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48" windowWidth="12840" windowHeight="12768"/>
  </bookViews>
  <sheets>
    <sheet name="Ex Post Impacts" sheetId="2" r:id="rId1"/>
    <sheet name="Criteria" sheetId="3" state="hidden" r:id="rId2"/>
    <sheet name="Lookup" sheetId="1" state="hidden" r:id="rId3"/>
  </sheets>
  <definedNames>
    <definedName name="adjustment">'Ex Post Impacts'!$C$44</definedName>
    <definedName name="control">Criteria!$A$23:$A$24</definedName>
    <definedName name="cycle">Criteria!$A$19:$A$21</definedName>
    <definedName name="data">Lookup!$E:$U</definedName>
    <definedName name="events">Criteria!$A$2:$A$8</definedName>
    <definedName name="five">'Ex Post Impacts'!$D$46</definedName>
    <definedName name="nine">'Ex Post Impacts'!$F$46</definedName>
    <definedName name="one">'Ex Post Impacts'!$B$46</definedName>
    <definedName name="pop">'Ex Post Impacts'!$C$6</definedName>
    <definedName name="_xlnm.Print_Area" localSheetId="0">'Ex Post Impacts'!$B$2:$S$43</definedName>
    <definedName name="seven">'Ex Post Impacts'!$E$46</definedName>
    <definedName name="three">'Ex Post Impacts'!$C$46</definedName>
    <definedName name="type">Criteria!$A$12:$A$15</definedName>
  </definedNames>
  <calcPr calcId="125725"/>
</workbook>
</file>

<file path=xl/calcChain.xml><?xml version="1.0" encoding="utf-8"?>
<calcChain xmlns="http://schemas.openxmlformats.org/spreadsheetml/2006/main">
  <c r="H43" i="3"/>
  <c r="H45" l="1"/>
  <c r="H44"/>
  <c r="G45"/>
  <c r="G44"/>
  <c r="G43"/>
  <c r="G42" l="1"/>
  <c r="G41"/>
  <c r="G40"/>
  <c r="G39"/>
  <c r="G38"/>
  <c r="G37"/>
  <c r="G36"/>
  <c r="C11" i="2"/>
  <c r="G25" i="3"/>
  <c r="G26"/>
  <c r="G27"/>
  <c r="G28"/>
  <c r="G29"/>
  <c r="G30"/>
  <c r="G31"/>
  <c r="G32"/>
  <c r="G33"/>
  <c r="G34"/>
  <c r="G35"/>
  <c r="C6" i="2" l="1"/>
  <c r="J16"/>
  <c r="J11"/>
  <c r="C26" i="3"/>
  <c r="E2" i="1" l="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F8" i="2"/>
  <c r="D46"/>
  <c r="F9"/>
  <c r="K10"/>
  <c r="L10"/>
  <c r="J10"/>
  <c r="N31" l="1"/>
  <c r="G9"/>
  <c r="G8"/>
  <c r="C46"/>
  <c r="P32" s="1"/>
  <c r="Q34"/>
  <c r="Q30"/>
  <c r="Q26"/>
  <c r="Q22"/>
  <c r="Q18"/>
  <c r="Q14"/>
  <c r="Q33"/>
  <c r="Q29"/>
  <c r="Q21"/>
  <c r="Q13"/>
  <c r="Q28"/>
  <c r="Q20"/>
  <c r="Q12"/>
  <c r="Q31"/>
  <c r="Q15"/>
  <c r="Q25"/>
  <c r="Q17"/>
  <c r="Q32"/>
  <c r="Q24"/>
  <c r="Q16"/>
  <c r="Q27"/>
  <c r="Q23"/>
  <c r="Q19"/>
  <c r="Q11"/>
  <c r="P23"/>
  <c r="B46"/>
  <c r="F46"/>
  <c r="P13"/>
  <c r="P31"/>
  <c r="C44"/>
  <c r="K22" s="1"/>
  <c r="E46"/>
  <c r="P17"/>
  <c r="P16"/>
  <c r="J14"/>
  <c r="J18"/>
  <c r="J22"/>
  <c r="J26"/>
  <c r="J30"/>
  <c r="J34"/>
  <c r="K14"/>
  <c r="N14"/>
  <c r="N18"/>
  <c r="N22"/>
  <c r="N26"/>
  <c r="N30"/>
  <c r="N34"/>
  <c r="J13"/>
  <c r="J17"/>
  <c r="J21"/>
  <c r="J25"/>
  <c r="J29"/>
  <c r="J33"/>
  <c r="K21"/>
  <c r="N13"/>
  <c r="N17"/>
  <c r="N21"/>
  <c r="N25"/>
  <c r="N29"/>
  <c r="N33"/>
  <c r="J12"/>
  <c r="J20"/>
  <c r="J24"/>
  <c r="J28"/>
  <c r="J32"/>
  <c r="K16"/>
  <c r="N12"/>
  <c r="N16"/>
  <c r="N20"/>
  <c r="N24"/>
  <c r="N28"/>
  <c r="N32"/>
  <c r="J15"/>
  <c r="J19"/>
  <c r="J23"/>
  <c r="J27"/>
  <c r="J31"/>
  <c r="K31"/>
  <c r="N11"/>
  <c r="N15"/>
  <c r="N19"/>
  <c r="N23"/>
  <c r="N27"/>
  <c r="K15" l="1"/>
  <c r="L15" s="1"/>
  <c r="M15" s="1"/>
  <c r="K32"/>
  <c r="L32" s="1"/>
  <c r="M32" s="1"/>
  <c r="K24"/>
  <c r="L24" s="1"/>
  <c r="M24" s="1"/>
  <c r="U24" s="1"/>
  <c r="K30"/>
  <c r="L30" s="1"/>
  <c r="M30" s="1"/>
  <c r="P24"/>
  <c r="P29"/>
  <c r="K23"/>
  <c r="L23" s="1"/>
  <c r="M23" s="1"/>
  <c r="K33"/>
  <c r="L33" s="1"/>
  <c r="M33" s="1"/>
  <c r="P33"/>
  <c r="P22"/>
  <c r="P26"/>
  <c r="P11"/>
  <c r="V19"/>
  <c r="K12"/>
  <c r="L12" s="1"/>
  <c r="M12" s="1"/>
  <c r="K19"/>
  <c r="L19" s="1"/>
  <c r="M19" s="1"/>
  <c r="K20"/>
  <c r="L20" s="1"/>
  <c r="M20" s="1"/>
  <c r="K29"/>
  <c r="L29" s="1"/>
  <c r="K26"/>
  <c r="L26" s="1"/>
  <c r="T26" s="1"/>
  <c r="P28"/>
  <c r="P12"/>
  <c r="P14"/>
  <c r="P21"/>
  <c r="P18"/>
  <c r="P27"/>
  <c r="K27"/>
  <c r="L27" s="1"/>
  <c r="K28"/>
  <c r="L28" s="1"/>
  <c r="K11"/>
  <c r="K17"/>
  <c r="L17" s="1"/>
  <c r="M17" s="1"/>
  <c r="P20"/>
  <c r="P25"/>
  <c r="P30"/>
  <c r="P15"/>
  <c r="P34"/>
  <c r="P19"/>
  <c r="V27"/>
  <c r="T11"/>
  <c r="T16"/>
  <c r="U11"/>
  <c r="V29"/>
  <c r="U14"/>
  <c r="V33"/>
  <c r="T30"/>
  <c r="U30"/>
  <c r="U21"/>
  <c r="U16"/>
  <c r="T14"/>
  <c r="U33"/>
  <c r="V21"/>
  <c r="U19"/>
  <c r="V25"/>
  <c r="V26"/>
  <c r="V23"/>
  <c r="U18"/>
  <c r="T13"/>
  <c r="T32"/>
  <c r="T20"/>
  <c r="V14"/>
  <c r="U32"/>
  <c r="U20"/>
  <c r="T15"/>
  <c r="T34"/>
  <c r="U23"/>
  <c r="T18"/>
  <c r="V12"/>
  <c r="V24"/>
  <c r="V31"/>
  <c r="T21"/>
  <c r="V15"/>
  <c r="V34"/>
  <c r="V22"/>
  <c r="U17"/>
  <c r="T12"/>
  <c r="T23"/>
  <c r="V17"/>
  <c r="U12"/>
  <c r="U31"/>
  <c r="V20"/>
  <c r="U15"/>
  <c r="U34"/>
  <c r="V28"/>
  <c r="T33"/>
  <c r="U22"/>
  <c r="T17"/>
  <c r="V11"/>
  <c r="V30"/>
  <c r="V18"/>
  <c r="U13"/>
  <c r="T31"/>
  <c r="T19"/>
  <c r="V13"/>
  <c r="V32"/>
  <c r="T22"/>
  <c r="V16"/>
  <c r="L14"/>
  <c r="M14" s="1"/>
  <c r="L22"/>
  <c r="M22" s="1"/>
  <c r="O33"/>
  <c r="O29"/>
  <c r="O25"/>
  <c r="O21"/>
  <c r="O17"/>
  <c r="O13"/>
  <c r="O34"/>
  <c r="O26"/>
  <c r="O18"/>
  <c r="O31"/>
  <c r="O23"/>
  <c r="O15"/>
  <c r="O24"/>
  <c r="O30"/>
  <c r="O22"/>
  <c r="O14"/>
  <c r="O11"/>
  <c r="O27"/>
  <c r="O19"/>
  <c r="O32"/>
  <c r="O16"/>
  <c r="O20"/>
  <c r="O28"/>
  <c r="O12"/>
  <c r="S32"/>
  <c r="S28"/>
  <c r="S24"/>
  <c r="S20"/>
  <c r="S16"/>
  <c r="S12"/>
  <c r="S23"/>
  <c r="S15"/>
  <c r="S30"/>
  <c r="S22"/>
  <c r="S14"/>
  <c r="S33"/>
  <c r="S31"/>
  <c r="S27"/>
  <c r="S19"/>
  <c r="S11"/>
  <c r="S34"/>
  <c r="S26"/>
  <c r="S18"/>
  <c r="S29"/>
  <c r="S17"/>
  <c r="S13"/>
  <c r="S25"/>
  <c r="S21"/>
  <c r="R31"/>
  <c r="R27"/>
  <c r="R23"/>
  <c r="R19"/>
  <c r="R15"/>
  <c r="R11"/>
  <c r="R34"/>
  <c r="R30"/>
  <c r="R26"/>
  <c r="R18"/>
  <c r="R33"/>
  <c r="R25"/>
  <c r="R17"/>
  <c r="R28"/>
  <c r="R24"/>
  <c r="R20"/>
  <c r="R22"/>
  <c r="R14"/>
  <c r="R29"/>
  <c r="R21"/>
  <c r="R13"/>
  <c r="R32"/>
  <c r="R12"/>
  <c r="R16"/>
  <c r="K25"/>
  <c r="L25" s="1"/>
  <c r="K34"/>
  <c r="L34" s="1"/>
  <c r="M34" s="1"/>
  <c r="K18"/>
  <c r="L18" s="1"/>
  <c r="M18" s="1"/>
  <c r="K13"/>
  <c r="L13" s="1"/>
  <c r="M13" s="1"/>
  <c r="L16"/>
  <c r="M16" s="1"/>
  <c r="L31"/>
  <c r="M31" s="1"/>
  <c r="L21"/>
  <c r="M21" s="1"/>
  <c r="M26" l="1"/>
  <c r="U26" s="1"/>
  <c r="T24"/>
  <c r="F10"/>
  <c r="M28"/>
  <c r="U28" s="1"/>
  <c r="T28"/>
  <c r="M29"/>
  <c r="U29" s="1"/>
  <c r="T29"/>
  <c r="M27"/>
  <c r="U27" s="1"/>
  <c r="T27"/>
  <c r="M25"/>
  <c r="U25" s="1"/>
  <c r="T25"/>
  <c r="L11"/>
  <c r="M11" s="1"/>
  <c r="F12" l="1"/>
  <c r="F11"/>
</calcChain>
</file>

<file path=xl/sharedStrings.xml><?xml version="1.0" encoding="utf-8"?>
<sst xmlns="http://schemas.openxmlformats.org/spreadsheetml/2006/main" count="3345" uniqueCount="73">
  <si>
    <t>hour</t>
  </si>
  <si>
    <t>date</t>
  </si>
  <si>
    <t>TABLE 2:  Event Day Information</t>
  </si>
  <si>
    <t>Event Start</t>
  </si>
  <si>
    <t>Hour Ending</t>
  </si>
  <si>
    <t>Load w/o DR</t>
  </si>
  <si>
    <t>Load w/ DR</t>
  </si>
  <si>
    <t>Impact</t>
  </si>
  <si>
    <t>Date</t>
  </si>
  <si>
    <t>Event End</t>
  </si>
  <si>
    <t>Avg. Temp</t>
  </si>
  <si>
    <t>% Load Reduction for Event Window</t>
  </si>
  <si>
    <t>(%)</t>
  </si>
  <si>
    <r>
      <rPr>
        <b/>
        <sz val="9.5"/>
        <color theme="0"/>
        <rFont val="Calibri"/>
        <family val="2"/>
      </rPr>
      <t>(°</t>
    </r>
    <r>
      <rPr>
        <b/>
        <sz val="9.5"/>
        <color theme="0"/>
        <rFont val="Arial"/>
        <family val="2"/>
      </rPr>
      <t>F)</t>
    </r>
  </si>
  <si>
    <t>Result Type</t>
  </si>
  <si>
    <t>10th</t>
  </si>
  <si>
    <t>30th</t>
  </si>
  <si>
    <t>50th</t>
  </si>
  <si>
    <t>70th</t>
  </si>
  <si>
    <t>90th</t>
  </si>
  <si>
    <t>p10</t>
  </si>
  <si>
    <t>p30</t>
  </si>
  <si>
    <t>p50</t>
  </si>
  <si>
    <t>p70</t>
  </si>
  <si>
    <t>p90</t>
  </si>
  <si>
    <t>concat</t>
  </si>
  <si>
    <t>Hour Ending Event Start</t>
  </si>
  <si>
    <t>Hour Ending Event End</t>
  </si>
  <si>
    <t>p10adj</t>
  </si>
  <si>
    <t>p30adj</t>
  </si>
  <si>
    <t>p50adj</t>
  </si>
  <si>
    <t>p70adj</t>
  </si>
  <si>
    <t>p90adj</t>
  </si>
  <si>
    <t>Control Load</t>
  </si>
  <si>
    <t>category</t>
  </si>
  <si>
    <t>All</t>
  </si>
  <si>
    <t>Cycling Option</t>
  </si>
  <si>
    <t>Average Per Premise</t>
  </si>
  <si>
    <t>Average Per Device</t>
  </si>
  <si>
    <t>Average Per Ton</t>
  </si>
  <si>
    <t>50% Cycling</t>
  </si>
  <si>
    <t>cycle</t>
  </si>
  <si>
    <t>Aggregate</t>
  </si>
  <si>
    <t>Enrolled Premises</t>
  </si>
  <si>
    <t>TABLE 1: Menu Options</t>
  </si>
  <si>
    <t>temperature</t>
  </si>
  <si>
    <t>Average Event Day</t>
  </si>
  <si>
    <t>treatkw</t>
  </si>
  <si>
    <t>cntrlkw</t>
  </si>
  <si>
    <t>cntrlkw_adj</t>
  </si>
  <si>
    <t>Adjusted</t>
  </si>
  <si>
    <t>Unadjusted</t>
  </si>
  <si>
    <t>control load code</t>
  </si>
  <si>
    <t>one</t>
  </si>
  <si>
    <t>three</t>
  </si>
  <si>
    <t xml:space="preserve">five </t>
  </si>
  <si>
    <t>seven</t>
  </si>
  <si>
    <t>nine</t>
  </si>
  <si>
    <t>start</t>
  </si>
  <si>
    <t>end</t>
  </si>
  <si>
    <t>San Diego Gas and Electric Company</t>
  </si>
  <si>
    <t>*Average Event Day only includes events that occurred from 1pm - 5pm (8/30, 9/3, 9/5, 9/6).</t>
  </si>
  <si>
    <t>Average Temp. for Event Window (°F)</t>
  </si>
  <si>
    <t xml:space="preserve"> Load Reduction for Event Window (kW or MW)</t>
  </si>
  <si>
    <t>Uncertainty-adjusted Impact - Percentiles</t>
  </si>
  <si>
    <t>Average per Premise</t>
  </si>
  <si>
    <t>Average per Device</t>
  </si>
  <si>
    <t>Average per Ton</t>
  </si>
  <si>
    <t>30% Cycling</t>
  </si>
  <si>
    <t>cyclepercentage</t>
  </si>
  <si>
    <t>prem_id</t>
  </si>
  <si>
    <t>code</t>
  </si>
  <si>
    <t>2013 Nonresidential Ex Post Load Impacts - Summer Saver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</si>
</sst>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h:mm\ AM/PM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9.5"/>
      <color theme="0"/>
      <name val="Arial"/>
      <family val="2"/>
    </font>
    <font>
      <b/>
      <sz val="9.5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20"/>
      <color theme="3"/>
      <name val="Arial"/>
      <family val="2"/>
    </font>
    <font>
      <b/>
      <sz val="9"/>
      <color theme="0"/>
      <name val="Arial"/>
      <family val="2"/>
    </font>
    <font>
      <b/>
      <sz val="13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56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5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4" tint="0.39991454817346722"/>
      </top>
      <bottom/>
      <diagonal/>
    </border>
    <border>
      <left/>
      <right/>
      <top/>
      <bottom style="thick">
        <color theme="4" tint="0.399914548173467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15" fontId="0" fillId="0" borderId="0" xfId="0" applyNumberFormat="1"/>
    <xf numFmtId="0" fontId="3" fillId="0" borderId="0" xfId="3" applyFont="1"/>
    <xf numFmtId="0" fontId="4" fillId="0" borderId="0" xfId="0" applyFont="1"/>
    <xf numFmtId="0" fontId="5" fillId="3" borderId="2" xfId="3" applyFont="1" applyFill="1" applyBorder="1" applyAlignment="1">
      <alignment horizontal="centerContinuous" vertical="center"/>
    </xf>
    <xf numFmtId="0" fontId="5" fillId="3" borderId="3" xfId="3" applyFont="1" applyFill="1" applyBorder="1" applyAlignment="1">
      <alignment horizontal="centerContinuous" vertical="center"/>
    </xf>
    <xf numFmtId="0" fontId="5" fillId="3" borderId="5" xfId="3" applyFont="1" applyFill="1" applyBorder="1" applyAlignment="1">
      <alignment horizontal="centerContinuous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8" fontId="0" fillId="0" borderId="0" xfId="0" applyNumberFormat="1" applyAlignment="1">
      <alignment horizontal="center" vertical="center"/>
    </xf>
    <xf numFmtId="18" fontId="4" fillId="0" borderId="4" xfId="0" quotePrefix="1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0" fontId="5" fillId="3" borderId="21" xfId="3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/>
    </xf>
    <xf numFmtId="0" fontId="5" fillId="3" borderId="23" xfId="3" applyFont="1" applyFill="1" applyBorder="1" applyAlignment="1">
      <alignment horizontal="center" vertical="center"/>
    </xf>
    <xf numFmtId="4" fontId="0" fillId="0" borderId="0" xfId="0" applyNumberFormat="1"/>
    <xf numFmtId="0" fontId="4" fillId="0" borderId="0" xfId="0" applyFont="1" applyFill="1" applyBorder="1" applyAlignment="1">
      <alignment horizontal="center"/>
    </xf>
    <xf numFmtId="2" fontId="0" fillId="0" borderId="0" xfId="0" applyNumberFormat="1" applyBorder="1" applyAlignment="1">
      <alignment vertical="center"/>
    </xf>
    <xf numFmtId="4" fontId="4" fillId="0" borderId="0" xfId="0" applyNumberFormat="1" applyFont="1" applyFill="1" applyBorder="1" applyAlignment="1">
      <alignment horizontal="center"/>
    </xf>
    <xf numFmtId="2" fontId="0" fillId="0" borderId="0" xfId="0" applyNumberFormat="1"/>
    <xf numFmtId="0" fontId="5" fillId="3" borderId="24" xfId="3" applyFont="1" applyFill="1" applyBorder="1" applyAlignment="1">
      <alignment horizontal="center" vertical="center"/>
    </xf>
    <xf numFmtId="3" fontId="0" fillId="0" borderId="0" xfId="0" applyNumberFormat="1"/>
    <xf numFmtId="11" fontId="0" fillId="0" borderId="0" xfId="0" applyNumberFormat="1"/>
    <xf numFmtId="4" fontId="4" fillId="0" borderId="0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4" fontId="4" fillId="0" borderId="26" xfId="0" applyNumberFormat="1" applyFont="1" applyBorder="1" applyAlignment="1">
      <alignment horizontal="center"/>
    </xf>
    <xf numFmtId="9" fontId="4" fillId="0" borderId="26" xfId="2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18" fontId="4" fillId="0" borderId="27" xfId="0" quotePrefix="1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9" fillId="0" borderId="19" xfId="0" applyNumberFormat="1" applyFont="1" applyBorder="1" applyAlignment="1">
      <alignment horizontal="center" vertical="center"/>
    </xf>
    <xf numFmtId="14" fontId="9" fillId="0" borderId="20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9" fillId="0" borderId="28" xfId="1" applyNumberFormat="1" applyFont="1" applyFill="1" applyBorder="1" applyAlignment="1">
      <alignment horizontal="center"/>
    </xf>
    <xf numFmtId="0" fontId="11" fillId="0" borderId="0" xfId="0" applyFont="1"/>
    <xf numFmtId="0" fontId="12" fillId="4" borderId="0" xfId="0" applyFont="1" applyFill="1"/>
    <xf numFmtId="0" fontId="12" fillId="4" borderId="0" xfId="0" applyFont="1" applyFill="1" applyBorder="1"/>
    <xf numFmtId="0" fontId="13" fillId="4" borderId="29" xfId="0" applyFont="1" applyFill="1" applyBorder="1" applyAlignment="1">
      <alignment horizontal="left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left" vertical="center"/>
    </xf>
    <xf numFmtId="0" fontId="0" fillId="0" borderId="32" xfId="0" applyBorder="1"/>
    <xf numFmtId="0" fontId="0" fillId="0" borderId="33" xfId="0" applyBorder="1" applyAlignment="1">
      <alignment horizontal="left" vertic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1" xfId="0" applyBorder="1"/>
    <xf numFmtId="0" fontId="0" fillId="0" borderId="37" xfId="0" applyBorder="1"/>
    <xf numFmtId="0" fontId="0" fillId="0" borderId="33" xfId="0" applyBorder="1"/>
    <xf numFmtId="15" fontId="0" fillId="0" borderId="0" xfId="0" applyNumberFormat="1" applyBorder="1"/>
    <xf numFmtId="0" fontId="0" fillId="0" borderId="0" xfId="0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Sheet1" xfId="3"/>
    <cellStyle name="Percent" xfId="2" builtinId="5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ndard"/>
        <c:ser>
          <c:idx val="2"/>
          <c:order val="2"/>
          <c:tx>
            <c:strRef>
              <c:f>'Ex Post Impacts'!$N$8</c:f>
              <c:strCache>
                <c:ptCount val="1"/>
                <c:pt idx="0">
                  <c:v>Avg. Temp</c:v>
                </c:pt>
              </c:strCache>
            </c:strRef>
          </c:tx>
          <c:spPr>
            <a:solidFill>
              <a:schemeClr val="bg1">
                <a:lumMod val="65000"/>
                <a:alpha val="38000"/>
              </a:schemeClr>
            </a:solidFill>
          </c:spPr>
          <c:val>
            <c:numRef>
              <c:f>'Ex Post Impacts'!$N$11:$N$34</c:f>
              <c:numCache>
                <c:formatCode>#,##0</c:formatCode>
                <c:ptCount val="24"/>
                <c:pt idx="0">
                  <c:v>70.767499999999998</c:v>
                </c:pt>
                <c:pt idx="1">
                  <c:v>71.302099999999996</c:v>
                </c:pt>
                <c:pt idx="2">
                  <c:v>71.322500000000005</c:v>
                </c:pt>
                <c:pt idx="3">
                  <c:v>71.078199999999995</c:v>
                </c:pt>
                <c:pt idx="4">
                  <c:v>71.112499999999997</c:v>
                </c:pt>
                <c:pt idx="5">
                  <c:v>72.245699999999999</c:v>
                </c:pt>
                <c:pt idx="6">
                  <c:v>74.112899999999996</c:v>
                </c:pt>
                <c:pt idx="7">
                  <c:v>77.64</c:v>
                </c:pt>
                <c:pt idx="8">
                  <c:v>81.581800000000001</c:v>
                </c:pt>
                <c:pt idx="9">
                  <c:v>83.068200000000004</c:v>
                </c:pt>
                <c:pt idx="10">
                  <c:v>87.556399999999996</c:v>
                </c:pt>
                <c:pt idx="11">
                  <c:v>88.974599999999995</c:v>
                </c:pt>
                <c:pt idx="12">
                  <c:v>90.0886</c:v>
                </c:pt>
                <c:pt idx="13">
                  <c:v>89.133899999999997</c:v>
                </c:pt>
                <c:pt idx="14">
                  <c:v>92.053600000000003</c:v>
                </c:pt>
                <c:pt idx="15">
                  <c:v>92.006100000000004</c:v>
                </c:pt>
                <c:pt idx="16">
                  <c:v>90.287899999999993</c:v>
                </c:pt>
                <c:pt idx="17">
                  <c:v>85.037099999999995</c:v>
                </c:pt>
                <c:pt idx="18">
                  <c:v>79.673900000000003</c:v>
                </c:pt>
                <c:pt idx="19">
                  <c:v>77.104299999999995</c:v>
                </c:pt>
                <c:pt idx="20">
                  <c:v>76.112099999999998</c:v>
                </c:pt>
                <c:pt idx="21">
                  <c:v>74.505700000000004</c:v>
                </c:pt>
                <c:pt idx="22">
                  <c:v>74.75</c:v>
                </c:pt>
                <c:pt idx="23">
                  <c:v>73.705399999999997</c:v>
                </c:pt>
              </c:numCache>
            </c:numRef>
          </c:val>
        </c:ser>
        <c:axId val="161714944"/>
        <c:axId val="94782976"/>
      </c:areaChart>
      <c:lineChart>
        <c:grouping val="standard"/>
        <c:ser>
          <c:idx val="0"/>
          <c:order val="0"/>
          <c:tx>
            <c:strRef>
              <c:f>'Ex Post Impacts'!$J$8</c:f>
              <c:strCache>
                <c:ptCount val="1"/>
                <c:pt idx="0">
                  <c:v>Load w/ DR</c:v>
                </c:pt>
              </c:strCache>
            </c:strRef>
          </c:tx>
          <c:spPr>
            <a:ln w="31750"/>
          </c:spPr>
          <c:marker>
            <c:symbol val="none"/>
          </c:marker>
          <c:val>
            <c:numRef>
              <c:f>'Ex Post Impacts'!$J$11:$J$34</c:f>
              <c:numCache>
                <c:formatCode>#,##0.00</c:formatCode>
                <c:ptCount val="24"/>
                <c:pt idx="0">
                  <c:v>6.708791141999999</c:v>
                </c:pt>
                <c:pt idx="1">
                  <c:v>6.1088641920000004</c:v>
                </c:pt>
                <c:pt idx="2">
                  <c:v>5.7651117359999988</c:v>
                </c:pt>
                <c:pt idx="3">
                  <c:v>5.6447150219999997</c:v>
                </c:pt>
                <c:pt idx="4">
                  <c:v>5.7525350280000005</c:v>
                </c:pt>
                <c:pt idx="5">
                  <c:v>6.2876049000000007</c:v>
                </c:pt>
                <c:pt idx="6">
                  <c:v>7.1257197719999992</c:v>
                </c:pt>
                <c:pt idx="7">
                  <c:v>8.7440263800000011</c:v>
                </c:pt>
                <c:pt idx="8">
                  <c:v>11.474741040000001</c:v>
                </c:pt>
                <c:pt idx="9">
                  <c:v>13.81976454</c:v>
                </c:pt>
                <c:pt idx="10">
                  <c:v>15.50341446</c:v>
                </c:pt>
                <c:pt idx="11">
                  <c:v>16.668646320000001</c:v>
                </c:pt>
                <c:pt idx="12">
                  <c:v>17.12416722</c:v>
                </c:pt>
                <c:pt idx="13">
                  <c:v>16.193008679999998</c:v>
                </c:pt>
                <c:pt idx="14">
                  <c:v>16.148716440000001</c:v>
                </c:pt>
                <c:pt idx="15">
                  <c:v>15.93618996</c:v>
                </c:pt>
                <c:pt idx="16">
                  <c:v>15.232580759999999</c:v>
                </c:pt>
                <c:pt idx="17">
                  <c:v>14.62267716</c:v>
                </c:pt>
                <c:pt idx="18">
                  <c:v>12.680756628000001</c:v>
                </c:pt>
                <c:pt idx="19">
                  <c:v>12.044550084000001</c:v>
                </c:pt>
                <c:pt idx="20">
                  <c:v>11.067812214</c:v>
                </c:pt>
                <c:pt idx="21">
                  <c:v>9.9980660879999999</c:v>
                </c:pt>
                <c:pt idx="22">
                  <c:v>8.6969093520000005</c:v>
                </c:pt>
                <c:pt idx="23">
                  <c:v>7.67530584</c:v>
                </c:pt>
              </c:numCache>
            </c:numRef>
          </c:val>
        </c:ser>
        <c:ser>
          <c:idx val="1"/>
          <c:order val="1"/>
          <c:tx>
            <c:strRef>
              <c:f>'Ex Post Impacts'!$K$8</c:f>
              <c:strCache>
                <c:ptCount val="1"/>
                <c:pt idx="0">
                  <c:v>Load w/o DR</c:v>
                </c:pt>
              </c:strCache>
            </c:strRef>
          </c:tx>
          <c:spPr>
            <a:ln w="3175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'Ex Post Impacts'!$K$11:$K$34</c:f>
              <c:numCache>
                <c:formatCode>#,##0.00</c:formatCode>
                <c:ptCount val="24"/>
                <c:pt idx="0">
                  <c:v>6.6654809040000007</c:v>
                </c:pt>
                <c:pt idx="1">
                  <c:v>6.3645892259999997</c:v>
                </c:pt>
                <c:pt idx="2">
                  <c:v>6.0572226000000002</c:v>
                </c:pt>
                <c:pt idx="3">
                  <c:v>5.9959884419999998</c:v>
                </c:pt>
                <c:pt idx="4">
                  <c:v>6.0984408060000002</c:v>
                </c:pt>
                <c:pt idx="5">
                  <c:v>6.7100782319999999</c:v>
                </c:pt>
                <c:pt idx="6">
                  <c:v>7.7613052440000008</c:v>
                </c:pt>
                <c:pt idx="7">
                  <c:v>9.4968187620000002</c:v>
                </c:pt>
                <c:pt idx="8">
                  <c:v>12.012931253999998</c:v>
                </c:pt>
                <c:pt idx="9">
                  <c:v>14.252853300000002</c:v>
                </c:pt>
                <c:pt idx="10">
                  <c:v>15.854469959999999</c:v>
                </c:pt>
                <c:pt idx="11">
                  <c:v>16.723780080000001</c:v>
                </c:pt>
                <c:pt idx="12">
                  <c:v>17.12416722</c:v>
                </c:pt>
                <c:pt idx="13">
                  <c:v>17.19651666</c:v>
                </c:pt>
                <c:pt idx="14">
                  <c:v>17.283126239999998</c:v>
                </c:pt>
                <c:pt idx="15">
                  <c:v>16.848593760000004</c:v>
                </c:pt>
                <c:pt idx="16">
                  <c:v>15.959466539999999</c:v>
                </c:pt>
                <c:pt idx="17">
                  <c:v>14.260671179999999</c:v>
                </c:pt>
                <c:pt idx="18">
                  <c:v>12.37803306</c:v>
                </c:pt>
                <c:pt idx="19">
                  <c:v>11.651122764000002</c:v>
                </c:pt>
                <c:pt idx="20">
                  <c:v>10.914374742</c:v>
                </c:pt>
                <c:pt idx="21">
                  <c:v>9.6860414220000006</c:v>
                </c:pt>
                <c:pt idx="22">
                  <c:v>8.4692496899999998</c:v>
                </c:pt>
                <c:pt idx="23">
                  <c:v>7.5178504679999989</c:v>
                </c:pt>
              </c:numCache>
            </c:numRef>
          </c:val>
        </c:ser>
        <c:ser>
          <c:idx val="3"/>
          <c:order val="3"/>
          <c:tx>
            <c:strRef>
              <c:f>'Ex Post Impacts'!$L$8:$L$9</c:f>
              <c:strCache>
                <c:ptCount val="1"/>
                <c:pt idx="0">
                  <c:v>Impact</c:v>
                </c:pt>
              </c:strCache>
            </c:strRef>
          </c:tx>
          <c:spPr>
            <a:ln w="31750"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'Ex Post Impacts'!$L$11:$L$34</c:f>
              <c:numCache>
                <c:formatCode>#,##0.00</c:formatCode>
                <c:ptCount val="24"/>
                <c:pt idx="0">
                  <c:v>-4.3310237999998336E-2</c:v>
                </c:pt>
                <c:pt idx="1">
                  <c:v>0.25572503399999924</c:v>
                </c:pt>
                <c:pt idx="2">
                  <c:v>0.29211086400000141</c:v>
                </c:pt>
                <c:pt idx="3">
                  <c:v>0.35127342000000006</c:v>
                </c:pt>
                <c:pt idx="4">
                  <c:v>0.34590577799999966</c:v>
                </c:pt>
                <c:pt idx="5">
                  <c:v>0.42247333199999915</c:v>
                </c:pt>
                <c:pt idx="6">
                  <c:v>0.63558547200000159</c:v>
                </c:pt>
                <c:pt idx="7">
                  <c:v>0.75279238199999909</c:v>
                </c:pt>
                <c:pt idx="8">
                  <c:v>0.53819021399999656</c:v>
                </c:pt>
                <c:pt idx="9">
                  <c:v>0.43308876000000218</c:v>
                </c:pt>
                <c:pt idx="10">
                  <c:v>0.3510554999999993</c:v>
                </c:pt>
                <c:pt idx="11">
                  <c:v>5.5133760000000365E-2</c:v>
                </c:pt>
                <c:pt idx="12">
                  <c:v>0</c:v>
                </c:pt>
                <c:pt idx="13">
                  <c:v>1.003507980000002</c:v>
                </c:pt>
                <c:pt idx="14">
                  <c:v>1.1344097999999967</c:v>
                </c:pt>
                <c:pt idx="15">
                  <c:v>0.91240380000000343</c:v>
                </c:pt>
                <c:pt idx="16">
                  <c:v>0.72688577999999993</c:v>
                </c:pt>
                <c:pt idx="17">
                  <c:v>-0.36200598000000106</c:v>
                </c:pt>
                <c:pt idx="18">
                  <c:v>-0.30272356800000111</c:v>
                </c:pt>
                <c:pt idx="19">
                  <c:v>-0.39342731999999891</c:v>
                </c:pt>
                <c:pt idx="20">
                  <c:v>-0.15343747200000024</c:v>
                </c:pt>
                <c:pt idx="21">
                  <c:v>-0.31202466599999923</c:v>
                </c:pt>
                <c:pt idx="22">
                  <c:v>-0.22765966200000065</c:v>
                </c:pt>
                <c:pt idx="23">
                  <c:v>-0.15745537200000115</c:v>
                </c:pt>
              </c:numCache>
            </c:numRef>
          </c:val>
        </c:ser>
        <c:ser>
          <c:idx val="4"/>
          <c:order val="4"/>
          <c:tx>
            <c:v>90% Confidence Band</c:v>
          </c:tx>
          <c:spPr>
            <a:ln w="31750">
              <a:solidFill>
                <a:srgbClr val="F79646">
                  <a:shade val="76000"/>
                  <a:shade val="95000"/>
                  <a:satMod val="105000"/>
                </a:srgbClr>
              </a:solidFill>
              <a:prstDash val="dash"/>
            </a:ln>
          </c:spPr>
          <c:marker>
            <c:symbol val="none"/>
          </c:marker>
          <c:val>
            <c:numRef>
              <c:f>'Ex Post Impacts'!$O$11:$O$34</c:f>
              <c:numCache>
                <c:formatCode>#,##0.00</c:formatCode>
                <c:ptCount val="24"/>
                <c:pt idx="0">
                  <c:v>-0.56973440639999995</c:v>
                </c:pt>
                <c:pt idx="1">
                  <c:v>-0.23144357039999999</c:v>
                </c:pt>
                <c:pt idx="2">
                  <c:v>-0.1655731644</c:v>
                </c:pt>
                <c:pt idx="3">
                  <c:v>-0.1034456706</c:v>
                </c:pt>
                <c:pt idx="4">
                  <c:v>-0.12271810679999999</c:v>
                </c:pt>
                <c:pt idx="5">
                  <c:v>-8.9448396600000007E-2</c:v>
                </c:pt>
                <c:pt idx="6">
                  <c:v>5.7928039200000003E-2</c:v>
                </c:pt>
                <c:pt idx="7">
                  <c:v>8.4791718599999996E-2</c:v>
                </c:pt>
                <c:pt idx="8">
                  <c:v>-0.25800869940000004</c:v>
                </c:pt>
                <c:pt idx="9">
                  <c:v>-0.439613421</c:v>
                </c:pt>
                <c:pt idx="10">
                  <c:v>-0.57194956320000001</c:v>
                </c:pt>
                <c:pt idx="11">
                  <c:v>-0.9075514026</c:v>
                </c:pt>
                <c:pt idx="12">
                  <c:v>-0.98458503300000011</c:v>
                </c:pt>
                <c:pt idx="13">
                  <c:v>3.9340552799999998E-2</c:v>
                </c:pt>
                <c:pt idx="14">
                  <c:v>0.16332545579999999</c:v>
                </c:pt>
                <c:pt idx="15">
                  <c:v>-5.2120607399999998E-2</c:v>
                </c:pt>
                <c:pt idx="16">
                  <c:v>-0.2093678658</c:v>
                </c:pt>
                <c:pt idx="17">
                  <c:v>-1.2754078536</c:v>
                </c:pt>
                <c:pt idx="18">
                  <c:v>-1.1669877504000001</c:v>
                </c:pt>
                <c:pt idx="19">
                  <c:v>-1.2596986818</c:v>
                </c:pt>
                <c:pt idx="20">
                  <c:v>-0.97946895239999998</c:v>
                </c:pt>
                <c:pt idx="21">
                  <c:v>-1.0742502600000001</c:v>
                </c:pt>
                <c:pt idx="22">
                  <c:v>-0.91509347759999993</c:v>
                </c:pt>
                <c:pt idx="23">
                  <c:v>-0.77418422639999995</c:v>
                </c:pt>
              </c:numCache>
            </c:numRef>
          </c:val>
        </c:ser>
        <c:ser>
          <c:idx val="5"/>
          <c:order val="5"/>
          <c:tx>
            <c:v>Upper 90</c:v>
          </c:tx>
          <c:spPr>
            <a:ln w="31750">
              <a:prstDash val="dash"/>
            </a:ln>
          </c:spPr>
          <c:marker>
            <c:symbol val="none"/>
          </c:marker>
          <c:val>
            <c:numRef>
              <c:f>'Ex Post Impacts'!$S$11:$S$34</c:f>
              <c:numCache>
                <c:formatCode>#,##0.00</c:formatCode>
                <c:ptCount val="24"/>
                <c:pt idx="0">
                  <c:v>0.48311297699999994</c:v>
                </c:pt>
                <c:pt idx="1">
                  <c:v>0.7428936384</c:v>
                </c:pt>
                <c:pt idx="2">
                  <c:v>0.74979434760000008</c:v>
                </c:pt>
                <c:pt idx="3">
                  <c:v>0.80599455360000005</c:v>
                </c:pt>
                <c:pt idx="4">
                  <c:v>0.8145300714</c:v>
                </c:pt>
                <c:pt idx="5">
                  <c:v>0.93439492440000005</c:v>
                </c:pt>
                <c:pt idx="6">
                  <c:v>1.2132435857999999</c:v>
                </c:pt>
                <c:pt idx="7">
                  <c:v>1.4207920920000001</c:v>
                </c:pt>
                <c:pt idx="8">
                  <c:v>1.3343899445999998</c:v>
                </c:pt>
                <c:pt idx="9">
                  <c:v>1.3057800450000001</c:v>
                </c:pt>
                <c:pt idx="10">
                  <c:v>1.2740698248</c:v>
                </c:pt>
                <c:pt idx="11">
                  <c:v>1.017807618</c:v>
                </c:pt>
                <c:pt idx="12">
                  <c:v>0.98458762080000006</c:v>
                </c:pt>
                <c:pt idx="13">
                  <c:v>1.9676827620000001</c:v>
                </c:pt>
                <c:pt idx="14">
                  <c:v>2.1054967320000002</c:v>
                </c:pt>
                <c:pt idx="15">
                  <c:v>1.876925892</c:v>
                </c:pt>
                <c:pt idx="16">
                  <c:v>1.6631409239999999</c:v>
                </c:pt>
                <c:pt idx="17">
                  <c:v>0.55138036680000002</c:v>
                </c:pt>
                <c:pt idx="18">
                  <c:v>0.56153966099999997</c:v>
                </c:pt>
                <c:pt idx="19">
                  <c:v>0.47284581239999995</c:v>
                </c:pt>
                <c:pt idx="20">
                  <c:v>0.67259237400000005</c:v>
                </c:pt>
                <c:pt idx="21">
                  <c:v>0.45020201760000006</c:v>
                </c:pt>
                <c:pt idx="22">
                  <c:v>0.45977415360000001</c:v>
                </c:pt>
                <c:pt idx="23">
                  <c:v>0.45927266519999999</c:v>
                </c:pt>
              </c:numCache>
            </c:numRef>
          </c:val>
        </c:ser>
        <c:marker val="1"/>
        <c:axId val="89448448"/>
        <c:axId val="89450752"/>
      </c:lineChart>
      <c:catAx>
        <c:axId val="89448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Ending</a:t>
                </a:r>
              </a:p>
            </c:rich>
          </c:tx>
          <c:layout/>
        </c:title>
        <c:tickLblPos val="nextTo"/>
        <c:crossAx val="89450752"/>
        <c:crosses val="autoZero"/>
        <c:auto val="1"/>
        <c:lblAlgn val="ctr"/>
        <c:lblOffset val="100"/>
      </c:catAx>
      <c:valAx>
        <c:axId val="89450752"/>
        <c:scaling>
          <c:orientation val="minMax"/>
        </c:scaling>
        <c:axPos val="l"/>
        <c:majorGridlines/>
        <c:title>
          <c:tx>
            <c:strRef>
              <c:f>'Ex Post Impacts'!$J$10</c:f>
              <c:strCache>
                <c:ptCount val="1"/>
                <c:pt idx="0">
                  <c:v>(MW)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.0" sourceLinked="0"/>
        <c:tickLblPos val="nextTo"/>
        <c:crossAx val="89448448"/>
        <c:crosses val="autoZero"/>
        <c:crossBetween val="between"/>
      </c:valAx>
      <c:valAx>
        <c:axId val="94782976"/>
        <c:scaling>
          <c:orientation val="minMax"/>
          <c:max val="180"/>
          <c:min val="6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(°F)</a:t>
                </a:r>
              </a:p>
            </c:rich>
          </c:tx>
          <c:layout/>
        </c:title>
        <c:numFmt formatCode="#,##0" sourceLinked="1"/>
        <c:tickLblPos val="nextTo"/>
        <c:crossAx val="161714944"/>
        <c:crosses val="max"/>
        <c:crossBetween val="between"/>
      </c:valAx>
      <c:catAx>
        <c:axId val="161714944"/>
        <c:scaling>
          <c:orientation val="minMax"/>
        </c:scaling>
        <c:delete val="1"/>
        <c:axPos val="b"/>
        <c:tickLblPos val="none"/>
        <c:crossAx val="94782976"/>
        <c:crosses val="autoZero"/>
        <c:auto val="1"/>
        <c:lblAlgn val="ctr"/>
        <c:lblOffset val="100"/>
      </c:catAx>
    </c:plotArea>
    <c:legend>
      <c:legendPos val="t"/>
      <c:legendEntry>
        <c:idx val="5"/>
        <c:delete val="1"/>
      </c:legendEntry>
      <c:layout/>
    </c:legend>
    <c:plotVisOnly val="1"/>
    <c:dispBlanksAs val="gap"/>
  </c:chart>
  <c:txPr>
    <a:bodyPr/>
    <a:lstStyle/>
    <a:p>
      <a:pPr>
        <a:defRPr sz="14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2443</xdr:colOff>
      <xdr:row>15</xdr:row>
      <xdr:rowOff>11236</xdr:rowOff>
    </xdr:from>
    <xdr:to>
      <xdr:col>6</xdr:col>
      <xdr:colOff>0</xdr:colOff>
      <xdr:row>41</xdr:row>
      <xdr:rowOff>24424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133350</xdr:colOff>
      <xdr:row>1</xdr:row>
      <xdr:rowOff>66685</xdr:rowOff>
    </xdr:from>
    <xdr:to>
      <xdr:col>18</xdr:col>
      <xdr:colOff>437769</xdr:colOff>
      <xdr:row>2</xdr:row>
      <xdr:rowOff>175746</xdr:rowOff>
    </xdr:to>
    <xdr:pic>
      <xdr:nvPicPr>
        <xdr:cNvPr id="5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637965" y="252300"/>
          <a:ext cx="2141035" cy="460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Y59"/>
  <sheetViews>
    <sheetView showGridLines="0" tabSelected="1" zoomScale="85" zoomScaleNormal="85" workbookViewId="0">
      <selection activeCell="C13" sqref="C13"/>
    </sheetView>
  </sheetViews>
  <sheetFormatPr defaultRowHeight="14.4"/>
  <cols>
    <col min="2" max="2" width="31.33203125" bestFit="1" customWidth="1"/>
    <col min="3" max="3" width="34.88671875" bestFit="1" customWidth="1"/>
    <col min="4" max="4" width="12.33203125" customWidth="1"/>
    <col min="5" max="5" width="46.33203125" bestFit="1" customWidth="1"/>
    <col min="6" max="6" width="10.44140625" customWidth="1"/>
    <col min="7" max="7" width="11.44140625" hidden="1" customWidth="1"/>
    <col min="10" max="11" width="10.5546875" customWidth="1"/>
    <col min="13" max="13" width="8.44140625" bestFit="1" customWidth="1"/>
    <col min="15" max="19" width="9.5546875" bestFit="1" customWidth="1"/>
    <col min="20" max="22" width="8.88671875" hidden="1" customWidth="1"/>
  </cols>
  <sheetData>
    <row r="1" spans="2:23" s="47" customFormat="1" ht="15" thickBot="1">
      <c r="T1" s="49"/>
      <c r="U1" s="49"/>
      <c r="V1" s="48"/>
      <c r="W1"/>
    </row>
    <row r="2" spans="2:23" s="47" customFormat="1" ht="27.75" customHeight="1" thickTop="1">
      <c r="B2" s="50" t="s">
        <v>60</v>
      </c>
      <c r="C2" s="51"/>
      <c r="D2" s="51"/>
      <c r="E2" s="51"/>
      <c r="F2" s="51"/>
      <c r="G2" s="51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49"/>
      <c r="U2" s="49"/>
      <c r="V2" s="48"/>
      <c r="W2"/>
    </row>
    <row r="3" spans="2:23" s="47" customFormat="1" ht="17.399999999999999" thickBot="1">
      <c r="B3" s="53" t="s">
        <v>72</v>
      </c>
      <c r="C3" s="54"/>
      <c r="D3" s="54"/>
      <c r="E3" s="54"/>
      <c r="F3" s="54"/>
      <c r="G3" s="54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49"/>
      <c r="U3" s="49"/>
      <c r="V3" s="48"/>
      <c r="W3"/>
    </row>
    <row r="4" spans="2:23" s="47" customFormat="1" ht="15" thickTop="1">
      <c r="T4" s="49"/>
      <c r="U4" s="49"/>
      <c r="V4" s="48"/>
      <c r="W4"/>
    </row>
    <row r="5" spans="2:23" s="47" customFormat="1">
      <c r="T5" s="49"/>
      <c r="U5" s="49"/>
      <c r="V5" s="48"/>
      <c r="W5"/>
    </row>
    <row r="6" spans="2:23" hidden="1">
      <c r="C6">
        <f>VLOOKUP(CONCATENATE(C10," ",C8),Criteria!G24:H46,2,FALSE)</f>
        <v>1362</v>
      </c>
    </row>
    <row r="7" spans="2:23">
      <c r="B7" s="2" t="s">
        <v>44</v>
      </c>
      <c r="C7" s="3"/>
      <c r="E7" s="2" t="s">
        <v>2</v>
      </c>
      <c r="F7" s="3"/>
    </row>
    <row r="8" spans="2:23" ht="15" customHeight="1">
      <c r="B8" s="21" t="s">
        <v>8</v>
      </c>
      <c r="C8" s="40">
        <v>41523</v>
      </c>
      <c r="E8" s="4" t="s">
        <v>3</v>
      </c>
      <c r="F8" s="37">
        <f>VLOOKUP(C8,Criteria!A2:D10,3,FALSE)</f>
        <v>0.54166666666666663</v>
      </c>
      <c r="G8">
        <f>VLOOKUP(CONCATENATE($C$8,$I11,"Average Per Premise","50% Cycling"),data,16,FALSE)</f>
        <v>14</v>
      </c>
      <c r="I8" s="75" t="s">
        <v>4</v>
      </c>
      <c r="J8" s="67" t="s">
        <v>6</v>
      </c>
      <c r="K8" s="67" t="s">
        <v>5</v>
      </c>
      <c r="L8" s="67" t="s">
        <v>7</v>
      </c>
      <c r="M8" s="67" t="s">
        <v>7</v>
      </c>
      <c r="N8" s="67" t="s">
        <v>10</v>
      </c>
      <c r="O8" s="69" t="s">
        <v>64</v>
      </c>
      <c r="P8" s="70"/>
      <c r="Q8" s="70"/>
      <c r="R8" s="70"/>
      <c r="S8" s="71"/>
      <c r="T8" s="67" t="s">
        <v>7</v>
      </c>
      <c r="U8" s="67" t="s">
        <v>7</v>
      </c>
      <c r="V8" s="67" t="s">
        <v>10</v>
      </c>
    </row>
    <row r="9" spans="2:23">
      <c r="B9" s="22" t="s">
        <v>14</v>
      </c>
      <c r="C9" s="41" t="s">
        <v>42</v>
      </c>
      <c r="E9" s="5" t="s">
        <v>9</v>
      </c>
      <c r="F9" s="17">
        <f>VLOOKUP(C8,Criteria!A2:D10,4,FALSE)</f>
        <v>0.70833333333333337</v>
      </c>
      <c r="G9">
        <f>VLOOKUP(CONCATENATE($C$8,$I11,"Average Per Premise","50% Cycling"),data,17,FALSE)</f>
        <v>17</v>
      </c>
      <c r="I9" s="76"/>
      <c r="J9" s="68"/>
      <c r="K9" s="68"/>
      <c r="L9" s="68"/>
      <c r="M9" s="68"/>
      <c r="N9" s="68"/>
      <c r="O9" s="72"/>
      <c r="P9" s="73"/>
      <c r="Q9" s="73"/>
      <c r="R9" s="73"/>
      <c r="S9" s="74"/>
      <c r="T9" s="68"/>
      <c r="U9" s="68"/>
      <c r="V9" s="68"/>
    </row>
    <row r="10" spans="2:23">
      <c r="B10" s="29" t="s">
        <v>36</v>
      </c>
      <c r="C10" s="42" t="s">
        <v>68</v>
      </c>
      <c r="E10" s="5" t="s">
        <v>62</v>
      </c>
      <c r="F10" s="18">
        <f>AVERAGE(V11:V34)</f>
        <v>90.870374999999996</v>
      </c>
      <c r="I10" s="77"/>
      <c r="J10" s="7" t="str">
        <f>IF(OR($C$9="Average Per Premise",$C$9="Average Per Device",$C$9="Average Per Ton"), "(kW)", "(MW)")</f>
        <v>(MW)</v>
      </c>
      <c r="K10" s="7" t="str">
        <f>IF(OR($C$9="Average Per Premise",$C$9="Average Per Device",$C$9="Average Per Ton"), "(kW)", "(MW)")</f>
        <v>(MW)</v>
      </c>
      <c r="L10" s="7" t="str">
        <f>IF(OR($C$9="Average Per Premise",$C$9="Average Per Device",$C$9="Average Per Ton"), "(kW)", "(MW)")</f>
        <v>(MW)</v>
      </c>
      <c r="M10" s="7" t="s">
        <v>12</v>
      </c>
      <c r="N10" s="7" t="s">
        <v>13</v>
      </c>
      <c r="O10" s="7" t="s">
        <v>15</v>
      </c>
      <c r="P10" s="7" t="s">
        <v>16</v>
      </c>
      <c r="Q10" s="7" t="s">
        <v>17</v>
      </c>
      <c r="R10" s="7" t="s">
        <v>18</v>
      </c>
      <c r="S10" s="8" t="s">
        <v>19</v>
      </c>
    </row>
    <row r="11" spans="2:23">
      <c r="B11" s="29" t="s">
        <v>43</v>
      </c>
      <c r="C11" s="43">
        <f>VLOOKUP($C$10,Criteria!B24:C26,2,FALSE)</f>
        <v>1469</v>
      </c>
      <c r="E11" s="5" t="s">
        <v>63</v>
      </c>
      <c r="F11" s="19">
        <f>AVERAGE(T11:T34)</f>
        <v>0.9443018400000005</v>
      </c>
      <c r="I11" s="33">
        <v>1</v>
      </c>
      <c r="J11" s="34">
        <f t="shared" ref="J11:J34" si="0">IF($C$9="Aggregate",VLOOKUP(CONCATENATE($C$8,$I11,"Average Per Premise",$C$10),data,2,FALSE)/1000*pop,VLOOKUP(CONCATENATE($C$8,$I11,$C$9,$C$10),data,2,FALSE))</f>
        <v>6.708791141999999</v>
      </c>
      <c r="K11" s="34">
        <f t="shared" ref="K11:K34" si="1">IF($C$9="Aggregate",VLOOKUP(CONCATENATE($C$8,$I11,"Average Per Premise",$C$10),data,adjustment,FALSE)/1000*pop,VLOOKUP(CONCATENATE($C$8,$I11,$C$9,$C$10),data,adjustment,FALSE))</f>
        <v>6.6654809040000007</v>
      </c>
      <c r="L11" s="34">
        <f>(K11-J11)</f>
        <v>-4.3310237999998336E-2</v>
      </c>
      <c r="M11" s="35">
        <f>L11/K11</f>
        <v>-6.497691407983416E-3</v>
      </c>
      <c r="N11" s="36">
        <f t="shared" ref="N11:N34" si="2">VLOOKUP(CONCATENATE($C$8,$I11,"Average Per Premise",$C$10),data,5,FALSE)</f>
        <v>70.767499999999998</v>
      </c>
      <c r="O11" s="34">
        <f t="shared" ref="O11:O34" si="3">IF($C$9="Aggregate",VLOOKUP(CONCATENATE($C$8,$I11,"Average Per Premise",$C$10),data,one,FALSE)/1000*pop,VLOOKUP(CONCATENATE($C$8,$I11,$C$9,$C$10),data,one,FALSE))</f>
        <v>-0.56973440639999995</v>
      </c>
      <c r="P11" s="34">
        <f t="shared" ref="P11:P34" si="4">IF($C$9="Aggregate",VLOOKUP(CONCATENATE($C$8,$I11,"Average Per Premise",$C$10),data,three,FALSE)/1000*pop,VLOOKUP(CONCATENATE($C$8,$I11,$C$9,$C$10),data,three,FALSE))</f>
        <v>-0.25871898239999996</v>
      </c>
      <c r="Q11" s="34">
        <f t="shared" ref="Q11:Q34" si="5">IF($C$9="Aggregate",VLOOKUP(CONCATENATE($C$8,$I11,"Average Per Premise",$C$10),data,five,FALSE)/1000*pop,VLOOKUP(CONCATENATE($C$8,$I11,$C$9,$C$10),data,five,FALSE))</f>
        <v>-4.3310646600000009E-2</v>
      </c>
      <c r="R11" s="34">
        <f t="shared" ref="R11:R34" si="6">IF($C$9="Aggregate",VLOOKUP(CONCATENATE($C$8,$I11,"Average Per Premise",$C$10),data,seven,FALSE)/1000*pop,VLOOKUP(CONCATENATE($C$8,$I11,$C$9,$C$10),data,seven,FALSE))</f>
        <v>0.17209768920000001</v>
      </c>
      <c r="S11" s="34">
        <f t="shared" ref="S11:S34" si="7">IF($C$9="Aggregate",VLOOKUP(CONCATENATE($C$8,$I11,"Average Per Premise",$C$10),data,nine,FALSE)/1000*pop,VLOOKUP(CONCATENATE($C$8,$I11,$C$9,$C$10),data,nine,FALSE))</f>
        <v>0.48311297699999994</v>
      </c>
      <c r="T11" t="str">
        <f t="shared" ref="T11:T34" si="8">IF(AND($I11&gt;=$G$8,$I11&lt;=$G$9),L11,"")</f>
        <v/>
      </c>
      <c r="U11" t="str">
        <f t="shared" ref="U11:U34" si="9">IF(AND($I11&gt;=$G$8,$I11&lt;=$G$9),M11,"")</f>
        <v/>
      </c>
      <c r="V11" t="str">
        <f t="shared" ref="V11:V34" si="10">IF(AND($I11&gt;=$G$8,$I11&lt;=$G$9),N11,"")</f>
        <v/>
      </c>
    </row>
    <row r="12" spans="2:23">
      <c r="B12" s="23" t="s">
        <v>33</v>
      </c>
      <c r="C12" s="46" t="s">
        <v>50</v>
      </c>
      <c r="E12" s="6" t="s">
        <v>11</v>
      </c>
      <c r="F12" s="20">
        <f>AVERAGE(U11:U34)</f>
        <v>5.5922750712142005E-2</v>
      </c>
      <c r="G12" s="24"/>
      <c r="I12" s="33">
        <v>2</v>
      </c>
      <c r="J12" s="34">
        <f t="shared" si="0"/>
        <v>6.1088641920000004</v>
      </c>
      <c r="K12" s="34">
        <f t="shared" si="1"/>
        <v>6.3645892259999997</v>
      </c>
      <c r="L12" s="34">
        <f t="shared" ref="L12:L34" si="11">(K12-J12)</f>
        <v>0.25572503399999924</v>
      </c>
      <c r="M12" s="35">
        <f t="shared" ref="M12:M34" si="12">L12/K12</f>
        <v>4.0179346210645651E-2</v>
      </c>
      <c r="N12" s="36">
        <f t="shared" si="2"/>
        <v>71.302099999999996</v>
      </c>
      <c r="O12" s="34">
        <f t="shared" si="3"/>
        <v>-0.23144357039999999</v>
      </c>
      <c r="P12" s="34">
        <f t="shared" si="4"/>
        <v>5.6379581399999996E-2</v>
      </c>
      <c r="Q12" s="34">
        <f t="shared" si="5"/>
        <v>0.25572503400000002</v>
      </c>
      <c r="R12" s="34">
        <f t="shared" si="6"/>
        <v>0.45507048659999999</v>
      </c>
      <c r="S12" s="34">
        <f t="shared" si="7"/>
        <v>0.7428936384</v>
      </c>
      <c r="T12" t="str">
        <f t="shared" si="8"/>
        <v/>
      </c>
      <c r="U12" t="str">
        <f t="shared" si="9"/>
        <v/>
      </c>
      <c r="V12" t="str">
        <f t="shared" si="10"/>
        <v/>
      </c>
    </row>
    <row r="13" spans="2:23">
      <c r="B13" s="11"/>
      <c r="I13" s="33">
        <v>3</v>
      </c>
      <c r="J13" s="34">
        <f t="shared" si="0"/>
        <v>5.7651117359999988</v>
      </c>
      <c r="K13" s="34">
        <f t="shared" si="1"/>
        <v>6.0572226000000002</v>
      </c>
      <c r="L13" s="34">
        <f t="shared" si="11"/>
        <v>0.29211086400000141</v>
      </c>
      <c r="M13" s="35">
        <f t="shared" si="12"/>
        <v>4.8225215299170517E-2</v>
      </c>
      <c r="N13" s="36">
        <f t="shared" si="2"/>
        <v>71.322500000000005</v>
      </c>
      <c r="O13" s="34">
        <f t="shared" si="3"/>
        <v>-0.1655731644</v>
      </c>
      <c r="P13" s="34">
        <f t="shared" si="4"/>
        <v>0.10483014359999999</v>
      </c>
      <c r="Q13" s="34">
        <f t="shared" si="5"/>
        <v>0.29211059159999997</v>
      </c>
      <c r="R13" s="34">
        <f t="shared" si="6"/>
        <v>0.47939103959999996</v>
      </c>
      <c r="S13" s="34">
        <f t="shared" si="7"/>
        <v>0.74979434760000008</v>
      </c>
      <c r="T13" t="str">
        <f t="shared" si="8"/>
        <v/>
      </c>
      <c r="U13" t="str">
        <f t="shared" si="9"/>
        <v/>
      </c>
      <c r="V13" t="str">
        <f t="shared" si="10"/>
        <v/>
      </c>
    </row>
    <row r="14" spans="2:23">
      <c r="B14" s="11"/>
      <c r="I14" s="33">
        <v>4</v>
      </c>
      <c r="J14" s="34">
        <f t="shared" si="0"/>
        <v>5.6447150219999997</v>
      </c>
      <c r="K14" s="34">
        <f t="shared" si="1"/>
        <v>5.9959884419999998</v>
      </c>
      <c r="L14" s="34">
        <f t="shared" si="11"/>
        <v>0.35127342000000006</v>
      </c>
      <c r="M14" s="35">
        <f t="shared" si="12"/>
        <v>5.8584739346633996E-2</v>
      </c>
      <c r="N14" s="36">
        <f t="shared" si="2"/>
        <v>71.078199999999995</v>
      </c>
      <c r="O14" s="34">
        <f t="shared" si="3"/>
        <v>-0.1034456706</v>
      </c>
      <c r="P14" s="34">
        <f t="shared" si="4"/>
        <v>0.1652066502</v>
      </c>
      <c r="Q14" s="34">
        <f t="shared" si="5"/>
        <v>0.35127437340000001</v>
      </c>
      <c r="R14" s="34">
        <f t="shared" si="6"/>
        <v>0.53734223280000004</v>
      </c>
      <c r="S14" s="34">
        <f t="shared" si="7"/>
        <v>0.80599455360000005</v>
      </c>
      <c r="T14" t="str">
        <f t="shared" si="8"/>
        <v/>
      </c>
      <c r="U14" t="str">
        <f t="shared" si="9"/>
        <v/>
      </c>
      <c r="V14" t="str">
        <f t="shared" si="10"/>
        <v/>
      </c>
    </row>
    <row r="15" spans="2:23">
      <c r="I15" s="33">
        <v>5</v>
      </c>
      <c r="J15" s="34">
        <f t="shared" si="0"/>
        <v>5.7525350280000005</v>
      </c>
      <c r="K15" s="34">
        <f t="shared" si="1"/>
        <v>6.0984408060000002</v>
      </c>
      <c r="L15" s="34">
        <f t="shared" si="11"/>
        <v>0.34590577799999966</v>
      </c>
      <c r="M15" s="35">
        <f t="shared" si="12"/>
        <v>5.6720363286904003E-2</v>
      </c>
      <c r="N15" s="36">
        <f t="shared" si="2"/>
        <v>71.112499999999997</v>
      </c>
      <c r="O15" s="34">
        <f t="shared" si="3"/>
        <v>-0.12271810679999999</v>
      </c>
      <c r="P15" s="34">
        <f t="shared" si="4"/>
        <v>0.1541488446</v>
      </c>
      <c r="Q15" s="34">
        <f t="shared" si="5"/>
        <v>0.3459060504</v>
      </c>
      <c r="R15" s="34">
        <f t="shared" si="6"/>
        <v>0.53766325619999999</v>
      </c>
      <c r="S15" s="34">
        <f t="shared" si="7"/>
        <v>0.8145300714</v>
      </c>
      <c r="T15" t="str">
        <f t="shared" si="8"/>
        <v/>
      </c>
      <c r="U15" t="str">
        <f t="shared" si="9"/>
        <v/>
      </c>
      <c r="V15" t="str">
        <f t="shared" si="10"/>
        <v/>
      </c>
    </row>
    <row r="16" spans="2:23">
      <c r="I16" s="33">
        <v>6</v>
      </c>
      <c r="J16" s="34">
        <f t="shared" si="0"/>
        <v>6.2876049000000007</v>
      </c>
      <c r="K16" s="34">
        <f t="shared" si="1"/>
        <v>6.7100782319999999</v>
      </c>
      <c r="L16" s="34">
        <f t="shared" si="11"/>
        <v>0.42247333199999915</v>
      </c>
      <c r="M16" s="35">
        <f t="shared" si="12"/>
        <v>6.296101437167255E-2</v>
      </c>
      <c r="N16" s="36">
        <f t="shared" si="2"/>
        <v>72.245699999999999</v>
      </c>
      <c r="O16" s="34">
        <f t="shared" si="3"/>
        <v>-8.9448396600000007E-2</v>
      </c>
      <c r="P16" s="34">
        <f t="shared" si="4"/>
        <v>0.21299895779999997</v>
      </c>
      <c r="Q16" s="34">
        <f t="shared" si="5"/>
        <v>0.42247319580000003</v>
      </c>
      <c r="R16" s="34">
        <f t="shared" si="6"/>
        <v>0.63194743379999996</v>
      </c>
      <c r="S16" s="34">
        <f t="shared" si="7"/>
        <v>0.93439492440000005</v>
      </c>
      <c r="T16" t="str">
        <f t="shared" si="8"/>
        <v/>
      </c>
      <c r="U16" t="str">
        <f t="shared" si="9"/>
        <v/>
      </c>
      <c r="V16" t="str">
        <f t="shared" si="10"/>
        <v/>
      </c>
    </row>
    <row r="17" spans="9:22">
      <c r="I17" s="33">
        <v>7</v>
      </c>
      <c r="J17" s="34">
        <f t="shared" si="0"/>
        <v>7.1257197719999992</v>
      </c>
      <c r="K17" s="34">
        <f t="shared" si="1"/>
        <v>7.7613052440000008</v>
      </c>
      <c r="L17" s="34">
        <f t="shared" si="11"/>
        <v>0.63558547200000159</v>
      </c>
      <c r="M17" s="35">
        <f t="shared" si="12"/>
        <v>8.1891570041179723E-2</v>
      </c>
      <c r="N17" s="36">
        <f t="shared" si="2"/>
        <v>74.112899999999996</v>
      </c>
      <c r="O17" s="34">
        <f t="shared" si="3"/>
        <v>5.7928039200000003E-2</v>
      </c>
      <c r="P17" s="34">
        <f t="shared" si="4"/>
        <v>0.39921282359999999</v>
      </c>
      <c r="Q17" s="34">
        <f t="shared" si="5"/>
        <v>0.63558574440000004</v>
      </c>
      <c r="R17" s="34">
        <f t="shared" si="6"/>
        <v>0.87195852899999993</v>
      </c>
      <c r="S17" s="34">
        <f t="shared" si="7"/>
        <v>1.2132435857999999</v>
      </c>
      <c r="T17" t="str">
        <f t="shared" si="8"/>
        <v/>
      </c>
      <c r="U17" t="str">
        <f t="shared" si="9"/>
        <v/>
      </c>
      <c r="V17" t="str">
        <f t="shared" si="10"/>
        <v/>
      </c>
    </row>
    <row r="18" spans="9:22">
      <c r="I18" s="33">
        <v>8</v>
      </c>
      <c r="J18" s="34">
        <f t="shared" si="0"/>
        <v>8.7440263800000011</v>
      </c>
      <c r="K18" s="34">
        <f t="shared" si="1"/>
        <v>9.4968187620000002</v>
      </c>
      <c r="L18" s="34">
        <f t="shared" si="11"/>
        <v>0.75279238199999909</v>
      </c>
      <c r="M18" s="35">
        <f t="shared" si="12"/>
        <v>7.9267847567248237E-2</v>
      </c>
      <c r="N18" s="36">
        <f t="shared" si="2"/>
        <v>77.64</v>
      </c>
      <c r="O18" s="34">
        <f t="shared" si="3"/>
        <v>8.4791718599999996E-2</v>
      </c>
      <c r="P18" s="34">
        <f t="shared" si="4"/>
        <v>0.4794515124</v>
      </c>
      <c r="Q18" s="34">
        <f t="shared" si="5"/>
        <v>0.75279170100000004</v>
      </c>
      <c r="R18" s="34">
        <f t="shared" si="6"/>
        <v>1.0261318896</v>
      </c>
      <c r="S18" s="34">
        <f t="shared" si="7"/>
        <v>1.4207920920000001</v>
      </c>
      <c r="T18" t="str">
        <f t="shared" si="8"/>
        <v/>
      </c>
      <c r="U18" t="str">
        <f t="shared" si="9"/>
        <v/>
      </c>
      <c r="V18" t="str">
        <f t="shared" si="10"/>
        <v/>
      </c>
    </row>
    <row r="19" spans="9:22">
      <c r="I19" s="33">
        <v>9</v>
      </c>
      <c r="J19" s="34">
        <f t="shared" si="0"/>
        <v>11.474741040000001</v>
      </c>
      <c r="K19" s="34">
        <f t="shared" si="1"/>
        <v>12.012931253999998</v>
      </c>
      <c r="L19" s="34">
        <f t="shared" si="11"/>
        <v>0.53819021399999656</v>
      </c>
      <c r="M19" s="35">
        <f t="shared" si="12"/>
        <v>4.4800906841183583E-2</v>
      </c>
      <c r="N19" s="36">
        <f t="shared" si="2"/>
        <v>81.581800000000001</v>
      </c>
      <c r="O19" s="34">
        <f t="shared" si="3"/>
        <v>-0.25800869940000004</v>
      </c>
      <c r="P19" s="34">
        <f t="shared" si="4"/>
        <v>0.21239232299999999</v>
      </c>
      <c r="Q19" s="34">
        <f t="shared" si="5"/>
        <v>0.53819062259999995</v>
      </c>
      <c r="R19" s="34">
        <f t="shared" si="6"/>
        <v>0.86398892220000001</v>
      </c>
      <c r="S19" s="34">
        <f t="shared" si="7"/>
        <v>1.3343899445999998</v>
      </c>
      <c r="T19" t="str">
        <f t="shared" si="8"/>
        <v/>
      </c>
      <c r="U19" t="str">
        <f t="shared" si="9"/>
        <v/>
      </c>
      <c r="V19" t="str">
        <f t="shared" si="10"/>
        <v/>
      </c>
    </row>
    <row r="20" spans="9:22">
      <c r="I20" s="33">
        <v>10</v>
      </c>
      <c r="J20" s="34">
        <f t="shared" si="0"/>
        <v>13.81976454</v>
      </c>
      <c r="K20" s="34">
        <f t="shared" si="1"/>
        <v>14.252853300000002</v>
      </c>
      <c r="L20" s="34">
        <f t="shared" si="11"/>
        <v>0.43308876000000218</v>
      </c>
      <c r="M20" s="35">
        <f t="shared" si="12"/>
        <v>3.0386109425542332E-2</v>
      </c>
      <c r="N20" s="36">
        <f t="shared" si="2"/>
        <v>83.068200000000004</v>
      </c>
      <c r="O20" s="34">
        <f t="shared" si="3"/>
        <v>-0.439613421</v>
      </c>
      <c r="P20" s="34">
        <f t="shared" si="4"/>
        <v>7.5982847399999998E-2</v>
      </c>
      <c r="Q20" s="34">
        <f t="shared" si="5"/>
        <v>0.433083312</v>
      </c>
      <c r="R20" s="34">
        <f t="shared" si="6"/>
        <v>0.79018377659999994</v>
      </c>
      <c r="S20" s="34">
        <f t="shared" si="7"/>
        <v>1.3057800450000001</v>
      </c>
      <c r="T20" t="str">
        <f t="shared" si="8"/>
        <v/>
      </c>
      <c r="U20" t="str">
        <f t="shared" si="9"/>
        <v/>
      </c>
      <c r="V20" t="str">
        <f t="shared" si="10"/>
        <v/>
      </c>
    </row>
    <row r="21" spans="9:22">
      <c r="I21" s="33">
        <v>11</v>
      </c>
      <c r="J21" s="34">
        <f t="shared" si="0"/>
        <v>15.50341446</v>
      </c>
      <c r="K21" s="34">
        <f t="shared" si="1"/>
        <v>15.854469959999999</v>
      </c>
      <c r="L21" s="34">
        <f t="shared" si="11"/>
        <v>0.3510554999999993</v>
      </c>
      <c r="M21" s="35">
        <f t="shared" si="12"/>
        <v>2.2142367476534631E-2</v>
      </c>
      <c r="N21" s="36">
        <f t="shared" si="2"/>
        <v>87.556399999999996</v>
      </c>
      <c r="O21" s="34">
        <f t="shared" si="3"/>
        <v>-0.57194956320000001</v>
      </c>
      <c r="P21" s="34">
        <f t="shared" si="4"/>
        <v>-2.6628053400000004E-2</v>
      </c>
      <c r="Q21" s="34">
        <f t="shared" si="5"/>
        <v>0.35106013080000004</v>
      </c>
      <c r="R21" s="34">
        <f t="shared" si="6"/>
        <v>0.72874817880000009</v>
      </c>
      <c r="S21" s="34">
        <f t="shared" si="7"/>
        <v>1.2740698248</v>
      </c>
      <c r="T21" t="str">
        <f t="shared" si="8"/>
        <v/>
      </c>
      <c r="U21" t="str">
        <f t="shared" si="9"/>
        <v/>
      </c>
      <c r="V21" t="str">
        <f t="shared" si="10"/>
        <v/>
      </c>
    </row>
    <row r="22" spans="9:22">
      <c r="I22" s="33">
        <v>12</v>
      </c>
      <c r="J22" s="34">
        <f t="shared" si="0"/>
        <v>16.668646320000001</v>
      </c>
      <c r="K22" s="34">
        <f t="shared" si="1"/>
        <v>16.723780080000001</v>
      </c>
      <c r="L22" s="34">
        <f t="shared" si="11"/>
        <v>5.5133760000000365E-2</v>
      </c>
      <c r="M22" s="35">
        <f t="shared" si="12"/>
        <v>3.2967283554472789E-3</v>
      </c>
      <c r="N22" s="36">
        <f t="shared" si="2"/>
        <v>88.974599999999995</v>
      </c>
      <c r="O22" s="34">
        <f t="shared" si="3"/>
        <v>-0.9075514026</v>
      </c>
      <c r="P22" s="34">
        <f t="shared" si="4"/>
        <v>-0.33879259680000001</v>
      </c>
      <c r="Q22" s="34">
        <f t="shared" si="5"/>
        <v>5.5128039599999998E-2</v>
      </c>
      <c r="R22" s="34">
        <f t="shared" si="6"/>
        <v>0.44904881219999998</v>
      </c>
      <c r="S22" s="34">
        <f t="shared" si="7"/>
        <v>1.017807618</v>
      </c>
      <c r="T22" t="str">
        <f t="shared" si="8"/>
        <v/>
      </c>
      <c r="U22" t="str">
        <f t="shared" si="9"/>
        <v/>
      </c>
      <c r="V22" t="str">
        <f t="shared" si="10"/>
        <v/>
      </c>
    </row>
    <row r="23" spans="9:22">
      <c r="I23" s="33">
        <v>13</v>
      </c>
      <c r="J23" s="34">
        <f t="shared" si="0"/>
        <v>17.12416722</v>
      </c>
      <c r="K23" s="34">
        <f t="shared" si="1"/>
        <v>17.12416722</v>
      </c>
      <c r="L23" s="34">
        <f t="shared" si="11"/>
        <v>0</v>
      </c>
      <c r="M23" s="35">
        <f t="shared" si="12"/>
        <v>0</v>
      </c>
      <c r="N23" s="36">
        <f t="shared" si="2"/>
        <v>90.0886</v>
      </c>
      <c r="O23" s="34">
        <f t="shared" si="3"/>
        <v>-0.98458503300000011</v>
      </c>
      <c r="P23" s="34">
        <f t="shared" si="4"/>
        <v>-0.40288341359999996</v>
      </c>
      <c r="Q23" s="34">
        <f t="shared" si="5"/>
        <v>1.299348E-6</v>
      </c>
      <c r="R23" s="34">
        <f t="shared" si="6"/>
        <v>0.40288600139999992</v>
      </c>
      <c r="S23" s="34">
        <f t="shared" si="7"/>
        <v>0.98458762080000006</v>
      </c>
      <c r="T23" t="str">
        <f t="shared" si="8"/>
        <v/>
      </c>
      <c r="U23" t="str">
        <f t="shared" si="9"/>
        <v/>
      </c>
      <c r="V23" t="str">
        <f t="shared" si="10"/>
        <v/>
      </c>
    </row>
    <row r="24" spans="9:22">
      <c r="I24" s="33">
        <v>14</v>
      </c>
      <c r="J24" s="34">
        <f t="shared" si="0"/>
        <v>16.193008679999998</v>
      </c>
      <c r="K24" s="34">
        <f t="shared" si="1"/>
        <v>17.19651666</v>
      </c>
      <c r="L24" s="34">
        <f t="shared" si="11"/>
        <v>1.003507980000002</v>
      </c>
      <c r="M24" s="35">
        <f t="shared" si="12"/>
        <v>5.8355305312163257E-2</v>
      </c>
      <c r="N24" s="36">
        <f t="shared" si="2"/>
        <v>89.133899999999997</v>
      </c>
      <c r="O24" s="34">
        <f t="shared" si="3"/>
        <v>3.9340552799999998E-2</v>
      </c>
      <c r="P24" s="34">
        <f t="shared" si="4"/>
        <v>0.60898057259999994</v>
      </c>
      <c r="Q24" s="34">
        <f t="shared" si="5"/>
        <v>1.0035115212000001</v>
      </c>
      <c r="R24" s="34">
        <f t="shared" si="6"/>
        <v>1.3980426059999997</v>
      </c>
      <c r="S24" s="34">
        <f t="shared" si="7"/>
        <v>1.9676827620000001</v>
      </c>
      <c r="T24">
        <f t="shared" si="8"/>
        <v>1.003507980000002</v>
      </c>
      <c r="U24">
        <f t="shared" si="9"/>
        <v>5.8355305312163257E-2</v>
      </c>
      <c r="V24">
        <f t="shared" si="10"/>
        <v>89.133899999999997</v>
      </c>
    </row>
    <row r="25" spans="9:22">
      <c r="I25" s="33">
        <v>15</v>
      </c>
      <c r="J25" s="34">
        <f t="shared" si="0"/>
        <v>16.148716440000001</v>
      </c>
      <c r="K25" s="34">
        <f t="shared" si="1"/>
        <v>17.283126239999998</v>
      </c>
      <c r="L25" s="34">
        <f t="shared" si="11"/>
        <v>1.1344097999999967</v>
      </c>
      <c r="M25" s="35">
        <f t="shared" si="12"/>
        <v>6.5636840479387532E-2</v>
      </c>
      <c r="N25" s="36">
        <f t="shared" si="2"/>
        <v>92.053600000000003</v>
      </c>
      <c r="O25" s="34">
        <f t="shared" si="3"/>
        <v>0.16332545579999999</v>
      </c>
      <c r="P25" s="34">
        <f t="shared" si="4"/>
        <v>0.73705079459999989</v>
      </c>
      <c r="Q25" s="34">
        <f t="shared" si="5"/>
        <v>1.1344111620000001</v>
      </c>
      <c r="R25" s="34">
        <f t="shared" si="6"/>
        <v>1.5317719379999999</v>
      </c>
      <c r="S25" s="34">
        <f t="shared" si="7"/>
        <v>2.1054967320000002</v>
      </c>
      <c r="T25">
        <f t="shared" si="8"/>
        <v>1.1344097999999967</v>
      </c>
      <c r="U25">
        <f t="shared" si="9"/>
        <v>6.5636840479387532E-2</v>
      </c>
      <c r="V25">
        <f t="shared" si="10"/>
        <v>92.053600000000003</v>
      </c>
    </row>
    <row r="26" spans="9:22">
      <c r="I26" s="33">
        <v>16</v>
      </c>
      <c r="J26" s="34">
        <f t="shared" si="0"/>
        <v>15.93618996</v>
      </c>
      <c r="K26" s="34">
        <f t="shared" si="1"/>
        <v>16.848593760000004</v>
      </c>
      <c r="L26" s="34">
        <f t="shared" si="11"/>
        <v>0.91240380000000343</v>
      </c>
      <c r="M26" s="35">
        <f t="shared" si="12"/>
        <v>5.4153112894568554E-2</v>
      </c>
      <c r="N26" s="36">
        <f t="shared" si="2"/>
        <v>92.006100000000004</v>
      </c>
      <c r="O26" s="34">
        <f t="shared" si="3"/>
        <v>-5.2120607399999998E-2</v>
      </c>
      <c r="P26" s="34">
        <f t="shared" si="4"/>
        <v>0.51772738979999999</v>
      </c>
      <c r="Q26" s="34">
        <f t="shared" si="5"/>
        <v>0.91240243800000009</v>
      </c>
      <c r="R26" s="34">
        <f t="shared" si="6"/>
        <v>1.3070774862000001</v>
      </c>
      <c r="S26" s="34">
        <f t="shared" si="7"/>
        <v>1.876925892</v>
      </c>
      <c r="T26">
        <f t="shared" si="8"/>
        <v>0.91240380000000343</v>
      </c>
      <c r="U26">
        <f t="shared" si="9"/>
        <v>5.4153112894568554E-2</v>
      </c>
      <c r="V26">
        <f t="shared" si="10"/>
        <v>92.006100000000004</v>
      </c>
    </row>
    <row r="27" spans="9:22">
      <c r="I27" s="33">
        <v>17</v>
      </c>
      <c r="J27" s="34">
        <f t="shared" si="0"/>
        <v>15.232580759999999</v>
      </c>
      <c r="K27" s="34">
        <f t="shared" si="1"/>
        <v>15.959466539999999</v>
      </c>
      <c r="L27" s="34">
        <f t="shared" si="11"/>
        <v>0.72688577999999993</v>
      </c>
      <c r="M27" s="35">
        <f t="shared" si="12"/>
        <v>4.5545744162448679E-2</v>
      </c>
      <c r="N27" s="36">
        <f t="shared" si="2"/>
        <v>90.287899999999993</v>
      </c>
      <c r="O27" s="34">
        <f t="shared" si="3"/>
        <v>-0.2093678658</v>
      </c>
      <c r="P27" s="34">
        <f t="shared" si="4"/>
        <v>0.34377874260000002</v>
      </c>
      <c r="Q27" s="34">
        <f t="shared" si="5"/>
        <v>0.72688646099999987</v>
      </c>
      <c r="R27" s="34">
        <f t="shared" si="6"/>
        <v>1.1099940431999999</v>
      </c>
      <c r="S27" s="34">
        <f t="shared" si="7"/>
        <v>1.6631409239999999</v>
      </c>
      <c r="T27">
        <f t="shared" si="8"/>
        <v>0.72688577999999993</v>
      </c>
      <c r="U27">
        <f t="shared" si="9"/>
        <v>4.5545744162448679E-2</v>
      </c>
      <c r="V27">
        <f t="shared" si="10"/>
        <v>90.287899999999993</v>
      </c>
    </row>
    <row r="28" spans="9:22">
      <c r="I28" s="33">
        <v>18</v>
      </c>
      <c r="J28" s="34">
        <f t="shared" si="0"/>
        <v>14.62267716</v>
      </c>
      <c r="K28" s="34">
        <f t="shared" si="1"/>
        <v>14.260671179999999</v>
      </c>
      <c r="L28" s="34">
        <f t="shared" si="11"/>
        <v>-0.36200598000000106</v>
      </c>
      <c r="M28" s="35">
        <f t="shared" si="12"/>
        <v>-2.5384918804361709E-2</v>
      </c>
      <c r="N28" s="36">
        <f t="shared" si="2"/>
        <v>85.037099999999995</v>
      </c>
      <c r="O28" s="34">
        <f t="shared" si="3"/>
        <v>-1.2754078536</v>
      </c>
      <c r="P28" s="34">
        <f t="shared" si="4"/>
        <v>-0.73576724580000008</v>
      </c>
      <c r="Q28" s="34">
        <f t="shared" si="5"/>
        <v>-0.36201374340000003</v>
      </c>
      <c r="R28" s="34">
        <f t="shared" si="6"/>
        <v>1.1739759000000001E-2</v>
      </c>
      <c r="S28" s="34">
        <f t="shared" si="7"/>
        <v>0.55138036680000002</v>
      </c>
      <c r="T28" t="str">
        <f t="shared" si="8"/>
        <v/>
      </c>
      <c r="U28" t="str">
        <f t="shared" si="9"/>
        <v/>
      </c>
      <c r="V28" t="str">
        <f t="shared" si="10"/>
        <v/>
      </c>
    </row>
    <row r="29" spans="9:22">
      <c r="I29" s="33">
        <v>19</v>
      </c>
      <c r="J29" s="34">
        <f t="shared" si="0"/>
        <v>12.680756628000001</v>
      </c>
      <c r="K29" s="34">
        <f t="shared" si="1"/>
        <v>12.37803306</v>
      </c>
      <c r="L29" s="34">
        <f t="shared" si="11"/>
        <v>-0.30272356800000111</v>
      </c>
      <c r="M29" s="35">
        <f t="shared" si="12"/>
        <v>-2.4456516357050439E-2</v>
      </c>
      <c r="N29" s="36">
        <f t="shared" si="2"/>
        <v>79.673900000000003</v>
      </c>
      <c r="O29" s="34">
        <f t="shared" si="3"/>
        <v>-1.1669877504000001</v>
      </c>
      <c r="P29" s="34">
        <f t="shared" si="4"/>
        <v>-0.65637367800000002</v>
      </c>
      <c r="Q29" s="34">
        <f t="shared" si="5"/>
        <v>-0.3027239766</v>
      </c>
      <c r="R29" s="34">
        <f t="shared" si="6"/>
        <v>5.0925724800000002E-2</v>
      </c>
      <c r="S29" s="34">
        <f t="shared" si="7"/>
        <v>0.56153966099999997</v>
      </c>
      <c r="T29" t="str">
        <f t="shared" si="8"/>
        <v/>
      </c>
      <c r="U29" t="str">
        <f t="shared" si="9"/>
        <v/>
      </c>
      <c r="V29" t="str">
        <f t="shared" si="10"/>
        <v/>
      </c>
    </row>
    <row r="30" spans="9:22">
      <c r="I30" s="33">
        <v>20</v>
      </c>
      <c r="J30" s="34">
        <f t="shared" si="0"/>
        <v>12.044550084000001</v>
      </c>
      <c r="K30" s="34">
        <f t="shared" si="1"/>
        <v>11.651122764000002</v>
      </c>
      <c r="L30" s="34">
        <f t="shared" si="11"/>
        <v>-0.39342731999999891</v>
      </c>
      <c r="M30" s="35">
        <f t="shared" si="12"/>
        <v>-3.376733109495874E-2</v>
      </c>
      <c r="N30" s="36">
        <f t="shared" si="2"/>
        <v>77.104299999999995</v>
      </c>
      <c r="O30" s="34">
        <f t="shared" si="3"/>
        <v>-1.2596986818</v>
      </c>
      <c r="P30" s="34">
        <f t="shared" si="4"/>
        <v>-0.74789803500000007</v>
      </c>
      <c r="Q30" s="34">
        <f t="shared" si="5"/>
        <v>-0.39342650280000002</v>
      </c>
      <c r="R30" s="34">
        <f t="shared" si="6"/>
        <v>-3.8954834399999999E-2</v>
      </c>
      <c r="S30" s="34">
        <f t="shared" si="7"/>
        <v>0.47284581239999995</v>
      </c>
      <c r="T30" t="str">
        <f t="shared" si="8"/>
        <v/>
      </c>
      <c r="U30" t="str">
        <f t="shared" si="9"/>
        <v/>
      </c>
      <c r="V30" t="str">
        <f t="shared" si="10"/>
        <v/>
      </c>
    </row>
    <row r="31" spans="9:22">
      <c r="I31" s="33">
        <v>21</v>
      </c>
      <c r="J31" s="34">
        <f t="shared" si="0"/>
        <v>11.067812214</v>
      </c>
      <c r="K31" s="34">
        <f t="shared" si="1"/>
        <v>10.914374742</v>
      </c>
      <c r="L31" s="34">
        <f t="shared" si="11"/>
        <v>-0.15343747200000024</v>
      </c>
      <c r="M31" s="35">
        <f t="shared" si="12"/>
        <v>-1.4058292447074587E-2</v>
      </c>
      <c r="N31" s="36">
        <f t="shared" si="2"/>
        <v>76.112099999999998</v>
      </c>
      <c r="O31" s="34">
        <f t="shared" si="3"/>
        <v>-0.97946895239999998</v>
      </c>
      <c r="P31" s="34">
        <f t="shared" si="4"/>
        <v>-0.49144337760000001</v>
      </c>
      <c r="Q31" s="34">
        <f t="shared" si="5"/>
        <v>-0.15343828919999999</v>
      </c>
      <c r="R31" s="34">
        <f t="shared" si="6"/>
        <v>0.18456679920000002</v>
      </c>
      <c r="S31" s="34">
        <f t="shared" si="7"/>
        <v>0.67259237400000005</v>
      </c>
      <c r="T31" t="str">
        <f t="shared" si="8"/>
        <v/>
      </c>
      <c r="U31" t="str">
        <f t="shared" si="9"/>
        <v/>
      </c>
      <c r="V31" t="str">
        <f t="shared" si="10"/>
        <v/>
      </c>
    </row>
    <row r="32" spans="9:22">
      <c r="I32" s="33">
        <v>22</v>
      </c>
      <c r="J32" s="34">
        <f t="shared" si="0"/>
        <v>9.9980660879999999</v>
      </c>
      <c r="K32" s="34">
        <f t="shared" si="1"/>
        <v>9.6860414220000006</v>
      </c>
      <c r="L32" s="34">
        <f t="shared" si="11"/>
        <v>-0.31202466599999923</v>
      </c>
      <c r="M32" s="35">
        <f t="shared" si="12"/>
        <v>-3.2213847990706972E-2</v>
      </c>
      <c r="N32" s="36">
        <f t="shared" si="2"/>
        <v>74.505700000000004</v>
      </c>
      <c r="O32" s="34">
        <f t="shared" si="3"/>
        <v>-1.0742502600000001</v>
      </c>
      <c r="P32" s="34">
        <f t="shared" si="4"/>
        <v>-0.62392089540000006</v>
      </c>
      <c r="Q32" s="34">
        <f t="shared" si="5"/>
        <v>-0.3120241212</v>
      </c>
      <c r="R32" s="34">
        <f t="shared" si="6"/>
        <v>-1.2734699999999999E-4</v>
      </c>
      <c r="S32" s="34">
        <f t="shared" si="7"/>
        <v>0.45020201760000006</v>
      </c>
      <c r="T32" t="str">
        <f t="shared" si="8"/>
        <v/>
      </c>
      <c r="U32" t="str">
        <f t="shared" si="9"/>
        <v/>
      </c>
      <c r="V32" t="str">
        <f t="shared" si="10"/>
        <v/>
      </c>
    </row>
    <row r="33" spans="2:25">
      <c r="I33" s="33">
        <v>23</v>
      </c>
      <c r="J33" s="34">
        <f t="shared" si="0"/>
        <v>8.6969093520000005</v>
      </c>
      <c r="K33" s="34">
        <f t="shared" si="1"/>
        <v>8.4692496899999998</v>
      </c>
      <c r="L33" s="34">
        <f t="shared" si="11"/>
        <v>-0.22765966200000065</v>
      </c>
      <c r="M33" s="35">
        <f t="shared" si="12"/>
        <v>-2.6880735641648165E-2</v>
      </c>
      <c r="N33" s="36">
        <f t="shared" si="2"/>
        <v>74.75</v>
      </c>
      <c r="O33" s="34">
        <f t="shared" si="3"/>
        <v>-0.91509347759999993</v>
      </c>
      <c r="P33" s="34">
        <f t="shared" si="4"/>
        <v>-0.50895188759999999</v>
      </c>
      <c r="Q33" s="34">
        <f t="shared" si="5"/>
        <v>-0.22765966199999998</v>
      </c>
      <c r="R33" s="34">
        <f t="shared" si="6"/>
        <v>5.3632699800000003E-2</v>
      </c>
      <c r="S33" s="34">
        <f t="shared" si="7"/>
        <v>0.45977415360000001</v>
      </c>
      <c r="T33" t="str">
        <f t="shared" si="8"/>
        <v/>
      </c>
      <c r="U33" t="str">
        <f t="shared" si="9"/>
        <v/>
      </c>
      <c r="V33" t="str">
        <f t="shared" si="10"/>
        <v/>
      </c>
    </row>
    <row r="34" spans="2:25">
      <c r="I34" s="33">
        <v>24</v>
      </c>
      <c r="J34" s="34">
        <f t="shared" si="0"/>
        <v>7.67530584</v>
      </c>
      <c r="K34" s="34">
        <f t="shared" si="1"/>
        <v>7.5178504679999989</v>
      </c>
      <c r="L34" s="34">
        <f t="shared" si="11"/>
        <v>-0.15745537200000115</v>
      </c>
      <c r="M34" s="35">
        <f t="shared" si="12"/>
        <v>-2.0944201094477151E-2</v>
      </c>
      <c r="N34" s="36">
        <f t="shared" si="2"/>
        <v>73.705399999999997</v>
      </c>
      <c r="O34" s="34">
        <f t="shared" si="3"/>
        <v>-0.77418422639999995</v>
      </c>
      <c r="P34" s="34">
        <f t="shared" si="4"/>
        <v>-0.40981612980000004</v>
      </c>
      <c r="Q34" s="34">
        <f t="shared" si="5"/>
        <v>-0.15745578059999998</v>
      </c>
      <c r="R34" s="34">
        <f t="shared" si="6"/>
        <v>9.4904432400000002E-2</v>
      </c>
      <c r="S34" s="34">
        <f t="shared" si="7"/>
        <v>0.45927266519999999</v>
      </c>
      <c r="T34" t="str">
        <f t="shared" si="8"/>
        <v/>
      </c>
      <c r="U34" t="str">
        <f t="shared" si="9"/>
        <v/>
      </c>
      <c r="V34" t="str">
        <f t="shared" si="10"/>
        <v/>
      </c>
    </row>
    <row r="35" spans="2:25">
      <c r="O35" s="32"/>
    </row>
    <row r="36" spans="2:25" ht="15" customHeight="1">
      <c r="I36" s="25"/>
      <c r="J36" s="26"/>
      <c r="K36" s="24"/>
      <c r="L36" s="27"/>
      <c r="M36" s="30"/>
      <c r="O36" s="28"/>
      <c r="P36" s="28"/>
      <c r="Q36" s="28"/>
      <c r="R36" s="28"/>
      <c r="S36" s="28"/>
      <c r="U36" s="28"/>
      <c r="V36" s="28"/>
      <c r="W36" s="28"/>
      <c r="X36" s="28"/>
      <c r="Y36" s="28"/>
    </row>
    <row r="37" spans="2:25">
      <c r="I37" s="25"/>
      <c r="J37" s="26"/>
      <c r="K37" s="24"/>
      <c r="L37" s="27"/>
      <c r="M37" s="30"/>
      <c r="O37" s="28"/>
      <c r="P37" s="28"/>
      <c r="Q37" s="28"/>
      <c r="R37" s="28"/>
      <c r="S37" s="28"/>
      <c r="U37" s="28"/>
      <c r="V37" s="28"/>
      <c r="W37" s="28"/>
      <c r="X37" s="28"/>
      <c r="Y37" s="28"/>
    </row>
    <row r="38" spans="2:25">
      <c r="I38" s="25"/>
      <c r="J38" s="26"/>
      <c r="K38" s="24"/>
      <c r="L38" s="27"/>
      <c r="M38" s="30"/>
      <c r="O38" s="28"/>
      <c r="P38" s="28"/>
      <c r="Q38" s="28"/>
      <c r="R38" s="28"/>
      <c r="S38" s="28"/>
      <c r="U38" s="28"/>
      <c r="V38" s="28"/>
      <c r="W38" s="28"/>
      <c r="X38" s="28"/>
      <c r="Y38" s="28"/>
    </row>
    <row r="39" spans="2:25">
      <c r="I39" s="25"/>
      <c r="J39" s="26"/>
      <c r="K39" s="24"/>
      <c r="L39" s="27"/>
      <c r="M39" s="30"/>
      <c r="O39" s="28"/>
      <c r="P39" s="28"/>
      <c r="Q39" s="28"/>
      <c r="R39" s="28"/>
      <c r="S39" s="28"/>
      <c r="U39" s="28"/>
      <c r="V39" s="28"/>
      <c r="W39" s="28"/>
      <c r="X39" s="28"/>
      <c r="Y39" s="28"/>
    </row>
    <row r="40" spans="2:25">
      <c r="I40" s="25"/>
      <c r="J40" s="26"/>
      <c r="K40" s="24"/>
      <c r="L40" s="27"/>
      <c r="M40" s="30"/>
      <c r="O40" s="28"/>
      <c r="P40" s="28"/>
      <c r="Q40" s="28"/>
      <c r="R40" s="28"/>
      <c r="S40" s="28"/>
      <c r="U40" s="28"/>
      <c r="V40" s="28"/>
      <c r="W40" s="28"/>
      <c r="X40" s="28"/>
      <c r="Y40" s="28"/>
    </row>
    <row r="41" spans="2:25">
      <c r="I41" s="25"/>
      <c r="J41" s="26"/>
      <c r="K41" s="24"/>
      <c r="L41" s="27"/>
      <c r="M41" s="24"/>
      <c r="O41" s="28"/>
      <c r="P41" s="28"/>
      <c r="Q41" s="28"/>
      <c r="R41" s="28"/>
      <c r="S41" s="28"/>
      <c r="U41" s="28"/>
      <c r="V41" s="28"/>
      <c r="W41" s="28"/>
      <c r="X41" s="28"/>
      <c r="Y41" s="28"/>
    </row>
    <row r="42" spans="2:25" ht="13.5" customHeight="1">
      <c r="I42" s="25"/>
      <c r="J42" s="26"/>
      <c r="K42" s="24"/>
      <c r="L42" s="27"/>
      <c r="M42" s="24"/>
      <c r="O42" s="28"/>
      <c r="P42" s="28"/>
      <c r="Q42" s="28"/>
      <c r="R42" s="28"/>
      <c r="S42" s="28"/>
      <c r="U42" s="28"/>
      <c r="V42" s="28"/>
      <c r="W42" s="28"/>
      <c r="X42" s="28"/>
      <c r="Y42" s="28"/>
    </row>
    <row r="43" spans="2:25">
      <c r="B43" t="s">
        <v>61</v>
      </c>
      <c r="I43" s="25"/>
      <c r="J43" s="26"/>
      <c r="K43" s="24"/>
      <c r="L43" s="27"/>
      <c r="M43" s="24"/>
      <c r="O43" s="28"/>
      <c r="P43" s="28"/>
      <c r="Q43" s="28"/>
      <c r="R43" s="28"/>
      <c r="S43" s="28"/>
      <c r="U43" s="28"/>
      <c r="V43" s="28"/>
      <c r="W43" s="28"/>
      <c r="X43" s="28"/>
      <c r="Y43" s="28"/>
    </row>
    <row r="44" spans="2:25" hidden="1">
      <c r="B44" t="s">
        <v>52</v>
      </c>
      <c r="C44">
        <f>IF($C$12="Adjusted",4,3)</f>
        <v>4</v>
      </c>
      <c r="I44" s="25"/>
      <c r="J44" s="26"/>
      <c r="K44" s="24"/>
      <c r="L44" s="27"/>
      <c r="M44" s="24"/>
      <c r="O44" s="28"/>
      <c r="P44" s="28"/>
      <c r="Q44" s="28"/>
      <c r="R44" s="28"/>
      <c r="S44" s="28"/>
      <c r="U44" s="28"/>
      <c r="V44" s="28"/>
      <c r="W44" s="28"/>
      <c r="X44" s="28"/>
      <c r="Y44" s="28"/>
    </row>
    <row r="45" spans="2:25" hidden="1">
      <c r="B45" t="s">
        <v>53</v>
      </c>
      <c r="C45" t="s">
        <v>54</v>
      </c>
      <c r="D45" t="s">
        <v>55</v>
      </c>
      <c r="E45" t="s">
        <v>56</v>
      </c>
      <c r="F45" t="s">
        <v>57</v>
      </c>
      <c r="I45" s="25"/>
      <c r="J45" s="26"/>
      <c r="K45" s="24"/>
      <c r="L45" s="27"/>
      <c r="M45" s="24"/>
      <c r="O45" s="28"/>
      <c r="P45" s="28"/>
      <c r="Q45" s="28"/>
      <c r="R45" s="28"/>
      <c r="S45" s="28"/>
      <c r="U45" s="28"/>
      <c r="V45" s="28"/>
      <c r="W45" s="28"/>
      <c r="X45" s="28"/>
      <c r="Y45" s="28"/>
    </row>
    <row r="46" spans="2:25" hidden="1">
      <c r="B46">
        <f>IF($C$12="Adjusted",6+5,6)</f>
        <v>11</v>
      </c>
      <c r="C46">
        <f>IF($C$12="Adjusted",7+5,7)</f>
        <v>12</v>
      </c>
      <c r="D46">
        <f>IF($C$12="Adjusted",8+5,8)</f>
        <v>13</v>
      </c>
      <c r="E46">
        <f>IF($C$12="Adjusted",9+5,9)</f>
        <v>14</v>
      </c>
      <c r="F46">
        <f>IF($C$12="Adjusted",10+5,10)</f>
        <v>15</v>
      </c>
      <c r="I46" s="25"/>
      <c r="J46" s="26"/>
      <c r="K46" s="24"/>
      <c r="L46" s="27"/>
      <c r="M46" s="24"/>
      <c r="O46" s="28"/>
      <c r="P46" s="28"/>
      <c r="Q46" s="28"/>
      <c r="R46" s="28"/>
      <c r="S46" s="28"/>
      <c r="U46" s="28"/>
      <c r="V46" s="28"/>
      <c r="W46" s="28"/>
      <c r="X46" s="28"/>
      <c r="Y46" s="28"/>
    </row>
    <row r="47" spans="2:25">
      <c r="I47" s="25"/>
      <c r="J47" s="26"/>
      <c r="K47" s="24"/>
      <c r="L47" s="27"/>
      <c r="M47" s="24"/>
      <c r="O47" s="28"/>
      <c r="P47" s="28"/>
      <c r="Q47" s="28"/>
      <c r="R47" s="28"/>
      <c r="S47" s="28"/>
      <c r="U47" s="28"/>
      <c r="V47" s="28"/>
      <c r="W47" s="28"/>
      <c r="X47" s="28"/>
      <c r="Y47" s="28"/>
    </row>
    <row r="48" spans="2:25">
      <c r="I48" s="25"/>
      <c r="J48" s="26"/>
      <c r="K48" s="24"/>
      <c r="L48" s="27"/>
      <c r="M48" s="24"/>
      <c r="O48" s="28"/>
      <c r="P48" s="28"/>
      <c r="Q48" s="28"/>
      <c r="R48" s="28"/>
      <c r="S48" s="28"/>
      <c r="U48" s="28"/>
      <c r="V48" s="28"/>
      <c r="W48" s="28"/>
      <c r="X48" s="28"/>
      <c r="Y48" s="28"/>
    </row>
    <row r="49" spans="9:25">
      <c r="I49" s="25"/>
      <c r="J49" s="26"/>
      <c r="K49" s="24"/>
      <c r="L49" s="27"/>
      <c r="M49" s="24"/>
      <c r="O49" s="28"/>
      <c r="P49" s="28"/>
      <c r="Q49" s="28"/>
      <c r="R49" s="28"/>
      <c r="S49" s="28"/>
      <c r="U49" s="28"/>
      <c r="V49" s="28"/>
      <c r="W49" s="28"/>
      <c r="X49" s="28"/>
      <c r="Y49" s="28"/>
    </row>
    <row r="50" spans="9:25">
      <c r="I50" s="25"/>
      <c r="J50" s="26"/>
      <c r="K50" s="24"/>
      <c r="L50" s="27"/>
      <c r="M50" s="24"/>
      <c r="O50" s="28"/>
      <c r="P50" s="28"/>
      <c r="Q50" s="28"/>
      <c r="R50" s="28"/>
      <c r="S50" s="28"/>
      <c r="U50" s="28"/>
      <c r="V50" s="28"/>
      <c r="W50" s="28"/>
      <c r="X50" s="28"/>
      <c r="Y50" s="28"/>
    </row>
    <row r="51" spans="9:25">
      <c r="I51" s="25"/>
      <c r="J51" s="26"/>
      <c r="K51" s="24"/>
      <c r="L51" s="27"/>
      <c r="M51" s="24"/>
      <c r="O51" s="28"/>
      <c r="P51" s="28"/>
      <c r="Q51" s="28"/>
      <c r="R51" s="28"/>
      <c r="S51" s="28"/>
      <c r="U51" s="28"/>
      <c r="V51" s="28"/>
      <c r="W51" s="28"/>
      <c r="X51" s="28"/>
      <c r="Y51" s="28"/>
    </row>
    <row r="52" spans="9:25">
      <c r="I52" s="25"/>
      <c r="J52" s="26"/>
      <c r="K52" s="24"/>
      <c r="L52" s="27"/>
      <c r="M52" s="24"/>
      <c r="O52" s="28"/>
      <c r="P52" s="28"/>
      <c r="Q52" s="28"/>
      <c r="R52" s="28"/>
      <c r="S52" s="28"/>
      <c r="U52" s="28"/>
      <c r="V52" s="28"/>
      <c r="W52" s="28"/>
      <c r="X52" s="28"/>
      <c r="Y52" s="28"/>
    </row>
    <row r="53" spans="9:25">
      <c r="I53" s="25"/>
      <c r="J53" s="26"/>
      <c r="K53" s="24"/>
      <c r="L53" s="27"/>
      <c r="M53" s="24"/>
      <c r="O53" s="28"/>
      <c r="P53" s="28"/>
      <c r="Q53" s="28"/>
      <c r="R53" s="28"/>
      <c r="S53" s="28"/>
      <c r="U53" s="28"/>
      <c r="V53" s="28"/>
      <c r="W53" s="28"/>
      <c r="X53" s="28"/>
      <c r="Y53" s="28"/>
    </row>
    <row r="54" spans="9:25">
      <c r="I54" s="25"/>
      <c r="J54" s="26"/>
      <c r="K54" s="24"/>
      <c r="L54" s="27"/>
      <c r="M54" s="24"/>
      <c r="O54" s="28"/>
      <c r="P54" s="28"/>
      <c r="Q54" s="28"/>
      <c r="R54" s="28"/>
      <c r="S54" s="28"/>
      <c r="U54" s="28"/>
      <c r="V54" s="28"/>
      <c r="W54" s="28"/>
      <c r="X54" s="28"/>
      <c r="Y54" s="28"/>
    </row>
    <row r="55" spans="9:25">
      <c r="U55" s="28"/>
      <c r="V55" s="28"/>
      <c r="W55" s="28"/>
      <c r="X55" s="28"/>
      <c r="Y55" s="28"/>
    </row>
    <row r="56" spans="9:25">
      <c r="U56" s="28"/>
      <c r="V56" s="28"/>
      <c r="W56" s="28"/>
      <c r="X56" s="28"/>
      <c r="Y56" s="28"/>
    </row>
    <row r="57" spans="9:25">
      <c r="U57" s="28"/>
      <c r="V57" s="28"/>
      <c r="W57" s="28"/>
      <c r="X57" s="28"/>
      <c r="Y57" s="28"/>
    </row>
    <row r="58" spans="9:25">
      <c r="U58" s="28"/>
      <c r="V58" s="28"/>
      <c r="W58" s="28"/>
      <c r="X58" s="28"/>
      <c r="Y58" s="28"/>
    </row>
    <row r="59" spans="9:25">
      <c r="U59" s="28"/>
      <c r="V59" s="28"/>
      <c r="W59" s="28"/>
      <c r="X59" s="28"/>
      <c r="Y59" s="28"/>
    </row>
  </sheetData>
  <protectedRanges>
    <protectedRange password="DD26" sqref="O35 I8:M10 I11:K34 M11:S34 T8:U9" name="Range3_1"/>
  </protectedRanges>
  <dataConsolidate/>
  <mergeCells count="10">
    <mergeCell ref="T8:T9"/>
    <mergeCell ref="U8:U9"/>
    <mergeCell ref="V8:V9"/>
    <mergeCell ref="O8:S9"/>
    <mergeCell ref="I8:I10"/>
    <mergeCell ref="N8:N9"/>
    <mergeCell ref="J8:J9"/>
    <mergeCell ref="K8:K9"/>
    <mergeCell ref="L8:L9"/>
    <mergeCell ref="M8:M9"/>
  </mergeCells>
  <conditionalFormatting sqref="I26:S29">
    <cfRule type="expression" dxfId="3" priority="2">
      <formula>AND($G$8=16,$G$9=19)</formula>
    </cfRule>
    <cfRule type="expression" dxfId="2" priority="4">
      <formula>AND($F$8="3:00 PM",$F$9="7:00 PM")</formula>
    </cfRule>
  </conditionalFormatting>
  <conditionalFormatting sqref="I25:S28">
    <cfRule type="expression" dxfId="1" priority="3">
      <formula>AND($G$8=15,$G$9=18)</formula>
    </cfRule>
  </conditionalFormatting>
  <conditionalFormatting sqref="I24:S27">
    <cfRule type="expression" dxfId="0" priority="1">
      <formula>AND($G$8=14,$G$9=17)</formula>
    </cfRule>
  </conditionalFormatting>
  <dataValidations count="4">
    <dataValidation type="list" allowBlank="1" showInputMessage="1" showErrorMessage="1" sqref="C10">
      <formula1>cycle</formula1>
    </dataValidation>
    <dataValidation type="list" allowBlank="1" showInputMessage="1" showErrorMessage="1" sqref="C8">
      <formula1>events</formula1>
    </dataValidation>
    <dataValidation type="list" allowBlank="1" showInputMessage="1" showErrorMessage="1" sqref="C9">
      <formula1>type</formula1>
    </dataValidation>
    <dataValidation type="list" allowBlank="1" showInputMessage="1" showErrorMessage="1" sqref="C12">
      <formula1>control</formula1>
    </dataValidation>
  </dataValidations>
  <pageMargins left="0.7" right="0.7" top="0.75" bottom="0.75" header="0.3" footer="0.3"/>
  <pageSetup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8"/>
  <sheetViews>
    <sheetView topLeftCell="A19" workbookViewId="0">
      <selection activeCell="L26" sqref="L26"/>
    </sheetView>
  </sheetViews>
  <sheetFormatPr defaultRowHeight="14.4"/>
  <cols>
    <col min="1" max="1" width="33.5546875" bestFit="1" customWidth="1"/>
    <col min="2" max="2" width="7.88671875" bestFit="1" customWidth="1"/>
    <col min="3" max="4" width="22.5546875" bestFit="1" customWidth="1"/>
    <col min="5" max="5" width="22.109375" bestFit="1" customWidth="1"/>
    <col min="6" max="6" width="21.109375" bestFit="1" customWidth="1"/>
    <col min="8" max="8" width="11.33203125" bestFit="1" customWidth="1"/>
    <col min="9" max="9" width="9" bestFit="1" customWidth="1"/>
  </cols>
  <sheetData>
    <row r="1" spans="1:6">
      <c r="A1" s="14"/>
      <c r="B1" s="14"/>
      <c r="C1" s="14" t="s">
        <v>3</v>
      </c>
      <c r="D1" s="14" t="s">
        <v>9</v>
      </c>
      <c r="E1" s="14" t="s">
        <v>26</v>
      </c>
      <c r="F1" s="14" t="s">
        <v>27</v>
      </c>
    </row>
    <row r="2" spans="1:6">
      <c r="A2" s="14" t="s">
        <v>46</v>
      </c>
      <c r="B2" s="15"/>
      <c r="C2" s="44">
        <v>0.54166666666666663</v>
      </c>
      <c r="D2" s="44">
        <v>0.70833333333333337</v>
      </c>
      <c r="E2" s="45">
        <v>14</v>
      </c>
      <c r="F2" s="45">
        <v>17</v>
      </c>
    </row>
    <row r="3" spans="1:6">
      <c r="A3" s="38">
        <v>41514</v>
      </c>
      <c r="B3" s="15"/>
      <c r="C3" s="44">
        <v>0.625</v>
      </c>
      <c r="D3" s="44">
        <v>0.79166666666666663</v>
      </c>
      <c r="E3" s="45">
        <v>16</v>
      </c>
      <c r="F3" s="45">
        <v>19</v>
      </c>
    </row>
    <row r="4" spans="1:6">
      <c r="A4" s="38">
        <v>41515</v>
      </c>
      <c r="B4" s="15"/>
      <c r="C4" s="44">
        <v>0.58333333333333337</v>
      </c>
      <c r="D4" s="44">
        <v>0.75</v>
      </c>
      <c r="E4" s="45">
        <v>15</v>
      </c>
      <c r="F4" s="45">
        <v>18</v>
      </c>
    </row>
    <row r="5" spans="1:6">
      <c r="A5" s="39">
        <v>41516</v>
      </c>
      <c r="B5" s="15"/>
      <c r="C5" s="44">
        <v>0.54166666666666663</v>
      </c>
      <c r="D5" s="44">
        <v>0.70833333333333337</v>
      </c>
      <c r="E5" s="45">
        <v>14</v>
      </c>
      <c r="F5" s="45">
        <v>17</v>
      </c>
    </row>
    <row r="6" spans="1:6">
      <c r="A6" s="39">
        <v>41520</v>
      </c>
      <c r="B6" s="15"/>
      <c r="C6" s="44">
        <v>0.54166666666666663</v>
      </c>
      <c r="D6" s="44">
        <v>0.70833333333333337</v>
      </c>
      <c r="E6" s="45">
        <v>14</v>
      </c>
      <c r="F6" s="45">
        <v>17</v>
      </c>
    </row>
    <row r="7" spans="1:6">
      <c r="A7" s="39">
        <v>41522</v>
      </c>
      <c r="B7" s="15"/>
      <c r="C7" s="44">
        <v>0.54166666666666663</v>
      </c>
      <c r="D7" s="44">
        <v>0.70833333333333337</v>
      </c>
      <c r="E7" s="45">
        <v>14</v>
      </c>
      <c r="F7" s="45">
        <v>17</v>
      </c>
    </row>
    <row r="8" spans="1:6">
      <c r="A8" s="39">
        <v>41523</v>
      </c>
      <c r="B8" s="15"/>
      <c r="C8" s="44">
        <v>0.54166666666666663</v>
      </c>
      <c r="D8" s="44">
        <v>0.70833333333333337</v>
      </c>
      <c r="E8" s="45">
        <v>14</v>
      </c>
      <c r="F8" s="45">
        <v>17</v>
      </c>
    </row>
    <row r="9" spans="1:6">
      <c r="A9" s="10"/>
      <c r="B9" s="15"/>
      <c r="C9" s="16"/>
      <c r="D9" s="16"/>
      <c r="E9" s="14"/>
      <c r="F9" s="14"/>
    </row>
    <row r="10" spans="1:6">
      <c r="A10" s="10"/>
      <c r="B10" s="15"/>
      <c r="C10" s="16"/>
      <c r="D10" s="16"/>
      <c r="E10" s="14"/>
      <c r="F10" s="14"/>
    </row>
    <row r="11" spans="1:6">
      <c r="A11" s="14"/>
      <c r="B11" s="14"/>
      <c r="C11" s="14"/>
      <c r="D11" s="14"/>
      <c r="E11" s="14"/>
      <c r="F11" s="14"/>
    </row>
    <row r="12" spans="1:6">
      <c r="A12" s="9" t="s">
        <v>65</v>
      </c>
      <c r="B12" s="14"/>
      <c r="C12" s="14"/>
      <c r="D12" s="14"/>
      <c r="E12" s="14"/>
      <c r="F12" s="38"/>
    </row>
    <row r="13" spans="1:6">
      <c r="A13" s="9" t="s">
        <v>66</v>
      </c>
      <c r="B13" s="14"/>
      <c r="C13" s="14"/>
      <c r="D13" s="14"/>
      <c r="E13" s="14"/>
      <c r="F13" s="38"/>
    </row>
    <row r="14" spans="1:6">
      <c r="A14" t="s">
        <v>67</v>
      </c>
      <c r="F14" s="12"/>
    </row>
    <row r="15" spans="1:6">
      <c r="A15" t="s">
        <v>42</v>
      </c>
      <c r="F15" s="12"/>
    </row>
    <row r="16" spans="1:6">
      <c r="A16" s="9"/>
      <c r="F16" s="12"/>
    </row>
    <row r="17" spans="1:11">
      <c r="A17" s="9"/>
      <c r="F17" s="12"/>
    </row>
    <row r="19" spans="1:11">
      <c r="A19" s="9" t="s">
        <v>35</v>
      </c>
    </row>
    <row r="20" spans="1:11">
      <c r="A20" s="9" t="s">
        <v>68</v>
      </c>
    </row>
    <row r="21" spans="1:11">
      <c r="A21" s="9" t="s">
        <v>40</v>
      </c>
    </row>
    <row r="22" spans="1:11">
      <c r="A22" s="9"/>
    </row>
    <row r="23" spans="1:11" ht="15" thickBot="1">
      <c r="A23" s="9" t="s">
        <v>50</v>
      </c>
    </row>
    <row r="24" spans="1:11">
      <c r="A24" s="9" t="s">
        <v>51</v>
      </c>
      <c r="B24" s="56" t="s">
        <v>68</v>
      </c>
      <c r="C24" s="57">
        <v>1469</v>
      </c>
      <c r="E24" s="62" t="s">
        <v>69</v>
      </c>
      <c r="F24" s="63" t="s">
        <v>1</v>
      </c>
      <c r="G24" s="63" t="s">
        <v>71</v>
      </c>
      <c r="H24" s="57" t="s">
        <v>70</v>
      </c>
    </row>
    <row r="25" spans="1:11">
      <c r="A25" s="10"/>
      <c r="B25" s="58" t="s">
        <v>40</v>
      </c>
      <c r="C25" s="59">
        <v>3401</v>
      </c>
      <c r="E25" s="64" t="s">
        <v>35</v>
      </c>
      <c r="F25" s="65">
        <v>41514</v>
      </c>
      <c r="G25" s="66" t="str">
        <f>CONCATENATE(E25," ",F25)</f>
        <v>All 41514</v>
      </c>
      <c r="H25" s="59">
        <v>4659</v>
      </c>
      <c r="K25" s="1"/>
    </row>
    <row r="26" spans="1:11" ht="15" thickBot="1">
      <c r="A26" s="10"/>
      <c r="B26" s="60" t="s">
        <v>35</v>
      </c>
      <c r="C26" s="61">
        <f>SUM(C24:C25)</f>
        <v>4870</v>
      </c>
      <c r="E26" s="64" t="s">
        <v>35</v>
      </c>
      <c r="F26" s="65">
        <v>41515</v>
      </c>
      <c r="G26" s="66" t="str">
        <f t="shared" ref="G26:G45" si="0">CONCATENATE(E26," ",F26)</f>
        <v>All 41515</v>
      </c>
      <c r="H26" s="59">
        <v>4654</v>
      </c>
      <c r="K26" s="1"/>
    </row>
    <row r="27" spans="1:11">
      <c r="A27" s="10"/>
      <c r="E27" s="64" t="s">
        <v>35</v>
      </c>
      <c r="F27" s="65">
        <v>41516</v>
      </c>
      <c r="G27" s="66" t="str">
        <f t="shared" si="0"/>
        <v>All 41516</v>
      </c>
      <c r="H27" s="59">
        <v>4659</v>
      </c>
      <c r="K27" s="1"/>
    </row>
    <row r="28" spans="1:11">
      <c r="A28" s="10"/>
      <c r="E28" s="64" t="s">
        <v>35</v>
      </c>
      <c r="F28" s="65">
        <v>41520</v>
      </c>
      <c r="G28" s="66" t="str">
        <f t="shared" si="0"/>
        <v>All 41520</v>
      </c>
      <c r="H28" s="59">
        <v>4654</v>
      </c>
      <c r="K28" s="1"/>
    </row>
    <row r="29" spans="1:11">
      <c r="A29" s="10"/>
      <c r="E29" s="64" t="s">
        <v>35</v>
      </c>
      <c r="F29" s="65">
        <v>41522</v>
      </c>
      <c r="G29" s="66" t="str">
        <f t="shared" si="0"/>
        <v>All 41522</v>
      </c>
      <c r="H29" s="59">
        <v>4659</v>
      </c>
      <c r="K29" s="1"/>
    </row>
    <row r="30" spans="1:11">
      <c r="A30" s="10"/>
      <c r="E30" s="64" t="s">
        <v>35</v>
      </c>
      <c r="F30" s="65">
        <v>41523</v>
      </c>
      <c r="G30" s="66" t="str">
        <f t="shared" si="0"/>
        <v>All 41523</v>
      </c>
      <c r="H30" s="59">
        <v>4654</v>
      </c>
      <c r="K30" s="1"/>
    </row>
    <row r="31" spans="1:11">
      <c r="A31" s="10"/>
      <c r="E31" s="64" t="s">
        <v>68</v>
      </c>
      <c r="F31" s="65">
        <v>41514</v>
      </c>
      <c r="G31" s="66" t="str">
        <f t="shared" si="0"/>
        <v>30% Cycling 41514</v>
      </c>
      <c r="H31" s="59">
        <v>1365</v>
      </c>
      <c r="K31" s="1"/>
    </row>
    <row r="32" spans="1:11">
      <c r="A32" s="10"/>
      <c r="E32" s="64" t="s">
        <v>68</v>
      </c>
      <c r="F32" s="65">
        <v>41515</v>
      </c>
      <c r="G32" s="66" t="str">
        <f t="shared" si="0"/>
        <v>30% Cycling 41515</v>
      </c>
      <c r="H32" s="59">
        <v>1362</v>
      </c>
      <c r="K32" s="1"/>
    </row>
    <row r="33" spans="1:11">
      <c r="A33" s="14"/>
      <c r="E33" s="64" t="s">
        <v>68</v>
      </c>
      <c r="F33" s="65">
        <v>41516</v>
      </c>
      <c r="G33" s="66" t="str">
        <f t="shared" si="0"/>
        <v>30% Cycling 41516</v>
      </c>
      <c r="H33" s="59">
        <v>1365</v>
      </c>
      <c r="K33" s="1"/>
    </row>
    <row r="34" spans="1:11">
      <c r="A34" s="10"/>
      <c r="E34" s="64" t="s">
        <v>68</v>
      </c>
      <c r="F34" s="65">
        <v>41520</v>
      </c>
      <c r="G34" s="66" t="str">
        <f t="shared" si="0"/>
        <v>30% Cycling 41520</v>
      </c>
      <c r="H34" s="59">
        <v>1362</v>
      </c>
      <c r="K34" s="1"/>
    </row>
    <row r="35" spans="1:11">
      <c r="A35" s="10"/>
      <c r="E35" s="64" t="s">
        <v>68</v>
      </c>
      <c r="F35" s="65">
        <v>41522</v>
      </c>
      <c r="G35" s="66" t="str">
        <f t="shared" si="0"/>
        <v>30% Cycling 41522</v>
      </c>
      <c r="H35" s="59">
        <v>1365</v>
      </c>
      <c r="K35" s="1"/>
    </row>
    <row r="36" spans="1:11" ht="15.75" customHeight="1">
      <c r="A36" s="10"/>
      <c r="E36" s="64" t="s">
        <v>68</v>
      </c>
      <c r="F36" s="65">
        <v>41523</v>
      </c>
      <c r="G36" s="66" t="str">
        <f t="shared" si="0"/>
        <v>30% Cycling 41523</v>
      </c>
      <c r="H36" s="59">
        <v>1362</v>
      </c>
      <c r="K36" s="1"/>
    </row>
    <row r="37" spans="1:11">
      <c r="A37" s="10"/>
      <c r="E37" s="64" t="s">
        <v>40</v>
      </c>
      <c r="F37" s="65">
        <v>41514</v>
      </c>
      <c r="G37" s="66" t="str">
        <f t="shared" si="0"/>
        <v>50% Cycling 41514</v>
      </c>
      <c r="H37" s="59">
        <v>3294</v>
      </c>
      <c r="K37" s="1"/>
    </row>
    <row r="38" spans="1:11">
      <c r="A38" s="10"/>
      <c r="E38" s="64" t="s">
        <v>40</v>
      </c>
      <c r="F38" s="65">
        <v>41515</v>
      </c>
      <c r="G38" s="66" t="str">
        <f t="shared" si="0"/>
        <v>50% Cycling 41515</v>
      </c>
      <c r="H38" s="59">
        <v>3292</v>
      </c>
      <c r="K38" s="1"/>
    </row>
    <row r="39" spans="1:11">
      <c r="A39" s="10"/>
      <c r="E39" s="64" t="s">
        <v>40</v>
      </c>
      <c r="F39" s="65">
        <v>41516</v>
      </c>
      <c r="G39" s="66" t="str">
        <f t="shared" si="0"/>
        <v>50% Cycling 41516</v>
      </c>
      <c r="H39" s="59">
        <v>3294</v>
      </c>
      <c r="K39" s="1"/>
    </row>
    <row r="40" spans="1:11">
      <c r="A40" s="10"/>
      <c r="E40" s="64" t="s">
        <v>40</v>
      </c>
      <c r="F40" s="65">
        <v>41520</v>
      </c>
      <c r="G40" s="66" t="str">
        <f t="shared" si="0"/>
        <v>50% Cycling 41520</v>
      </c>
      <c r="H40" s="59">
        <v>3292</v>
      </c>
      <c r="K40" s="1"/>
    </row>
    <row r="41" spans="1:11">
      <c r="A41" s="10"/>
      <c r="E41" s="64" t="s">
        <v>40</v>
      </c>
      <c r="F41" s="65">
        <v>41522</v>
      </c>
      <c r="G41" s="66" t="str">
        <f t="shared" si="0"/>
        <v>50% Cycling 41522</v>
      </c>
      <c r="H41" s="59">
        <v>3294</v>
      </c>
      <c r="K41" s="1"/>
    </row>
    <row r="42" spans="1:11">
      <c r="A42" s="14"/>
      <c r="E42" s="64" t="s">
        <v>40</v>
      </c>
      <c r="F42" s="65">
        <v>41523</v>
      </c>
      <c r="G42" s="66" t="str">
        <f t="shared" si="0"/>
        <v>50% Cycling 41523</v>
      </c>
      <c r="H42" s="59">
        <v>3292</v>
      </c>
      <c r="K42" s="1"/>
    </row>
    <row r="43" spans="1:11">
      <c r="A43" s="10"/>
      <c r="E43" s="64" t="s">
        <v>35</v>
      </c>
      <c r="F43" s="65" t="s">
        <v>46</v>
      </c>
      <c r="G43" s="66" t="str">
        <f t="shared" si="0"/>
        <v>All Average Event Day</v>
      </c>
      <c r="H43" s="59">
        <f>AVERAGE(H27,H28,H29,H30)</f>
        <v>4656.5</v>
      </c>
    </row>
    <row r="44" spans="1:11">
      <c r="A44" s="10"/>
      <c r="E44" s="64">
        <v>30</v>
      </c>
      <c r="F44" s="65" t="s">
        <v>46</v>
      </c>
      <c r="G44" s="66" t="str">
        <f t="shared" si="0"/>
        <v>30 Average Event Day</v>
      </c>
      <c r="H44" s="59">
        <f>AVERAGE(H33:H36)</f>
        <v>1363.5</v>
      </c>
    </row>
    <row r="45" spans="1:11">
      <c r="A45" s="10"/>
      <c r="E45" s="64">
        <v>50</v>
      </c>
      <c r="F45" s="65" t="s">
        <v>46</v>
      </c>
      <c r="G45" s="66" t="str">
        <f t="shared" si="0"/>
        <v>50 Average Event Day</v>
      </c>
      <c r="H45" s="59">
        <f>AVERAGE(H39:H42)</f>
        <v>3293</v>
      </c>
    </row>
    <row r="46" spans="1:11">
      <c r="A46" s="10"/>
      <c r="E46" s="1"/>
      <c r="F46" s="1"/>
    </row>
    <row r="47" spans="1:11">
      <c r="A47" s="10"/>
      <c r="E47" s="1"/>
      <c r="F47" s="1"/>
    </row>
    <row r="48" spans="1:11">
      <c r="A48" s="10"/>
      <c r="E48" s="1"/>
      <c r="F48" s="1"/>
    </row>
    <row r="49" spans="1:6">
      <c r="A49" s="10"/>
      <c r="E49" s="1"/>
      <c r="F49" s="1"/>
    </row>
    <row r="50" spans="1:6">
      <c r="A50" s="10"/>
      <c r="E50" s="1"/>
      <c r="F50" s="1"/>
    </row>
    <row r="51" spans="1:6">
      <c r="E51" s="1"/>
      <c r="F51" s="1"/>
    </row>
    <row r="52" spans="1:6">
      <c r="E52" s="1"/>
      <c r="F52" s="1"/>
    </row>
    <row r="53" spans="1:6">
      <c r="E53" s="1"/>
      <c r="F53" s="1"/>
    </row>
    <row r="54" spans="1:6">
      <c r="E54" s="1"/>
      <c r="F54" s="1"/>
    </row>
    <row r="55" spans="1:6">
      <c r="E55" s="1"/>
      <c r="F55" s="1"/>
    </row>
    <row r="56" spans="1:6">
      <c r="E56" s="1"/>
      <c r="F56" s="1"/>
    </row>
    <row r="57" spans="1:6">
      <c r="E57" s="1"/>
      <c r="F57" s="1"/>
    </row>
    <row r="58" spans="1:6">
      <c r="E58" s="1"/>
      <c r="F58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889"/>
  <sheetViews>
    <sheetView topLeftCell="A70" workbookViewId="0">
      <selection activeCell="F1" sqref="F1:U1513"/>
    </sheetView>
  </sheetViews>
  <sheetFormatPr defaultRowHeight="14.4"/>
  <cols>
    <col min="1" max="1" width="22.88671875" customWidth="1"/>
    <col min="2" max="2" width="9.33203125" bestFit="1" customWidth="1"/>
    <col min="3" max="3" width="25.33203125" customWidth="1"/>
    <col min="5" max="5" width="47.44140625" style="9" customWidth="1"/>
  </cols>
  <sheetData>
    <row r="1" spans="1:21">
      <c r="A1" t="s">
        <v>1</v>
      </c>
      <c r="B1" t="s">
        <v>0</v>
      </c>
      <c r="C1" t="s">
        <v>34</v>
      </c>
      <c r="D1" t="s">
        <v>41</v>
      </c>
      <c r="E1" t="s">
        <v>25</v>
      </c>
      <c r="F1" t="s">
        <v>47</v>
      </c>
      <c r="G1" s="9" t="s">
        <v>48</v>
      </c>
      <c r="H1" t="s">
        <v>49</v>
      </c>
      <c r="I1" t="s">
        <v>45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58</v>
      </c>
      <c r="U1" t="s">
        <v>59</v>
      </c>
    </row>
    <row r="2" spans="1:21">
      <c r="A2" s="12">
        <v>41514</v>
      </c>
      <c r="B2" s="13">
        <v>1</v>
      </c>
      <c r="C2" t="s">
        <v>38</v>
      </c>
      <c r="D2" t="s">
        <v>68</v>
      </c>
      <c r="E2" t="str">
        <f>CONCATENATE(A2,B2,C2,D2)</f>
        <v>415141Average Per Device30% Cycling</v>
      </c>
      <c r="F2">
        <v>1.6913659999999999</v>
      </c>
      <c r="G2" s="9">
        <v>1.770578</v>
      </c>
      <c r="H2">
        <v>1.7470490000000001</v>
      </c>
      <c r="I2">
        <v>68.433800000000005</v>
      </c>
      <c r="J2">
        <v>-6.11709E-2</v>
      </c>
      <c r="K2">
        <v>2.17684E-2</v>
      </c>
      <c r="L2">
        <v>7.9212000000000005E-2</v>
      </c>
      <c r="M2">
        <v>0.13665550000000001</v>
      </c>
      <c r="N2">
        <v>0.21959480000000001</v>
      </c>
      <c r="O2">
        <v>-8.4700300000000006E-2</v>
      </c>
      <c r="P2">
        <v>-1.761E-3</v>
      </c>
      <c r="Q2">
        <v>5.5682500000000003E-2</v>
      </c>
      <c r="R2">
        <v>0.11312609999999999</v>
      </c>
      <c r="S2">
        <v>0.1960654</v>
      </c>
      <c r="T2">
        <v>16</v>
      </c>
      <c r="U2">
        <v>19</v>
      </c>
    </row>
    <row r="3" spans="1:21">
      <c r="A3" s="12">
        <v>41514</v>
      </c>
      <c r="B3" s="13">
        <v>1</v>
      </c>
      <c r="C3" t="s">
        <v>38</v>
      </c>
      <c r="D3" t="s">
        <v>40</v>
      </c>
      <c r="E3" t="str">
        <f t="shared" ref="E3:E66" si="0">CONCATENATE(A3,B3,C3,D3)</f>
        <v>415141Average Per Device50% Cycling</v>
      </c>
      <c r="F3">
        <v>1.6472180000000001</v>
      </c>
      <c r="G3" s="9">
        <v>1.6634139999999999</v>
      </c>
      <c r="H3">
        <v>1.6666080000000001</v>
      </c>
      <c r="I3">
        <v>68.654300000000006</v>
      </c>
      <c r="J3">
        <v>-8.1089999999999995E-2</v>
      </c>
      <c r="K3">
        <v>-2.3612500000000002E-2</v>
      </c>
      <c r="L3">
        <v>1.61963E-2</v>
      </c>
      <c r="M3">
        <v>5.6004999999999999E-2</v>
      </c>
      <c r="N3">
        <v>0.1134825</v>
      </c>
      <c r="O3">
        <v>-7.7896099999999996E-2</v>
      </c>
      <c r="P3">
        <v>-2.0418499999999999E-2</v>
      </c>
      <c r="Q3">
        <v>1.93902E-2</v>
      </c>
      <c r="R3">
        <v>5.9199000000000002E-2</v>
      </c>
      <c r="S3">
        <v>0.1166765</v>
      </c>
      <c r="T3">
        <v>16</v>
      </c>
      <c r="U3">
        <v>19</v>
      </c>
    </row>
    <row r="4" spans="1:21">
      <c r="A4" s="12">
        <v>41514</v>
      </c>
      <c r="B4" s="13">
        <v>1</v>
      </c>
      <c r="C4" t="s">
        <v>37</v>
      </c>
      <c r="D4" t="s">
        <v>68</v>
      </c>
      <c r="E4" t="str">
        <f t="shared" si="0"/>
        <v>415141Average Per Premise30% Cycling</v>
      </c>
      <c r="F4">
        <v>4.2501329999999999</v>
      </c>
      <c r="G4" s="9">
        <v>4.4491800000000001</v>
      </c>
      <c r="H4">
        <v>4.3900550000000003</v>
      </c>
      <c r="I4">
        <v>68.433800000000005</v>
      </c>
      <c r="J4">
        <v>-0.1537126</v>
      </c>
      <c r="K4">
        <v>5.4700699999999998E-2</v>
      </c>
      <c r="L4">
        <v>0.1990471</v>
      </c>
      <c r="M4">
        <v>0.34339350000000002</v>
      </c>
      <c r="N4">
        <v>0.55180669999999998</v>
      </c>
      <c r="O4">
        <v>-0.212838</v>
      </c>
      <c r="P4">
        <v>-4.4247000000000002E-3</v>
      </c>
      <c r="Q4">
        <v>0.13992170000000001</v>
      </c>
      <c r="R4">
        <v>0.28426810000000002</v>
      </c>
      <c r="S4">
        <v>0.49268129999999999</v>
      </c>
      <c r="T4">
        <v>16</v>
      </c>
      <c r="U4">
        <v>19</v>
      </c>
    </row>
    <row r="5" spans="1:21">
      <c r="A5" s="12">
        <v>41514</v>
      </c>
      <c r="B5" s="13">
        <v>1</v>
      </c>
      <c r="C5" t="s">
        <v>37</v>
      </c>
      <c r="D5" t="s">
        <v>40</v>
      </c>
      <c r="E5" t="str">
        <f t="shared" si="0"/>
        <v>415141Average Per Premise50% Cycling</v>
      </c>
      <c r="F5">
        <v>4.0263720000000003</v>
      </c>
      <c r="G5" s="9">
        <v>4.0659619999999999</v>
      </c>
      <c r="H5">
        <v>4.0737690000000004</v>
      </c>
      <c r="I5">
        <v>68.654300000000006</v>
      </c>
      <c r="J5">
        <v>-0.198212</v>
      </c>
      <c r="K5">
        <v>-5.7716999999999997E-2</v>
      </c>
      <c r="L5">
        <v>3.9589399999999997E-2</v>
      </c>
      <c r="M5">
        <v>0.13689580000000001</v>
      </c>
      <c r="N5">
        <v>0.27739079999999999</v>
      </c>
      <c r="O5">
        <v>-0.1904052</v>
      </c>
      <c r="P5">
        <v>-4.9910200000000002E-2</v>
      </c>
      <c r="Q5">
        <v>4.7396199999999999E-2</v>
      </c>
      <c r="R5">
        <v>0.14470259999999999</v>
      </c>
      <c r="S5">
        <v>0.2851976</v>
      </c>
      <c r="T5">
        <v>16</v>
      </c>
      <c r="U5">
        <v>19</v>
      </c>
    </row>
    <row r="6" spans="1:21">
      <c r="A6" s="12">
        <v>41514</v>
      </c>
      <c r="B6" s="13">
        <v>1</v>
      </c>
      <c r="C6" t="s">
        <v>39</v>
      </c>
      <c r="D6" t="s">
        <v>68</v>
      </c>
      <c r="E6" t="str">
        <f t="shared" si="0"/>
        <v>415141Average Per Ton30% Cycling</v>
      </c>
      <c r="F6">
        <v>0.44086910000000001</v>
      </c>
      <c r="G6" s="9">
        <v>0.46151639999999999</v>
      </c>
      <c r="H6">
        <v>0.45538319999999999</v>
      </c>
      <c r="I6">
        <v>68.433800000000005</v>
      </c>
      <c r="J6">
        <v>-1.5944699999999999E-2</v>
      </c>
      <c r="K6">
        <v>5.6740999999999996E-3</v>
      </c>
      <c r="L6">
        <v>2.06473E-2</v>
      </c>
      <c r="M6">
        <v>3.5620400000000003E-2</v>
      </c>
      <c r="N6">
        <v>5.72393E-2</v>
      </c>
      <c r="O6">
        <v>-2.2077900000000001E-2</v>
      </c>
      <c r="P6">
        <v>-4.5899999999999999E-4</v>
      </c>
      <c r="Q6">
        <v>1.45141E-2</v>
      </c>
      <c r="R6">
        <v>2.9487300000000001E-2</v>
      </c>
      <c r="S6">
        <v>5.1106100000000002E-2</v>
      </c>
      <c r="T6">
        <v>16</v>
      </c>
      <c r="U6">
        <v>19</v>
      </c>
    </row>
    <row r="7" spans="1:21">
      <c r="A7" s="12">
        <v>41514</v>
      </c>
      <c r="B7" s="13">
        <v>1</v>
      </c>
      <c r="C7" t="s">
        <v>39</v>
      </c>
      <c r="D7" t="s">
        <v>40</v>
      </c>
      <c r="E7" t="str">
        <f t="shared" si="0"/>
        <v>415141Average Per Ton50% Cycling</v>
      </c>
      <c r="F7">
        <v>0.42259540000000001</v>
      </c>
      <c r="G7" s="9">
        <v>0.42675049999999998</v>
      </c>
      <c r="H7">
        <v>0.4275699</v>
      </c>
      <c r="I7">
        <v>68.654300000000006</v>
      </c>
      <c r="J7">
        <v>-2.0803800000000001E-2</v>
      </c>
      <c r="K7">
        <v>-6.0578000000000003E-3</v>
      </c>
      <c r="L7">
        <v>4.1551000000000001E-3</v>
      </c>
      <c r="M7">
        <v>1.43681E-2</v>
      </c>
      <c r="N7">
        <v>2.9114000000000001E-2</v>
      </c>
      <c r="O7">
        <v>-1.99843E-2</v>
      </c>
      <c r="P7">
        <v>-5.2383999999999998E-3</v>
      </c>
      <c r="Q7">
        <v>4.9744999999999998E-3</v>
      </c>
      <c r="R7">
        <v>1.51875E-2</v>
      </c>
      <c r="S7">
        <v>2.9933399999999999E-2</v>
      </c>
      <c r="T7">
        <v>16</v>
      </c>
      <c r="U7">
        <v>19</v>
      </c>
    </row>
    <row r="8" spans="1:21">
      <c r="A8" s="12">
        <v>41514</v>
      </c>
      <c r="B8" s="13">
        <v>2</v>
      </c>
      <c r="C8" t="s">
        <v>38</v>
      </c>
      <c r="D8" t="s">
        <v>68</v>
      </c>
      <c r="E8" t="str">
        <f t="shared" si="0"/>
        <v>415142Average Per Device30% Cycling</v>
      </c>
      <c r="F8">
        <v>1.552295</v>
      </c>
      <c r="G8" s="9">
        <v>1.6713530000000001</v>
      </c>
      <c r="H8">
        <v>1.6491420000000001</v>
      </c>
      <c r="I8">
        <v>68.319500000000005</v>
      </c>
      <c r="J8">
        <v>-1.05732E-2</v>
      </c>
      <c r="K8">
        <v>6.6013799999999997E-2</v>
      </c>
      <c r="L8">
        <v>0.11905780000000001</v>
      </c>
      <c r="M8">
        <v>0.1721017</v>
      </c>
      <c r="N8">
        <v>0.24868879999999999</v>
      </c>
      <c r="O8">
        <v>-3.2784000000000001E-2</v>
      </c>
      <c r="P8">
        <v>4.3803099999999998E-2</v>
      </c>
      <c r="Q8">
        <v>9.6847100000000005E-2</v>
      </c>
      <c r="R8">
        <v>0.149891</v>
      </c>
      <c r="S8">
        <v>0.22647809999999999</v>
      </c>
      <c r="T8">
        <v>16</v>
      </c>
      <c r="U8">
        <v>19</v>
      </c>
    </row>
    <row r="9" spans="1:21">
      <c r="A9" s="12">
        <v>41514</v>
      </c>
      <c r="B9" s="13">
        <v>2</v>
      </c>
      <c r="C9" t="s">
        <v>38</v>
      </c>
      <c r="D9" t="s">
        <v>40</v>
      </c>
      <c r="E9" t="str">
        <f t="shared" si="0"/>
        <v>415142Average Per Device50% Cycling</v>
      </c>
      <c r="F9">
        <v>1.566128</v>
      </c>
      <c r="G9" s="9">
        <v>1.5992599999999999</v>
      </c>
      <c r="H9">
        <v>1.6023309999999999</v>
      </c>
      <c r="I9">
        <v>68.510800000000003</v>
      </c>
      <c r="J9">
        <v>-6.0330700000000001E-2</v>
      </c>
      <c r="K9">
        <v>-5.1120999999999996E-3</v>
      </c>
      <c r="L9">
        <v>3.3132099999999998E-2</v>
      </c>
      <c r="M9">
        <v>7.1376300000000004E-2</v>
      </c>
      <c r="N9">
        <v>0.12659490000000001</v>
      </c>
      <c r="O9">
        <v>-5.7259999999999998E-2</v>
      </c>
      <c r="P9">
        <v>-2.0414000000000001E-3</v>
      </c>
      <c r="Q9">
        <v>3.62028E-2</v>
      </c>
      <c r="R9">
        <v>7.4446999999999999E-2</v>
      </c>
      <c r="S9">
        <v>0.12966559999999999</v>
      </c>
      <c r="T9">
        <v>16</v>
      </c>
      <c r="U9">
        <v>19</v>
      </c>
    </row>
    <row r="10" spans="1:21">
      <c r="A10" s="12">
        <v>41514</v>
      </c>
      <c r="B10" s="13">
        <v>2</v>
      </c>
      <c r="C10" t="s">
        <v>37</v>
      </c>
      <c r="D10" t="s">
        <v>68</v>
      </c>
      <c r="E10" t="str">
        <f t="shared" si="0"/>
        <v>415142Average Per Premise30% Cycling</v>
      </c>
      <c r="F10">
        <v>3.9006699999999999</v>
      </c>
      <c r="G10" s="9">
        <v>4.1998430000000004</v>
      </c>
      <c r="H10">
        <v>4.144031</v>
      </c>
      <c r="I10">
        <v>68.319500000000005</v>
      </c>
      <c r="J10">
        <v>-2.6568700000000001E-2</v>
      </c>
      <c r="K10">
        <v>0.16588240000000001</v>
      </c>
      <c r="L10">
        <v>0.29917339999999998</v>
      </c>
      <c r="M10">
        <v>0.43246430000000002</v>
      </c>
      <c r="N10">
        <v>0.62491540000000001</v>
      </c>
      <c r="O10">
        <v>-8.2380499999999995E-2</v>
      </c>
      <c r="P10">
        <v>0.1100705</v>
      </c>
      <c r="Q10">
        <v>0.24336150000000001</v>
      </c>
      <c r="R10">
        <v>0.3766524</v>
      </c>
      <c r="S10">
        <v>0.56910349999999998</v>
      </c>
      <c r="T10">
        <v>16</v>
      </c>
      <c r="U10">
        <v>19</v>
      </c>
    </row>
    <row r="11" spans="1:21">
      <c r="A11" s="12">
        <v>41514</v>
      </c>
      <c r="B11" s="13">
        <v>2</v>
      </c>
      <c r="C11" t="s">
        <v>37</v>
      </c>
      <c r="D11" t="s">
        <v>40</v>
      </c>
      <c r="E11" t="str">
        <f t="shared" si="0"/>
        <v>415142Average Per Premise50% Cycling</v>
      </c>
      <c r="F11">
        <v>3.8281610000000001</v>
      </c>
      <c r="G11" s="9">
        <v>3.9091469999999999</v>
      </c>
      <c r="H11">
        <v>3.916652</v>
      </c>
      <c r="I11">
        <v>68.510800000000003</v>
      </c>
      <c r="J11">
        <v>-0.1474693</v>
      </c>
      <c r="K11">
        <v>-1.2495900000000001E-2</v>
      </c>
      <c r="L11">
        <v>8.0986299999999997E-2</v>
      </c>
      <c r="M11">
        <v>0.1744684</v>
      </c>
      <c r="N11">
        <v>0.30944179999999999</v>
      </c>
      <c r="O11">
        <v>-0.1399639</v>
      </c>
      <c r="P11">
        <v>-4.9905000000000001E-3</v>
      </c>
      <c r="Q11">
        <v>8.8491700000000006E-2</v>
      </c>
      <c r="R11">
        <v>0.18197379999999999</v>
      </c>
      <c r="S11">
        <v>0.31694719999999998</v>
      </c>
      <c r="T11">
        <v>16</v>
      </c>
      <c r="U11">
        <v>19</v>
      </c>
    </row>
    <row r="12" spans="1:21">
      <c r="A12" s="12">
        <v>41514</v>
      </c>
      <c r="B12" s="13">
        <v>2</v>
      </c>
      <c r="C12" t="s">
        <v>39</v>
      </c>
      <c r="D12" t="s">
        <v>68</v>
      </c>
      <c r="E12" t="str">
        <f t="shared" si="0"/>
        <v>415142Average Per Ton30% Cycling</v>
      </c>
      <c r="F12">
        <v>0.40461900000000001</v>
      </c>
      <c r="G12" s="9">
        <v>0.4356524</v>
      </c>
      <c r="H12">
        <v>0.42986289999999999</v>
      </c>
      <c r="I12">
        <v>68.319500000000005</v>
      </c>
      <c r="J12">
        <v>-2.7560000000000002E-3</v>
      </c>
      <c r="K12">
        <v>1.7207099999999999E-2</v>
      </c>
      <c r="L12">
        <v>3.1033399999999999E-2</v>
      </c>
      <c r="M12">
        <v>4.4859799999999998E-2</v>
      </c>
      <c r="N12">
        <v>6.4822900000000003E-2</v>
      </c>
      <c r="O12">
        <v>-8.5454999999999993E-3</v>
      </c>
      <c r="P12">
        <v>1.14176E-2</v>
      </c>
      <c r="Q12">
        <v>2.5243999999999999E-2</v>
      </c>
      <c r="R12">
        <v>3.9070300000000002E-2</v>
      </c>
      <c r="S12">
        <v>5.90334E-2</v>
      </c>
      <c r="T12">
        <v>16</v>
      </c>
      <c r="U12">
        <v>19</v>
      </c>
    </row>
    <row r="13" spans="1:21">
      <c r="A13" s="12">
        <v>41514</v>
      </c>
      <c r="B13" s="13">
        <v>2</v>
      </c>
      <c r="C13" t="s">
        <v>39</v>
      </c>
      <c r="D13" t="s">
        <v>40</v>
      </c>
      <c r="E13" t="str">
        <f t="shared" si="0"/>
        <v>415142Average Per Ton50% Cycling</v>
      </c>
      <c r="F13">
        <v>0.40179169999999997</v>
      </c>
      <c r="G13" s="9">
        <v>0.41029169999999998</v>
      </c>
      <c r="H13">
        <v>0.41107949999999999</v>
      </c>
      <c r="I13">
        <v>68.510800000000003</v>
      </c>
      <c r="J13">
        <v>-1.5477899999999999E-2</v>
      </c>
      <c r="K13">
        <v>-1.3114999999999999E-3</v>
      </c>
      <c r="L13">
        <v>8.5001E-3</v>
      </c>
      <c r="M13">
        <v>1.83117E-2</v>
      </c>
      <c r="N13">
        <v>3.2478E-2</v>
      </c>
      <c r="O13">
        <v>-1.4690099999999999E-2</v>
      </c>
      <c r="P13">
        <v>-5.2369999999999999E-4</v>
      </c>
      <c r="Q13">
        <v>9.2879E-3</v>
      </c>
      <c r="R13">
        <v>1.9099499999999998E-2</v>
      </c>
      <c r="S13">
        <v>3.3265799999999998E-2</v>
      </c>
      <c r="T13">
        <v>16</v>
      </c>
      <c r="U13">
        <v>19</v>
      </c>
    </row>
    <row r="14" spans="1:21">
      <c r="A14" s="12">
        <v>41514</v>
      </c>
      <c r="B14" s="13">
        <v>3</v>
      </c>
      <c r="C14" t="s">
        <v>38</v>
      </c>
      <c r="D14" t="s">
        <v>68</v>
      </c>
      <c r="E14" t="str">
        <f t="shared" si="0"/>
        <v>415143Average Per Device30% Cycling</v>
      </c>
      <c r="F14">
        <v>1.4915879999999999</v>
      </c>
      <c r="G14" s="9">
        <v>1.6128690000000001</v>
      </c>
      <c r="H14">
        <v>1.5914360000000001</v>
      </c>
      <c r="I14">
        <v>68.081800000000001</v>
      </c>
      <c r="J14">
        <v>-2.8500999999999999E-3</v>
      </c>
      <c r="K14">
        <v>7.0487599999999997E-2</v>
      </c>
      <c r="L14">
        <v>0.1212811</v>
      </c>
      <c r="M14">
        <v>0.17207459999999999</v>
      </c>
      <c r="N14">
        <v>0.2454124</v>
      </c>
      <c r="O14">
        <v>-2.4283699999999998E-2</v>
      </c>
      <c r="P14">
        <v>4.9054100000000003E-2</v>
      </c>
      <c r="Q14">
        <v>9.9847599999999995E-2</v>
      </c>
      <c r="R14">
        <v>0.1506411</v>
      </c>
      <c r="S14">
        <v>0.22397880000000001</v>
      </c>
      <c r="T14">
        <v>16</v>
      </c>
      <c r="U14">
        <v>19</v>
      </c>
    </row>
    <row r="15" spans="1:21">
      <c r="A15" s="12">
        <v>41514</v>
      </c>
      <c r="B15" s="13">
        <v>3</v>
      </c>
      <c r="C15" t="s">
        <v>38</v>
      </c>
      <c r="D15" t="s">
        <v>40</v>
      </c>
      <c r="E15" t="str">
        <f t="shared" si="0"/>
        <v>415143Average Per Device50% Cycling</v>
      </c>
      <c r="F15">
        <v>1.536481</v>
      </c>
      <c r="G15" s="9">
        <v>1.5689059999999999</v>
      </c>
      <c r="H15">
        <v>1.5719179999999999</v>
      </c>
      <c r="I15">
        <v>68.228999999999999</v>
      </c>
      <c r="J15">
        <v>-6.0835899999999998E-2</v>
      </c>
      <c r="K15">
        <v>-5.7371000000000002E-3</v>
      </c>
      <c r="L15">
        <v>3.24242E-2</v>
      </c>
      <c r="M15">
        <v>7.0585499999999995E-2</v>
      </c>
      <c r="N15">
        <v>0.1256843</v>
      </c>
      <c r="O15">
        <v>-5.7823399999999997E-2</v>
      </c>
      <c r="P15">
        <v>-2.7246000000000002E-3</v>
      </c>
      <c r="Q15">
        <v>3.5436599999999999E-2</v>
      </c>
      <c r="R15">
        <v>7.3597899999999994E-2</v>
      </c>
      <c r="S15">
        <v>0.1286967</v>
      </c>
      <c r="T15">
        <v>16</v>
      </c>
      <c r="U15">
        <v>19</v>
      </c>
    </row>
    <row r="16" spans="1:21">
      <c r="A16" s="12">
        <v>41514</v>
      </c>
      <c r="B16" s="13">
        <v>3</v>
      </c>
      <c r="C16" t="s">
        <v>37</v>
      </c>
      <c r="D16" t="s">
        <v>68</v>
      </c>
      <c r="E16" t="str">
        <f t="shared" si="0"/>
        <v>415143Average Per Premise30% Cycling</v>
      </c>
      <c r="F16">
        <v>3.748122</v>
      </c>
      <c r="G16" s="9">
        <v>4.0528820000000003</v>
      </c>
      <c r="H16">
        <v>3.9990230000000002</v>
      </c>
      <c r="I16">
        <v>68.081800000000001</v>
      </c>
      <c r="J16">
        <v>-7.162E-3</v>
      </c>
      <c r="K16">
        <v>0.177124</v>
      </c>
      <c r="L16">
        <v>0.30475999999999998</v>
      </c>
      <c r="M16">
        <v>0.4323959</v>
      </c>
      <c r="N16">
        <v>0.61668190000000001</v>
      </c>
      <c r="O16">
        <v>-6.1021199999999998E-2</v>
      </c>
      <c r="P16">
        <v>0.12326479999999999</v>
      </c>
      <c r="Q16">
        <v>0.25090069999999998</v>
      </c>
      <c r="R16">
        <v>0.3785367</v>
      </c>
      <c r="S16">
        <v>0.56282270000000001</v>
      </c>
      <c r="T16">
        <v>16</v>
      </c>
      <c r="U16">
        <v>19</v>
      </c>
    </row>
    <row r="17" spans="1:21">
      <c r="A17" s="12">
        <v>41514</v>
      </c>
      <c r="B17" s="13">
        <v>3</v>
      </c>
      <c r="C17" t="s">
        <v>37</v>
      </c>
      <c r="D17" t="s">
        <v>40</v>
      </c>
      <c r="E17" t="str">
        <f t="shared" si="0"/>
        <v>415143Average Per Premise50% Cycling</v>
      </c>
      <c r="F17">
        <v>3.7556940000000001</v>
      </c>
      <c r="G17" s="9">
        <v>3.8349500000000001</v>
      </c>
      <c r="H17">
        <v>3.8423129999999999</v>
      </c>
      <c r="I17">
        <v>68.228999999999999</v>
      </c>
      <c r="J17">
        <v>-0.14870359999999999</v>
      </c>
      <c r="K17">
        <v>-1.40231E-2</v>
      </c>
      <c r="L17">
        <v>7.9256300000000002E-2</v>
      </c>
      <c r="M17">
        <v>0.17253569999999999</v>
      </c>
      <c r="N17">
        <v>0.30721619999999999</v>
      </c>
      <c r="O17">
        <v>-0.14134060000000001</v>
      </c>
      <c r="P17">
        <v>-6.6600000000000001E-3</v>
      </c>
      <c r="Q17">
        <v>8.6619399999999999E-2</v>
      </c>
      <c r="R17">
        <v>0.17989869999999999</v>
      </c>
      <c r="S17">
        <v>0.31457930000000001</v>
      </c>
      <c r="T17">
        <v>16</v>
      </c>
      <c r="U17">
        <v>19</v>
      </c>
    </row>
    <row r="18" spans="1:21">
      <c r="A18" s="12">
        <v>41514</v>
      </c>
      <c r="B18" s="13">
        <v>3</v>
      </c>
      <c r="C18" t="s">
        <v>39</v>
      </c>
      <c r="D18" t="s">
        <v>68</v>
      </c>
      <c r="E18" t="str">
        <f t="shared" si="0"/>
        <v>415143Average Per Ton30% Cycling</v>
      </c>
      <c r="F18">
        <v>0.38879520000000001</v>
      </c>
      <c r="G18" s="9">
        <v>0.42040810000000001</v>
      </c>
      <c r="H18">
        <v>0.4148213</v>
      </c>
      <c r="I18">
        <v>68.081800000000001</v>
      </c>
      <c r="J18">
        <v>-7.4290000000000001E-4</v>
      </c>
      <c r="K18">
        <v>1.8373199999999999E-2</v>
      </c>
      <c r="L18">
        <v>3.1613000000000002E-2</v>
      </c>
      <c r="M18">
        <v>4.4852700000000002E-2</v>
      </c>
      <c r="N18">
        <v>6.3968800000000006E-2</v>
      </c>
      <c r="O18">
        <v>-6.3298E-3</v>
      </c>
      <c r="P18">
        <v>1.27863E-2</v>
      </c>
      <c r="Q18">
        <v>2.60261E-2</v>
      </c>
      <c r="R18">
        <v>3.9265899999999999E-2</v>
      </c>
      <c r="S18">
        <v>5.8382000000000003E-2</v>
      </c>
      <c r="T18">
        <v>16</v>
      </c>
      <c r="U18">
        <v>19</v>
      </c>
    </row>
    <row r="19" spans="1:21">
      <c r="A19" s="12">
        <v>41514</v>
      </c>
      <c r="B19" s="13">
        <v>3</v>
      </c>
      <c r="C19" t="s">
        <v>39</v>
      </c>
      <c r="D19" t="s">
        <v>40</v>
      </c>
      <c r="E19" t="str">
        <f t="shared" si="0"/>
        <v>415143Average Per Ton50% Cycling</v>
      </c>
      <c r="F19">
        <v>0.39418579999999998</v>
      </c>
      <c r="G19" s="9">
        <v>0.40250419999999998</v>
      </c>
      <c r="H19">
        <v>0.4032771</v>
      </c>
      <c r="I19">
        <v>68.228999999999999</v>
      </c>
      <c r="J19">
        <v>-1.56075E-2</v>
      </c>
      <c r="K19">
        <v>-1.4718999999999999E-3</v>
      </c>
      <c r="L19">
        <v>8.3184999999999995E-3</v>
      </c>
      <c r="M19">
        <v>1.8108800000000001E-2</v>
      </c>
      <c r="N19">
        <v>3.2244399999999999E-2</v>
      </c>
      <c r="O19">
        <v>-1.48346E-2</v>
      </c>
      <c r="P19">
        <v>-6.9899999999999997E-4</v>
      </c>
      <c r="Q19">
        <v>9.0913000000000001E-3</v>
      </c>
      <c r="R19">
        <v>1.8881599999999998E-2</v>
      </c>
      <c r="S19">
        <v>3.3017299999999999E-2</v>
      </c>
      <c r="T19">
        <v>16</v>
      </c>
      <c r="U19">
        <v>19</v>
      </c>
    </row>
    <row r="20" spans="1:21">
      <c r="A20" s="12">
        <v>41514</v>
      </c>
      <c r="B20" s="13">
        <v>4</v>
      </c>
      <c r="C20" t="s">
        <v>38</v>
      </c>
      <c r="D20" t="s">
        <v>68</v>
      </c>
      <c r="E20" t="str">
        <f t="shared" si="0"/>
        <v>415144Average Per Device30% Cycling</v>
      </c>
      <c r="F20">
        <v>1.460307</v>
      </c>
      <c r="G20" s="9">
        <v>1.566325</v>
      </c>
      <c r="H20">
        <v>1.5455099999999999</v>
      </c>
      <c r="I20">
        <v>67.156000000000006</v>
      </c>
      <c r="J20">
        <v>-1.53028E-2</v>
      </c>
      <c r="K20">
        <v>5.6374800000000003E-2</v>
      </c>
      <c r="L20">
        <v>0.1060184</v>
      </c>
      <c r="M20">
        <v>0.1556621</v>
      </c>
      <c r="N20">
        <v>0.2273396</v>
      </c>
      <c r="O20">
        <v>-3.6117799999999999E-2</v>
      </c>
      <c r="P20">
        <v>3.5559800000000003E-2</v>
      </c>
      <c r="Q20">
        <v>8.5203399999999999E-2</v>
      </c>
      <c r="R20">
        <v>0.1348471</v>
      </c>
      <c r="S20">
        <v>0.2065246</v>
      </c>
      <c r="T20">
        <v>16</v>
      </c>
      <c r="U20">
        <v>19</v>
      </c>
    </row>
    <row r="21" spans="1:21">
      <c r="A21" s="12">
        <v>41514</v>
      </c>
      <c r="B21" s="13">
        <v>4</v>
      </c>
      <c r="C21" t="s">
        <v>38</v>
      </c>
      <c r="D21" t="s">
        <v>40</v>
      </c>
      <c r="E21" t="str">
        <f t="shared" si="0"/>
        <v>415144Average Per Device50% Cycling</v>
      </c>
      <c r="F21">
        <v>1.518645</v>
      </c>
      <c r="G21" s="9">
        <v>1.548386</v>
      </c>
      <c r="H21">
        <v>1.5513589999999999</v>
      </c>
      <c r="I21">
        <v>67.3018</v>
      </c>
      <c r="J21">
        <v>-6.2837100000000007E-2</v>
      </c>
      <c r="K21">
        <v>-8.1410000000000007E-3</v>
      </c>
      <c r="L21">
        <v>2.9741400000000001E-2</v>
      </c>
      <c r="M21">
        <v>6.7623799999999998E-2</v>
      </c>
      <c r="N21">
        <v>0.12232</v>
      </c>
      <c r="O21">
        <v>-5.9864100000000003E-2</v>
      </c>
      <c r="P21">
        <v>-5.1678999999999996E-3</v>
      </c>
      <c r="Q21">
        <v>3.2714500000000001E-2</v>
      </c>
      <c r="R21">
        <v>7.0596900000000004E-2</v>
      </c>
      <c r="S21">
        <v>0.12529299999999999</v>
      </c>
      <c r="T21">
        <v>16</v>
      </c>
      <c r="U21">
        <v>19</v>
      </c>
    </row>
    <row r="22" spans="1:21">
      <c r="A22" s="12">
        <v>41514</v>
      </c>
      <c r="B22" s="13">
        <v>4</v>
      </c>
      <c r="C22" t="s">
        <v>37</v>
      </c>
      <c r="D22" t="s">
        <v>68</v>
      </c>
      <c r="E22" t="str">
        <f t="shared" si="0"/>
        <v>415144Average Per Premise30% Cycling</v>
      </c>
      <c r="F22">
        <v>3.6695180000000001</v>
      </c>
      <c r="G22" s="9">
        <v>3.9359250000000001</v>
      </c>
      <c r="H22">
        <v>3.8836200000000001</v>
      </c>
      <c r="I22">
        <v>67.156000000000006</v>
      </c>
      <c r="J22">
        <v>-3.8453300000000003E-2</v>
      </c>
      <c r="K22">
        <v>0.14166090000000001</v>
      </c>
      <c r="L22">
        <v>0.26640750000000002</v>
      </c>
      <c r="M22">
        <v>0.3911541</v>
      </c>
      <c r="N22">
        <v>0.57126829999999995</v>
      </c>
      <c r="O22">
        <v>-9.07583E-2</v>
      </c>
      <c r="P22">
        <v>8.9355900000000002E-2</v>
      </c>
      <c r="Q22">
        <v>0.2141025</v>
      </c>
      <c r="R22">
        <v>0.33884910000000001</v>
      </c>
      <c r="S22">
        <v>0.51896330000000002</v>
      </c>
      <c r="T22">
        <v>16</v>
      </c>
      <c r="U22">
        <v>19</v>
      </c>
    </row>
    <row r="23" spans="1:21">
      <c r="A23" s="12">
        <v>41514</v>
      </c>
      <c r="B23" s="13">
        <v>4</v>
      </c>
      <c r="C23" t="s">
        <v>37</v>
      </c>
      <c r="D23" t="s">
        <v>40</v>
      </c>
      <c r="E23" t="str">
        <f t="shared" si="0"/>
        <v>415144Average Per Premise50% Cycling</v>
      </c>
      <c r="F23">
        <v>3.712094</v>
      </c>
      <c r="G23" s="9">
        <v>3.7847919999999999</v>
      </c>
      <c r="H23">
        <v>3.7920590000000001</v>
      </c>
      <c r="I23">
        <v>67.3018</v>
      </c>
      <c r="J23">
        <v>-0.1535957</v>
      </c>
      <c r="K23">
        <v>-1.9899400000000001E-2</v>
      </c>
      <c r="L23">
        <v>7.2698399999999996E-2</v>
      </c>
      <c r="M23">
        <v>0.1652961</v>
      </c>
      <c r="N23">
        <v>0.29899249999999999</v>
      </c>
      <c r="O23">
        <v>-0.14632899999999999</v>
      </c>
      <c r="P23">
        <v>-1.2632600000000001E-2</v>
      </c>
      <c r="Q23">
        <v>7.9965099999999997E-2</v>
      </c>
      <c r="R23">
        <v>0.17256279999999999</v>
      </c>
      <c r="S23">
        <v>0.30625920000000001</v>
      </c>
      <c r="T23">
        <v>16</v>
      </c>
      <c r="U23">
        <v>19</v>
      </c>
    </row>
    <row r="24" spans="1:21">
      <c r="A24" s="12">
        <v>41514</v>
      </c>
      <c r="B24" s="13">
        <v>4</v>
      </c>
      <c r="C24" t="s">
        <v>39</v>
      </c>
      <c r="D24" t="s">
        <v>68</v>
      </c>
      <c r="E24" t="str">
        <f t="shared" si="0"/>
        <v>415144Average Per Ton30% Cycling</v>
      </c>
      <c r="F24">
        <v>0.38064140000000002</v>
      </c>
      <c r="G24" s="9">
        <v>0.40827609999999998</v>
      </c>
      <c r="H24">
        <v>0.4028504</v>
      </c>
      <c r="I24">
        <v>67.156000000000006</v>
      </c>
      <c r="J24">
        <v>-3.9887999999999998E-3</v>
      </c>
      <c r="K24">
        <v>1.46946E-2</v>
      </c>
      <c r="L24">
        <v>2.7634599999999999E-2</v>
      </c>
      <c r="M24">
        <v>4.0574699999999998E-2</v>
      </c>
      <c r="N24">
        <v>5.9257999999999998E-2</v>
      </c>
      <c r="O24">
        <v>-9.4143999999999999E-3</v>
      </c>
      <c r="P24">
        <v>9.2689000000000001E-3</v>
      </c>
      <c r="Q24">
        <v>2.2209E-2</v>
      </c>
      <c r="R24">
        <v>3.5149E-2</v>
      </c>
      <c r="S24">
        <v>5.3832400000000002E-2</v>
      </c>
      <c r="T24">
        <v>16</v>
      </c>
      <c r="U24">
        <v>19</v>
      </c>
    </row>
    <row r="25" spans="1:21">
      <c r="A25" s="12">
        <v>41514</v>
      </c>
      <c r="B25" s="13">
        <v>4</v>
      </c>
      <c r="C25" t="s">
        <v>39</v>
      </c>
      <c r="D25" t="s">
        <v>40</v>
      </c>
      <c r="E25" t="str">
        <f t="shared" si="0"/>
        <v>415144Average Per Ton50% Cycling</v>
      </c>
      <c r="F25">
        <v>0.3896097</v>
      </c>
      <c r="G25" s="9">
        <v>0.39723989999999998</v>
      </c>
      <c r="H25">
        <v>0.39800259999999998</v>
      </c>
      <c r="I25">
        <v>67.3018</v>
      </c>
      <c r="J25">
        <v>-1.6120900000000001E-2</v>
      </c>
      <c r="K25">
        <v>-2.0885999999999999E-3</v>
      </c>
      <c r="L25">
        <v>7.6302000000000002E-3</v>
      </c>
      <c r="M25">
        <v>1.7349E-2</v>
      </c>
      <c r="N25">
        <v>3.1381300000000001E-2</v>
      </c>
      <c r="O25">
        <v>-1.5358200000000001E-2</v>
      </c>
      <c r="P25">
        <v>-1.3258E-3</v>
      </c>
      <c r="Q25">
        <v>8.3929E-3</v>
      </c>
      <c r="R25">
        <v>1.8111700000000001E-2</v>
      </c>
      <c r="S25">
        <v>3.2143999999999999E-2</v>
      </c>
      <c r="T25">
        <v>16</v>
      </c>
      <c r="U25">
        <v>19</v>
      </c>
    </row>
    <row r="26" spans="1:21">
      <c r="A26" s="12">
        <v>41514</v>
      </c>
      <c r="B26" s="13">
        <v>5</v>
      </c>
      <c r="C26" t="s">
        <v>38</v>
      </c>
      <c r="D26" t="s">
        <v>68</v>
      </c>
      <c r="E26" t="str">
        <f t="shared" si="0"/>
        <v>415145Average Per Device30% Cycling</v>
      </c>
      <c r="F26">
        <v>1.50712</v>
      </c>
      <c r="G26" s="9">
        <v>1.5935319999999999</v>
      </c>
      <c r="H26">
        <v>1.5723560000000001</v>
      </c>
      <c r="I26">
        <v>67.3934</v>
      </c>
      <c r="J26">
        <v>-3.87348E-2</v>
      </c>
      <c r="K26">
        <v>3.5203100000000001E-2</v>
      </c>
      <c r="L26">
        <v>8.6412199999999995E-2</v>
      </c>
      <c r="M26">
        <v>0.1376213</v>
      </c>
      <c r="N26">
        <v>0.2115592</v>
      </c>
      <c r="O26">
        <v>-5.9911399999999997E-2</v>
      </c>
      <c r="P26">
        <v>1.4026500000000001E-2</v>
      </c>
      <c r="Q26">
        <v>6.5235600000000005E-2</v>
      </c>
      <c r="R26">
        <v>0.1164447</v>
      </c>
      <c r="S26">
        <v>0.19038260000000001</v>
      </c>
      <c r="T26">
        <v>16</v>
      </c>
      <c r="U26">
        <v>19</v>
      </c>
    </row>
    <row r="27" spans="1:21">
      <c r="A27" s="12">
        <v>41514</v>
      </c>
      <c r="B27" s="13">
        <v>5</v>
      </c>
      <c r="C27" t="s">
        <v>38</v>
      </c>
      <c r="D27" t="s">
        <v>40</v>
      </c>
      <c r="E27" t="str">
        <f t="shared" si="0"/>
        <v>415145Average Per Device50% Cycling</v>
      </c>
      <c r="F27">
        <v>1.557955</v>
      </c>
      <c r="G27" s="9">
        <v>1.592314</v>
      </c>
      <c r="H27">
        <v>1.5953710000000001</v>
      </c>
      <c r="I27">
        <v>67.357900000000001</v>
      </c>
      <c r="J27">
        <v>-6.31998E-2</v>
      </c>
      <c r="K27">
        <v>-5.5614000000000002E-3</v>
      </c>
      <c r="L27">
        <v>3.4358899999999998E-2</v>
      </c>
      <c r="M27">
        <v>7.4279100000000001E-2</v>
      </c>
      <c r="N27">
        <v>0.1319176</v>
      </c>
      <c r="O27">
        <v>-6.0142500000000002E-2</v>
      </c>
      <c r="P27">
        <v>-2.5040000000000001E-3</v>
      </c>
      <c r="Q27">
        <v>3.7416199999999997E-2</v>
      </c>
      <c r="R27">
        <v>7.7336500000000002E-2</v>
      </c>
      <c r="S27">
        <v>0.13497490000000001</v>
      </c>
      <c r="T27">
        <v>16</v>
      </c>
      <c r="U27">
        <v>19</v>
      </c>
    </row>
    <row r="28" spans="1:21">
      <c r="A28" s="12">
        <v>41514</v>
      </c>
      <c r="B28" s="13">
        <v>5</v>
      </c>
      <c r="C28" t="s">
        <v>37</v>
      </c>
      <c r="D28" t="s">
        <v>68</v>
      </c>
      <c r="E28" t="str">
        <f t="shared" si="0"/>
        <v>415145Average Per Premise30% Cycling</v>
      </c>
      <c r="F28">
        <v>3.7871519999999999</v>
      </c>
      <c r="G28" s="9">
        <v>4.0042920000000004</v>
      </c>
      <c r="H28">
        <v>3.951079</v>
      </c>
      <c r="I28">
        <v>67.3934</v>
      </c>
      <c r="J28">
        <v>-9.7334400000000001E-2</v>
      </c>
      <c r="K28">
        <v>8.8459599999999999E-2</v>
      </c>
      <c r="L28">
        <v>0.21714</v>
      </c>
      <c r="M28">
        <v>0.34582030000000002</v>
      </c>
      <c r="N28">
        <v>0.53161429999999998</v>
      </c>
      <c r="O28">
        <v>-0.15054780000000001</v>
      </c>
      <c r="P28">
        <v>3.5246199999999998E-2</v>
      </c>
      <c r="Q28">
        <v>0.16392660000000001</v>
      </c>
      <c r="R28">
        <v>0.2926069</v>
      </c>
      <c r="S28">
        <v>0.47840100000000002</v>
      </c>
      <c r="T28">
        <v>16</v>
      </c>
      <c r="U28">
        <v>19</v>
      </c>
    </row>
    <row r="29" spans="1:21">
      <c r="A29" s="12">
        <v>41514</v>
      </c>
      <c r="B29" s="13">
        <v>5</v>
      </c>
      <c r="C29" t="s">
        <v>37</v>
      </c>
      <c r="D29" t="s">
        <v>40</v>
      </c>
      <c r="E29" t="str">
        <f t="shared" si="0"/>
        <v>415145Average Per Premise50% Cycling</v>
      </c>
      <c r="F29">
        <v>3.808182</v>
      </c>
      <c r="G29" s="9">
        <v>3.8921670000000002</v>
      </c>
      <c r="H29">
        <v>3.8996400000000002</v>
      </c>
      <c r="I29">
        <v>67.357900000000001</v>
      </c>
      <c r="J29">
        <v>-0.15448219999999999</v>
      </c>
      <c r="K29">
        <v>-1.35938E-2</v>
      </c>
      <c r="L29">
        <v>8.3985099999999993E-2</v>
      </c>
      <c r="M29">
        <v>0.181564</v>
      </c>
      <c r="N29">
        <v>0.32245239999999997</v>
      </c>
      <c r="O29">
        <v>-0.14700920000000001</v>
      </c>
      <c r="P29">
        <v>-6.1208E-3</v>
      </c>
      <c r="Q29">
        <v>9.1458100000000001E-2</v>
      </c>
      <c r="R29">
        <v>0.18903700000000001</v>
      </c>
      <c r="S29">
        <v>0.32992539999999998</v>
      </c>
      <c r="T29">
        <v>16</v>
      </c>
      <c r="U29">
        <v>19</v>
      </c>
    </row>
    <row r="30" spans="1:21">
      <c r="A30" s="12">
        <v>41514</v>
      </c>
      <c r="B30" s="13">
        <v>5</v>
      </c>
      <c r="C30" t="s">
        <v>39</v>
      </c>
      <c r="D30" t="s">
        <v>68</v>
      </c>
      <c r="E30" t="str">
        <f t="shared" si="0"/>
        <v>415145Average Per Ton30% Cycling</v>
      </c>
      <c r="F30">
        <v>0.39284380000000002</v>
      </c>
      <c r="G30" s="9">
        <v>0.41536780000000001</v>
      </c>
      <c r="H30">
        <v>0.40984789999999999</v>
      </c>
      <c r="I30">
        <v>67.3934</v>
      </c>
      <c r="J30">
        <v>-1.0096600000000001E-2</v>
      </c>
      <c r="K30">
        <v>9.1760000000000001E-3</v>
      </c>
      <c r="L30">
        <v>2.2524099999999998E-2</v>
      </c>
      <c r="M30">
        <v>3.58722E-2</v>
      </c>
      <c r="N30">
        <v>5.5144699999999998E-2</v>
      </c>
      <c r="O30">
        <v>-1.56165E-2</v>
      </c>
      <c r="P30">
        <v>3.6560999999999998E-3</v>
      </c>
      <c r="Q30">
        <v>1.7004200000000001E-2</v>
      </c>
      <c r="R30">
        <v>3.0352299999999999E-2</v>
      </c>
      <c r="S30">
        <v>4.9624799999999997E-2</v>
      </c>
      <c r="T30">
        <v>16</v>
      </c>
      <c r="U30">
        <v>19</v>
      </c>
    </row>
    <row r="31" spans="1:21">
      <c r="A31" s="12">
        <v>41514</v>
      </c>
      <c r="B31" s="13">
        <v>5</v>
      </c>
      <c r="C31" t="s">
        <v>39</v>
      </c>
      <c r="D31" t="s">
        <v>40</v>
      </c>
      <c r="E31" t="str">
        <f t="shared" si="0"/>
        <v>415145Average Per Ton50% Cycling</v>
      </c>
      <c r="F31">
        <v>0.39969470000000001</v>
      </c>
      <c r="G31" s="9">
        <v>0.40850950000000003</v>
      </c>
      <c r="H31">
        <v>0.40929389999999999</v>
      </c>
      <c r="I31">
        <v>67.357900000000001</v>
      </c>
      <c r="J31">
        <v>-1.6213999999999999E-2</v>
      </c>
      <c r="K31">
        <v>-1.4268E-3</v>
      </c>
      <c r="L31">
        <v>8.8147999999999994E-3</v>
      </c>
      <c r="M31">
        <v>1.9056400000000001E-2</v>
      </c>
      <c r="N31">
        <v>3.3843600000000001E-2</v>
      </c>
      <c r="O31">
        <v>-1.54296E-2</v>
      </c>
      <c r="P31">
        <v>-6.424E-4</v>
      </c>
      <c r="Q31">
        <v>9.5992000000000004E-3</v>
      </c>
      <c r="R31">
        <v>1.9840799999999999E-2</v>
      </c>
      <c r="S31">
        <v>3.4627999999999999E-2</v>
      </c>
      <c r="T31">
        <v>16</v>
      </c>
      <c r="U31">
        <v>19</v>
      </c>
    </row>
    <row r="32" spans="1:21">
      <c r="A32" s="12">
        <v>41514</v>
      </c>
      <c r="B32" s="13">
        <v>6</v>
      </c>
      <c r="C32" t="s">
        <v>38</v>
      </c>
      <c r="D32" t="s">
        <v>68</v>
      </c>
      <c r="E32" t="str">
        <f t="shared" si="0"/>
        <v>415146Average Per Device30% Cycling</v>
      </c>
      <c r="F32">
        <v>1.6112500000000001</v>
      </c>
      <c r="G32" s="9">
        <v>1.7605329999999999</v>
      </c>
      <c r="H32">
        <v>1.7371380000000001</v>
      </c>
      <c r="I32">
        <v>67.542699999999996</v>
      </c>
      <c r="J32">
        <v>1.1282800000000001E-2</v>
      </c>
      <c r="K32">
        <v>9.2814999999999995E-2</v>
      </c>
      <c r="L32">
        <v>0.1492839</v>
      </c>
      <c r="M32">
        <v>0.20575280000000001</v>
      </c>
      <c r="N32">
        <v>0.28728490000000001</v>
      </c>
      <c r="O32">
        <v>-1.21131E-2</v>
      </c>
      <c r="P32">
        <v>6.9419099999999997E-2</v>
      </c>
      <c r="Q32">
        <v>0.125888</v>
      </c>
      <c r="R32">
        <v>0.18235689999999999</v>
      </c>
      <c r="S32">
        <v>0.26388899999999998</v>
      </c>
      <c r="T32">
        <v>16</v>
      </c>
      <c r="U32">
        <v>19</v>
      </c>
    </row>
    <row r="33" spans="1:21">
      <c r="A33" s="12">
        <v>41514</v>
      </c>
      <c r="B33" s="13">
        <v>6</v>
      </c>
      <c r="C33" t="s">
        <v>38</v>
      </c>
      <c r="D33" t="s">
        <v>40</v>
      </c>
      <c r="E33" t="str">
        <f t="shared" si="0"/>
        <v>415146Average Per Device50% Cycling</v>
      </c>
      <c r="F33">
        <v>1.6926429999999999</v>
      </c>
      <c r="G33" s="9">
        <v>1.7254560000000001</v>
      </c>
      <c r="H33">
        <v>1.728769</v>
      </c>
      <c r="I33">
        <v>67.5655</v>
      </c>
      <c r="J33">
        <v>-7.3612800000000006E-2</v>
      </c>
      <c r="K33">
        <v>-1.0735400000000001E-2</v>
      </c>
      <c r="L33">
        <v>3.2813299999999997E-2</v>
      </c>
      <c r="M33">
        <v>7.6361999999999999E-2</v>
      </c>
      <c r="N33">
        <v>0.13923940000000001</v>
      </c>
      <c r="O33">
        <v>-7.0299700000000007E-2</v>
      </c>
      <c r="P33">
        <v>-7.4222999999999997E-3</v>
      </c>
      <c r="Q33">
        <v>3.6126400000000003E-2</v>
      </c>
      <c r="R33">
        <v>7.9675099999999999E-2</v>
      </c>
      <c r="S33">
        <v>0.1425524</v>
      </c>
      <c r="T33">
        <v>16</v>
      </c>
      <c r="U33">
        <v>19</v>
      </c>
    </row>
    <row r="34" spans="1:21">
      <c r="A34" s="12">
        <v>41514</v>
      </c>
      <c r="B34" s="13">
        <v>6</v>
      </c>
      <c r="C34" t="s">
        <v>37</v>
      </c>
      <c r="D34" t="s">
        <v>68</v>
      </c>
      <c r="E34" t="str">
        <f t="shared" si="0"/>
        <v>415146Average Per Premise30% Cycling</v>
      </c>
      <c r="F34">
        <v>4.0488119999999999</v>
      </c>
      <c r="G34" s="9">
        <v>4.4239389999999998</v>
      </c>
      <c r="H34">
        <v>4.3651489999999997</v>
      </c>
      <c r="I34">
        <v>67.542699999999996</v>
      </c>
      <c r="J34">
        <v>2.83523E-2</v>
      </c>
      <c r="K34">
        <v>0.23322950000000001</v>
      </c>
      <c r="L34">
        <v>0.37512679999999998</v>
      </c>
      <c r="M34">
        <v>0.51702420000000004</v>
      </c>
      <c r="N34">
        <v>0.72190140000000003</v>
      </c>
      <c r="O34">
        <v>-3.04379E-2</v>
      </c>
      <c r="P34">
        <v>0.17443929999999999</v>
      </c>
      <c r="Q34">
        <v>0.31633660000000002</v>
      </c>
      <c r="R34">
        <v>0.45823399999999997</v>
      </c>
      <c r="S34">
        <v>0.66311120000000001</v>
      </c>
      <c r="T34">
        <v>16</v>
      </c>
      <c r="U34">
        <v>19</v>
      </c>
    </row>
    <row r="35" spans="1:21">
      <c r="A35" s="12">
        <v>41514</v>
      </c>
      <c r="B35" s="13">
        <v>6</v>
      </c>
      <c r="C35" t="s">
        <v>37</v>
      </c>
      <c r="D35" t="s">
        <v>40</v>
      </c>
      <c r="E35" t="str">
        <f t="shared" si="0"/>
        <v>415146Average Per Premise50% Cycling</v>
      </c>
      <c r="F35">
        <v>4.1374060000000004</v>
      </c>
      <c r="G35" s="9">
        <v>4.2176140000000002</v>
      </c>
      <c r="H35">
        <v>4.2257110000000004</v>
      </c>
      <c r="I35">
        <v>67.5655</v>
      </c>
      <c r="J35">
        <v>-0.17993490000000001</v>
      </c>
      <c r="K35">
        <v>-2.6240699999999999E-2</v>
      </c>
      <c r="L35">
        <v>8.0207299999999995E-2</v>
      </c>
      <c r="M35">
        <v>0.1866554</v>
      </c>
      <c r="N35">
        <v>0.34034959999999997</v>
      </c>
      <c r="O35">
        <v>-0.1718372</v>
      </c>
      <c r="P35">
        <v>-1.8143099999999999E-2</v>
      </c>
      <c r="Q35">
        <v>8.8304999999999995E-2</v>
      </c>
      <c r="R35">
        <v>0.19475310000000001</v>
      </c>
      <c r="S35">
        <v>0.34844720000000001</v>
      </c>
      <c r="T35">
        <v>16</v>
      </c>
      <c r="U35">
        <v>19</v>
      </c>
    </row>
    <row r="36" spans="1:21">
      <c r="A36" s="12">
        <v>41514</v>
      </c>
      <c r="B36" s="13">
        <v>6</v>
      </c>
      <c r="C36" t="s">
        <v>39</v>
      </c>
      <c r="D36" t="s">
        <v>68</v>
      </c>
      <c r="E36" t="str">
        <f t="shared" si="0"/>
        <v>415146Average Per Ton30% Cycling</v>
      </c>
      <c r="F36">
        <v>0.41998590000000002</v>
      </c>
      <c r="G36" s="9">
        <v>0.45889809999999998</v>
      </c>
      <c r="H36">
        <v>0.45279970000000003</v>
      </c>
      <c r="I36">
        <v>67.542699999999996</v>
      </c>
      <c r="J36">
        <v>2.941E-3</v>
      </c>
      <c r="K36">
        <v>2.4192999999999999E-2</v>
      </c>
      <c r="L36">
        <v>3.8912099999999998E-2</v>
      </c>
      <c r="M36">
        <v>5.3631199999999997E-2</v>
      </c>
      <c r="N36">
        <v>7.48833E-2</v>
      </c>
      <c r="O36">
        <v>-3.1573999999999999E-3</v>
      </c>
      <c r="P36">
        <v>1.8094699999999998E-2</v>
      </c>
      <c r="Q36">
        <v>3.2813799999999997E-2</v>
      </c>
      <c r="R36">
        <v>4.7532900000000003E-2</v>
      </c>
      <c r="S36">
        <v>6.8784899999999996E-2</v>
      </c>
      <c r="T36">
        <v>16</v>
      </c>
      <c r="U36">
        <v>19</v>
      </c>
    </row>
    <row r="37" spans="1:21">
      <c r="A37" s="12">
        <v>41514</v>
      </c>
      <c r="B37" s="13">
        <v>6</v>
      </c>
      <c r="C37" t="s">
        <v>39</v>
      </c>
      <c r="D37" t="s">
        <v>40</v>
      </c>
      <c r="E37" t="str">
        <f t="shared" si="0"/>
        <v>415146Average Per Ton50% Cycling</v>
      </c>
      <c r="F37">
        <v>0.4342491</v>
      </c>
      <c r="G37" s="9">
        <v>0.44266739999999999</v>
      </c>
      <c r="H37">
        <v>0.44351740000000001</v>
      </c>
      <c r="I37">
        <v>67.5655</v>
      </c>
      <c r="J37">
        <v>-1.88854E-2</v>
      </c>
      <c r="K37">
        <v>-2.7542000000000001E-3</v>
      </c>
      <c r="L37">
        <v>8.4183000000000001E-3</v>
      </c>
      <c r="M37">
        <v>1.9590699999999999E-2</v>
      </c>
      <c r="N37">
        <v>3.5721999999999997E-2</v>
      </c>
      <c r="O37">
        <v>-1.8035499999999999E-2</v>
      </c>
      <c r="P37">
        <v>-1.9042E-3</v>
      </c>
      <c r="Q37">
        <v>9.2683000000000001E-3</v>
      </c>
      <c r="R37">
        <v>2.0440699999999999E-2</v>
      </c>
      <c r="S37">
        <v>3.6572E-2</v>
      </c>
      <c r="T37">
        <v>16</v>
      </c>
      <c r="U37">
        <v>19</v>
      </c>
    </row>
    <row r="38" spans="1:21">
      <c r="A38" s="12">
        <v>41514</v>
      </c>
      <c r="B38" s="13">
        <v>7</v>
      </c>
      <c r="C38" t="s">
        <v>38</v>
      </c>
      <c r="D38" t="s">
        <v>68</v>
      </c>
      <c r="E38" t="str">
        <f t="shared" si="0"/>
        <v>415147Average Per Device30% Cycling</v>
      </c>
      <c r="F38">
        <v>1.793925</v>
      </c>
      <c r="G38" s="9">
        <v>1.9770570000000001</v>
      </c>
      <c r="H38">
        <v>1.9507840000000001</v>
      </c>
      <c r="I38">
        <v>67.418099999999995</v>
      </c>
      <c r="J38">
        <v>3.0688300000000002E-2</v>
      </c>
      <c r="K38">
        <v>0.1207532</v>
      </c>
      <c r="L38">
        <v>0.18313180000000001</v>
      </c>
      <c r="M38">
        <v>0.24551039999999999</v>
      </c>
      <c r="N38">
        <v>0.33557530000000002</v>
      </c>
      <c r="O38">
        <v>4.4150999999999999E-3</v>
      </c>
      <c r="P38">
        <v>9.4479900000000006E-2</v>
      </c>
      <c r="Q38">
        <v>0.15685859999999999</v>
      </c>
      <c r="R38">
        <v>0.21923719999999999</v>
      </c>
      <c r="S38">
        <v>0.30930200000000002</v>
      </c>
      <c r="T38">
        <v>16</v>
      </c>
      <c r="U38">
        <v>19</v>
      </c>
    </row>
    <row r="39" spans="1:21">
      <c r="A39" s="12">
        <v>41514</v>
      </c>
      <c r="B39" s="13">
        <v>7</v>
      </c>
      <c r="C39" t="s">
        <v>38</v>
      </c>
      <c r="D39" t="s">
        <v>40</v>
      </c>
      <c r="E39" t="str">
        <f t="shared" si="0"/>
        <v>415147Average Per Device50% Cycling</v>
      </c>
      <c r="F39">
        <v>1.902525</v>
      </c>
      <c r="G39" s="9">
        <v>1.950285</v>
      </c>
      <c r="H39">
        <v>1.9540299999999999</v>
      </c>
      <c r="I39">
        <v>67.516999999999996</v>
      </c>
      <c r="J39">
        <v>-7.0153699999999999E-2</v>
      </c>
      <c r="K39">
        <v>-4.8890000000000001E-4</v>
      </c>
      <c r="L39">
        <v>4.7760700000000003E-2</v>
      </c>
      <c r="M39">
        <v>9.6010399999999996E-2</v>
      </c>
      <c r="N39">
        <v>0.16567519999999999</v>
      </c>
      <c r="O39">
        <v>-6.6408999999999996E-2</v>
      </c>
      <c r="P39">
        <v>3.2558000000000001E-3</v>
      </c>
      <c r="Q39">
        <v>5.15054E-2</v>
      </c>
      <c r="R39">
        <v>9.9755099999999999E-2</v>
      </c>
      <c r="S39">
        <v>0.16941990000000001</v>
      </c>
      <c r="T39">
        <v>16</v>
      </c>
      <c r="U39">
        <v>19</v>
      </c>
    </row>
    <row r="40" spans="1:21">
      <c r="A40" s="12">
        <v>41514</v>
      </c>
      <c r="B40" s="13">
        <v>7</v>
      </c>
      <c r="C40" t="s">
        <v>37</v>
      </c>
      <c r="D40" t="s">
        <v>68</v>
      </c>
      <c r="E40" t="str">
        <f t="shared" si="0"/>
        <v>415147Average Per Premise30% Cycling</v>
      </c>
      <c r="F40">
        <v>4.5078469999999999</v>
      </c>
      <c r="G40" s="9">
        <v>4.9680280000000003</v>
      </c>
      <c r="H40">
        <v>4.9020080000000004</v>
      </c>
      <c r="I40">
        <v>67.418099999999995</v>
      </c>
      <c r="J40">
        <v>7.7115100000000006E-2</v>
      </c>
      <c r="K40">
        <v>0.30343369999999997</v>
      </c>
      <c r="L40">
        <v>0.46018120000000001</v>
      </c>
      <c r="M40">
        <v>0.61692880000000005</v>
      </c>
      <c r="N40">
        <v>0.84324739999999998</v>
      </c>
      <c r="O40">
        <v>1.10946E-2</v>
      </c>
      <c r="P40">
        <v>0.23741319999999999</v>
      </c>
      <c r="Q40">
        <v>0.39416069999999997</v>
      </c>
      <c r="R40">
        <v>0.55090830000000002</v>
      </c>
      <c r="S40">
        <v>0.77722690000000005</v>
      </c>
      <c r="T40">
        <v>16</v>
      </c>
      <c r="U40">
        <v>19</v>
      </c>
    </row>
    <row r="41" spans="1:21">
      <c r="A41" s="12">
        <v>41514</v>
      </c>
      <c r="B41" s="13">
        <v>7</v>
      </c>
      <c r="C41" t="s">
        <v>37</v>
      </c>
      <c r="D41" t="s">
        <v>40</v>
      </c>
      <c r="E41" t="str">
        <f t="shared" si="0"/>
        <v>415147Average Per Premise50% Cycling</v>
      </c>
      <c r="F41">
        <v>4.6504300000000001</v>
      </c>
      <c r="G41" s="9">
        <v>4.7671739999999998</v>
      </c>
      <c r="H41">
        <v>4.7763270000000002</v>
      </c>
      <c r="I41">
        <v>67.516999999999996</v>
      </c>
      <c r="J41">
        <v>-0.17147989999999999</v>
      </c>
      <c r="K41">
        <v>-1.1948E-3</v>
      </c>
      <c r="L41">
        <v>0.116744</v>
      </c>
      <c r="M41">
        <v>0.2346829</v>
      </c>
      <c r="N41">
        <v>0.40496789999999999</v>
      </c>
      <c r="O41">
        <v>-0.162327</v>
      </c>
      <c r="P41">
        <v>7.9579999999999998E-3</v>
      </c>
      <c r="Q41">
        <v>0.12589690000000001</v>
      </c>
      <c r="R41">
        <v>0.24383579999999999</v>
      </c>
      <c r="S41">
        <v>0.41412080000000001</v>
      </c>
      <c r="T41">
        <v>16</v>
      </c>
      <c r="U41">
        <v>19</v>
      </c>
    </row>
    <row r="42" spans="1:21">
      <c r="A42" s="12">
        <v>41514</v>
      </c>
      <c r="B42" s="13">
        <v>7</v>
      </c>
      <c r="C42" t="s">
        <v>39</v>
      </c>
      <c r="D42" t="s">
        <v>68</v>
      </c>
      <c r="E42" t="str">
        <f t="shared" si="0"/>
        <v>415147Average Per Ton30% Cycling</v>
      </c>
      <c r="F42">
        <v>0.46760190000000001</v>
      </c>
      <c r="G42" s="9">
        <v>0.51533680000000004</v>
      </c>
      <c r="H42">
        <v>0.50848839999999995</v>
      </c>
      <c r="I42">
        <v>67.418099999999995</v>
      </c>
      <c r="J42">
        <v>7.9991999999999997E-3</v>
      </c>
      <c r="K42">
        <v>3.1475299999999998E-2</v>
      </c>
      <c r="L42">
        <v>4.7734899999999997E-2</v>
      </c>
      <c r="M42">
        <v>6.3994400000000007E-2</v>
      </c>
      <c r="N42">
        <v>8.7470599999999996E-2</v>
      </c>
      <c r="O42">
        <v>1.1508E-3</v>
      </c>
      <c r="P42">
        <v>2.46269E-2</v>
      </c>
      <c r="Q42">
        <v>4.0886499999999999E-2</v>
      </c>
      <c r="R42">
        <v>5.7146000000000002E-2</v>
      </c>
      <c r="S42">
        <v>8.0622200000000005E-2</v>
      </c>
      <c r="T42">
        <v>16</v>
      </c>
      <c r="U42">
        <v>19</v>
      </c>
    </row>
    <row r="43" spans="1:21">
      <c r="A43" s="12">
        <v>41514</v>
      </c>
      <c r="B43" s="13">
        <v>7</v>
      </c>
      <c r="C43" t="s">
        <v>39</v>
      </c>
      <c r="D43" t="s">
        <v>40</v>
      </c>
      <c r="E43" t="str">
        <f t="shared" si="0"/>
        <v>415147Average Per Ton50% Cycling</v>
      </c>
      <c r="F43">
        <v>0.48809449999999999</v>
      </c>
      <c r="G43" s="9">
        <v>0.5003476</v>
      </c>
      <c r="H43">
        <v>0.50130830000000004</v>
      </c>
      <c r="I43">
        <v>67.516999999999996</v>
      </c>
      <c r="J43">
        <v>-1.7998E-2</v>
      </c>
      <c r="K43">
        <v>-1.2540000000000001E-4</v>
      </c>
      <c r="L43">
        <v>1.2253099999999999E-2</v>
      </c>
      <c r="M43">
        <v>2.46316E-2</v>
      </c>
      <c r="N43">
        <v>4.2504100000000003E-2</v>
      </c>
      <c r="O43">
        <v>-1.7037299999999998E-2</v>
      </c>
      <c r="P43">
        <v>8.3529999999999997E-4</v>
      </c>
      <c r="Q43">
        <v>1.32138E-2</v>
      </c>
      <c r="R43">
        <v>2.5592299999999998E-2</v>
      </c>
      <c r="S43">
        <v>4.3464900000000001E-2</v>
      </c>
      <c r="T43">
        <v>16</v>
      </c>
      <c r="U43">
        <v>19</v>
      </c>
    </row>
    <row r="44" spans="1:21">
      <c r="A44" s="12">
        <v>41514</v>
      </c>
      <c r="B44" s="13">
        <v>8</v>
      </c>
      <c r="C44" t="s">
        <v>38</v>
      </c>
      <c r="D44" t="s">
        <v>68</v>
      </c>
      <c r="E44" t="str">
        <f t="shared" si="0"/>
        <v>415148Average Per Device30% Cycling</v>
      </c>
      <c r="F44">
        <v>2.2613430000000001</v>
      </c>
      <c r="G44" s="9">
        <v>2.426393</v>
      </c>
      <c r="H44">
        <v>2.3941479999999999</v>
      </c>
      <c r="I44">
        <v>71.124200000000002</v>
      </c>
      <c r="J44">
        <v>-1.51214E-2</v>
      </c>
      <c r="K44">
        <v>9.1325299999999998E-2</v>
      </c>
      <c r="L44">
        <v>0.16505</v>
      </c>
      <c r="M44">
        <v>0.23877470000000001</v>
      </c>
      <c r="N44">
        <v>0.34522150000000001</v>
      </c>
      <c r="O44">
        <v>-4.7366100000000001E-2</v>
      </c>
      <c r="P44">
        <v>5.90807E-2</v>
      </c>
      <c r="Q44">
        <v>0.13280529999999999</v>
      </c>
      <c r="R44">
        <v>0.20652999999999999</v>
      </c>
      <c r="S44">
        <v>0.3129768</v>
      </c>
      <c r="T44">
        <v>16</v>
      </c>
      <c r="U44">
        <v>19</v>
      </c>
    </row>
    <row r="45" spans="1:21">
      <c r="A45" s="12">
        <v>41514</v>
      </c>
      <c r="B45" s="13">
        <v>8</v>
      </c>
      <c r="C45" t="s">
        <v>38</v>
      </c>
      <c r="D45" t="s">
        <v>40</v>
      </c>
      <c r="E45" t="str">
        <f t="shared" si="0"/>
        <v>415148Average Per Device50% Cycling</v>
      </c>
      <c r="F45">
        <v>2.2886359999999999</v>
      </c>
      <c r="G45" s="9">
        <v>2.370733</v>
      </c>
      <c r="H45">
        <v>2.3752849999999999</v>
      </c>
      <c r="I45">
        <v>70.835499999999996</v>
      </c>
      <c r="J45">
        <v>-4.8095699999999998E-2</v>
      </c>
      <c r="K45">
        <v>2.8822799999999999E-2</v>
      </c>
      <c r="L45">
        <v>8.2096299999999997E-2</v>
      </c>
      <c r="M45">
        <v>0.13536989999999999</v>
      </c>
      <c r="N45">
        <v>0.21228830000000001</v>
      </c>
      <c r="O45">
        <v>-4.3543499999999999E-2</v>
      </c>
      <c r="P45">
        <v>3.3375000000000002E-2</v>
      </c>
      <c r="Q45">
        <v>8.6648500000000003E-2</v>
      </c>
      <c r="R45">
        <v>0.13992199999999999</v>
      </c>
      <c r="S45">
        <v>0.21684049999999999</v>
      </c>
      <c r="T45">
        <v>16</v>
      </c>
      <c r="U45">
        <v>19</v>
      </c>
    </row>
    <row r="46" spans="1:21">
      <c r="A46" s="12">
        <v>41514</v>
      </c>
      <c r="B46" s="13">
        <v>8</v>
      </c>
      <c r="C46" t="s">
        <v>37</v>
      </c>
      <c r="D46" t="s">
        <v>68</v>
      </c>
      <c r="E46" t="str">
        <f t="shared" si="0"/>
        <v>415148Average Per Premise30% Cycling</v>
      </c>
      <c r="F46">
        <v>5.6823940000000004</v>
      </c>
      <c r="G46" s="9">
        <v>6.0971380000000002</v>
      </c>
      <c r="H46">
        <v>6.0161119999999997</v>
      </c>
      <c r="I46">
        <v>71.124200000000002</v>
      </c>
      <c r="J46">
        <v>-3.7997599999999999E-2</v>
      </c>
      <c r="K46">
        <v>0.229486</v>
      </c>
      <c r="L46">
        <v>0.41474440000000001</v>
      </c>
      <c r="M46">
        <v>0.6000027</v>
      </c>
      <c r="N46">
        <v>0.86748639999999999</v>
      </c>
      <c r="O46">
        <v>-0.1190232</v>
      </c>
      <c r="P46">
        <v>0.14846039999999999</v>
      </c>
      <c r="Q46">
        <v>0.33371879999999998</v>
      </c>
      <c r="R46">
        <v>0.51897709999999997</v>
      </c>
      <c r="S46">
        <v>0.78646079999999996</v>
      </c>
      <c r="T46">
        <v>16</v>
      </c>
      <c r="U46">
        <v>19</v>
      </c>
    </row>
    <row r="47" spans="1:21">
      <c r="A47" s="12">
        <v>41514</v>
      </c>
      <c r="B47" s="13">
        <v>8</v>
      </c>
      <c r="C47" t="s">
        <v>37</v>
      </c>
      <c r="D47" t="s">
        <v>40</v>
      </c>
      <c r="E47" t="str">
        <f t="shared" si="0"/>
        <v>415148Average Per Premise50% Cycling</v>
      </c>
      <c r="F47">
        <v>5.5942210000000001</v>
      </c>
      <c r="G47" s="9">
        <v>5.7948930000000001</v>
      </c>
      <c r="H47">
        <v>5.806019</v>
      </c>
      <c r="I47">
        <v>70.835499999999996</v>
      </c>
      <c r="J47">
        <v>-0.11756220000000001</v>
      </c>
      <c r="K47">
        <v>7.0453199999999994E-2</v>
      </c>
      <c r="L47">
        <v>0.20067209999999999</v>
      </c>
      <c r="M47">
        <v>0.33089109999999999</v>
      </c>
      <c r="N47">
        <v>0.51890650000000005</v>
      </c>
      <c r="O47">
        <v>-0.10643619999999999</v>
      </c>
      <c r="P47">
        <v>8.1579299999999993E-2</v>
      </c>
      <c r="Q47">
        <v>0.21179819999999999</v>
      </c>
      <c r="R47">
        <v>0.34201710000000002</v>
      </c>
      <c r="S47">
        <v>0.53003259999999996</v>
      </c>
      <c r="T47">
        <v>16</v>
      </c>
      <c r="U47">
        <v>19</v>
      </c>
    </row>
    <row r="48" spans="1:21">
      <c r="A48" s="12">
        <v>41514</v>
      </c>
      <c r="B48" s="13">
        <v>8</v>
      </c>
      <c r="C48" t="s">
        <v>39</v>
      </c>
      <c r="D48" t="s">
        <v>68</v>
      </c>
      <c r="E48" t="str">
        <f t="shared" si="0"/>
        <v>415148Average Per Ton30% Cycling</v>
      </c>
      <c r="F48">
        <v>0.58943840000000003</v>
      </c>
      <c r="G48" s="9">
        <v>0.63246009999999997</v>
      </c>
      <c r="H48">
        <v>0.62405520000000003</v>
      </c>
      <c r="I48">
        <v>71.124200000000002</v>
      </c>
      <c r="J48">
        <v>-3.9414999999999997E-3</v>
      </c>
      <c r="K48">
        <v>2.3804700000000002E-2</v>
      </c>
      <c r="L48">
        <v>4.3021700000000003E-2</v>
      </c>
      <c r="M48">
        <v>6.2238599999999998E-2</v>
      </c>
      <c r="N48">
        <v>8.9984900000000007E-2</v>
      </c>
      <c r="O48">
        <v>-1.23464E-2</v>
      </c>
      <c r="P48">
        <v>1.5399899999999999E-2</v>
      </c>
      <c r="Q48">
        <v>3.4616800000000003E-2</v>
      </c>
      <c r="R48">
        <v>5.3833800000000001E-2</v>
      </c>
      <c r="S48">
        <v>8.1580100000000003E-2</v>
      </c>
      <c r="T48">
        <v>16</v>
      </c>
      <c r="U48">
        <v>19</v>
      </c>
    </row>
    <row r="49" spans="1:21">
      <c r="A49" s="12">
        <v>41514</v>
      </c>
      <c r="B49" s="13">
        <v>8</v>
      </c>
      <c r="C49" t="s">
        <v>39</v>
      </c>
      <c r="D49" t="s">
        <v>40</v>
      </c>
      <c r="E49" t="str">
        <f t="shared" si="0"/>
        <v>415148Average Per Ton50% Cycling</v>
      </c>
      <c r="F49">
        <v>0.5871518</v>
      </c>
      <c r="G49" s="9">
        <v>0.60821369999999997</v>
      </c>
      <c r="H49">
        <v>0.60938150000000002</v>
      </c>
      <c r="I49">
        <v>70.835499999999996</v>
      </c>
      <c r="J49">
        <v>-1.2338999999999999E-2</v>
      </c>
      <c r="K49">
        <v>7.3945E-3</v>
      </c>
      <c r="L49">
        <v>2.1061900000000001E-2</v>
      </c>
      <c r="M49">
        <v>3.4729299999999998E-2</v>
      </c>
      <c r="N49">
        <v>5.4462799999999999E-2</v>
      </c>
      <c r="O49">
        <v>-1.11711E-2</v>
      </c>
      <c r="P49">
        <v>8.5623999999999995E-3</v>
      </c>
      <c r="Q49">
        <v>2.2229700000000002E-2</v>
      </c>
      <c r="R49">
        <v>3.5897100000000001E-2</v>
      </c>
      <c r="S49">
        <v>5.5630600000000002E-2</v>
      </c>
      <c r="T49">
        <v>16</v>
      </c>
      <c r="U49">
        <v>19</v>
      </c>
    </row>
    <row r="50" spans="1:21">
      <c r="A50" s="12">
        <v>41514</v>
      </c>
      <c r="B50" s="13">
        <v>9</v>
      </c>
      <c r="C50" t="s">
        <v>38</v>
      </c>
      <c r="D50" t="s">
        <v>68</v>
      </c>
      <c r="E50" t="str">
        <f t="shared" si="0"/>
        <v>415149Average Per Device30% Cycling</v>
      </c>
      <c r="F50">
        <v>2.9515220000000002</v>
      </c>
      <c r="G50" s="9">
        <v>3.1060590000000001</v>
      </c>
      <c r="H50">
        <v>3.0647820000000001</v>
      </c>
      <c r="I50">
        <v>76.1524</v>
      </c>
      <c r="J50">
        <v>-5.8290799999999997E-2</v>
      </c>
      <c r="K50">
        <v>6.7449300000000004E-2</v>
      </c>
      <c r="L50">
        <v>0.15453649999999999</v>
      </c>
      <c r="M50">
        <v>0.2416237</v>
      </c>
      <c r="N50">
        <v>0.36736380000000002</v>
      </c>
      <c r="O50">
        <v>-9.9567500000000003E-2</v>
      </c>
      <c r="P50">
        <v>2.6172600000000001E-2</v>
      </c>
      <c r="Q50">
        <v>0.11325979999999999</v>
      </c>
      <c r="R50">
        <v>0.200347</v>
      </c>
      <c r="S50">
        <v>0.32608710000000002</v>
      </c>
      <c r="T50">
        <v>16</v>
      </c>
      <c r="U50">
        <v>19</v>
      </c>
    </row>
    <row r="51" spans="1:21">
      <c r="A51" s="12">
        <v>41514</v>
      </c>
      <c r="B51" s="13">
        <v>9</v>
      </c>
      <c r="C51" t="s">
        <v>38</v>
      </c>
      <c r="D51" t="s">
        <v>40</v>
      </c>
      <c r="E51" t="str">
        <f t="shared" si="0"/>
        <v>415149Average Per Device50% Cycling</v>
      </c>
      <c r="F51">
        <v>2.9056600000000001</v>
      </c>
      <c r="G51" s="9">
        <v>3.0333619999999999</v>
      </c>
      <c r="H51">
        <v>3.0391870000000001</v>
      </c>
      <c r="I51">
        <v>75.836399999999998</v>
      </c>
      <c r="J51">
        <v>-2.3099000000000001E-2</v>
      </c>
      <c r="K51">
        <v>6.5995600000000001E-2</v>
      </c>
      <c r="L51">
        <v>0.12770219999999999</v>
      </c>
      <c r="M51">
        <v>0.18940889999999999</v>
      </c>
      <c r="N51">
        <v>0.27850350000000001</v>
      </c>
      <c r="O51">
        <v>-1.72747E-2</v>
      </c>
      <c r="P51">
        <v>7.1819900000000006E-2</v>
      </c>
      <c r="Q51">
        <v>0.1335266</v>
      </c>
      <c r="R51">
        <v>0.1952332</v>
      </c>
      <c r="S51">
        <v>0.28432780000000002</v>
      </c>
      <c r="T51">
        <v>16</v>
      </c>
      <c r="U51">
        <v>19</v>
      </c>
    </row>
    <row r="52" spans="1:21">
      <c r="A52" s="12">
        <v>41514</v>
      </c>
      <c r="B52" s="13">
        <v>9</v>
      </c>
      <c r="C52" t="s">
        <v>37</v>
      </c>
      <c r="D52" t="s">
        <v>68</v>
      </c>
      <c r="E52" t="str">
        <f t="shared" si="0"/>
        <v>415149Average Per Premise30% Cycling</v>
      </c>
      <c r="F52">
        <v>7.4167040000000002</v>
      </c>
      <c r="G52" s="9">
        <v>7.8050300000000004</v>
      </c>
      <c r="H52">
        <v>7.701308</v>
      </c>
      <c r="I52">
        <v>76.1524</v>
      </c>
      <c r="J52">
        <v>-0.1464753</v>
      </c>
      <c r="K52">
        <v>0.16948949999999999</v>
      </c>
      <c r="L52">
        <v>0.3883257</v>
      </c>
      <c r="M52">
        <v>0.60716190000000003</v>
      </c>
      <c r="N52">
        <v>0.92312660000000002</v>
      </c>
      <c r="O52">
        <v>-0.2501969</v>
      </c>
      <c r="P52">
        <v>6.5767900000000004E-2</v>
      </c>
      <c r="Q52">
        <v>0.28460410000000003</v>
      </c>
      <c r="R52">
        <v>0.50344029999999995</v>
      </c>
      <c r="S52">
        <v>0.81940500000000005</v>
      </c>
      <c r="T52">
        <v>16</v>
      </c>
      <c r="U52">
        <v>19</v>
      </c>
    </row>
    <row r="53" spans="1:21">
      <c r="A53" s="12">
        <v>41514</v>
      </c>
      <c r="B53" s="13">
        <v>9</v>
      </c>
      <c r="C53" t="s">
        <v>37</v>
      </c>
      <c r="D53" t="s">
        <v>40</v>
      </c>
      <c r="E53" t="str">
        <f t="shared" si="0"/>
        <v>415149Average Per Premise50% Cycling</v>
      </c>
      <c r="F53">
        <v>7.1024409999999998</v>
      </c>
      <c r="G53" s="9">
        <v>7.4145899999999996</v>
      </c>
      <c r="H53">
        <v>7.4288259999999999</v>
      </c>
      <c r="I53">
        <v>75.836399999999998</v>
      </c>
      <c r="J53">
        <v>-5.6461999999999998E-2</v>
      </c>
      <c r="K53">
        <v>0.16131609999999999</v>
      </c>
      <c r="L53">
        <v>0.3121486</v>
      </c>
      <c r="M53">
        <v>0.46298099999999998</v>
      </c>
      <c r="N53">
        <v>0.68075909999999995</v>
      </c>
      <c r="O53">
        <v>-4.2226E-2</v>
      </c>
      <c r="P53">
        <v>0.17555209999999999</v>
      </c>
      <c r="Q53">
        <v>0.32638450000000002</v>
      </c>
      <c r="R53">
        <v>0.477217</v>
      </c>
      <c r="S53">
        <v>0.69499500000000003</v>
      </c>
      <c r="T53">
        <v>16</v>
      </c>
      <c r="U53">
        <v>19</v>
      </c>
    </row>
    <row r="54" spans="1:21">
      <c r="A54" s="12">
        <v>41514</v>
      </c>
      <c r="B54" s="13">
        <v>9</v>
      </c>
      <c r="C54" t="s">
        <v>39</v>
      </c>
      <c r="D54" t="s">
        <v>68</v>
      </c>
      <c r="E54" t="str">
        <f t="shared" si="0"/>
        <v>415149Average Per Ton30% Cycling</v>
      </c>
      <c r="F54">
        <v>0.76933949999999995</v>
      </c>
      <c r="G54" s="9">
        <v>0.80962080000000003</v>
      </c>
      <c r="H54">
        <v>0.79886159999999995</v>
      </c>
      <c r="I54">
        <v>76.1524</v>
      </c>
      <c r="J54">
        <v>-1.5193999999999999E-2</v>
      </c>
      <c r="K54">
        <v>1.7581300000000001E-2</v>
      </c>
      <c r="L54">
        <v>4.0281299999999999E-2</v>
      </c>
      <c r="M54">
        <v>6.2981300000000004E-2</v>
      </c>
      <c r="N54">
        <v>9.5756499999999994E-2</v>
      </c>
      <c r="O54">
        <v>-2.59531E-2</v>
      </c>
      <c r="P54">
        <v>6.8221000000000002E-3</v>
      </c>
      <c r="Q54">
        <v>2.9522099999999999E-2</v>
      </c>
      <c r="R54">
        <v>5.22221E-2</v>
      </c>
      <c r="S54">
        <v>8.4997400000000001E-2</v>
      </c>
      <c r="T54">
        <v>16</v>
      </c>
      <c r="U54">
        <v>19</v>
      </c>
    </row>
    <row r="55" spans="1:21">
      <c r="A55" s="12">
        <v>41514</v>
      </c>
      <c r="B55" s="13">
        <v>9</v>
      </c>
      <c r="C55" t="s">
        <v>39</v>
      </c>
      <c r="D55" t="s">
        <v>40</v>
      </c>
      <c r="E55" t="str">
        <f t="shared" si="0"/>
        <v>415149Average Per Ton50% Cycling</v>
      </c>
      <c r="F55">
        <v>0.74544980000000005</v>
      </c>
      <c r="G55" s="9">
        <v>0.77821200000000001</v>
      </c>
      <c r="H55">
        <v>0.77970620000000002</v>
      </c>
      <c r="I55">
        <v>75.836399999999998</v>
      </c>
      <c r="J55">
        <v>-5.9259999999999998E-3</v>
      </c>
      <c r="K55">
        <v>1.69313E-2</v>
      </c>
      <c r="L55">
        <v>3.2762199999999998E-2</v>
      </c>
      <c r="M55">
        <v>4.85931E-2</v>
      </c>
      <c r="N55">
        <v>7.1450399999999997E-2</v>
      </c>
      <c r="O55">
        <v>-4.4317999999999996E-3</v>
      </c>
      <c r="P55">
        <v>1.8425500000000001E-2</v>
      </c>
      <c r="Q55">
        <v>3.4256399999999999E-2</v>
      </c>
      <c r="R55">
        <v>5.0087300000000001E-2</v>
      </c>
      <c r="S55">
        <v>7.2944599999999998E-2</v>
      </c>
      <c r="T55">
        <v>16</v>
      </c>
      <c r="U55">
        <v>19</v>
      </c>
    </row>
    <row r="56" spans="1:21">
      <c r="A56" s="12">
        <v>41514</v>
      </c>
      <c r="B56" s="13">
        <v>10</v>
      </c>
      <c r="C56" t="s">
        <v>38</v>
      </c>
      <c r="D56" t="s">
        <v>68</v>
      </c>
      <c r="E56" t="str">
        <f t="shared" si="0"/>
        <v>4151410Average Per Device30% Cycling</v>
      </c>
      <c r="F56">
        <v>3.6646809999999999</v>
      </c>
      <c r="G56" s="9">
        <v>3.768154</v>
      </c>
      <c r="H56">
        <v>3.7180780000000002</v>
      </c>
      <c r="I56">
        <v>81.644800000000004</v>
      </c>
      <c r="J56">
        <v>-0.1349901</v>
      </c>
      <c r="K56">
        <v>5.8957000000000002E-3</v>
      </c>
      <c r="L56">
        <v>0.1034727</v>
      </c>
      <c r="M56">
        <v>0.2010497</v>
      </c>
      <c r="N56">
        <v>0.3419355</v>
      </c>
      <c r="O56">
        <v>-0.18506539999999999</v>
      </c>
      <c r="P56">
        <v>-4.4179599999999999E-2</v>
      </c>
      <c r="Q56">
        <v>5.3397399999999998E-2</v>
      </c>
      <c r="R56">
        <v>0.15097450000000001</v>
      </c>
      <c r="S56">
        <v>0.29186020000000001</v>
      </c>
      <c r="T56">
        <v>16</v>
      </c>
      <c r="U56">
        <v>19</v>
      </c>
    </row>
    <row r="57" spans="1:21">
      <c r="A57" s="12">
        <v>41514</v>
      </c>
      <c r="B57" s="13">
        <v>10</v>
      </c>
      <c r="C57" t="s">
        <v>38</v>
      </c>
      <c r="D57" t="s">
        <v>40</v>
      </c>
      <c r="E57" t="str">
        <f t="shared" si="0"/>
        <v>4151410Average Per Device50% Cycling</v>
      </c>
      <c r="F57">
        <v>3.5481099999999999</v>
      </c>
      <c r="G57" s="9">
        <v>3.6294309999999999</v>
      </c>
      <c r="H57">
        <v>3.6364000000000001</v>
      </c>
      <c r="I57">
        <v>80.624099999999999</v>
      </c>
      <c r="J57">
        <v>-8.37754E-2</v>
      </c>
      <c r="K57">
        <v>1.3764500000000001E-2</v>
      </c>
      <c r="L57">
        <v>8.1320299999999998E-2</v>
      </c>
      <c r="M57">
        <v>0.14887610000000001</v>
      </c>
      <c r="N57">
        <v>0.246416</v>
      </c>
      <c r="O57">
        <v>-7.6806399999999997E-2</v>
      </c>
      <c r="P57">
        <v>2.0733399999999999E-2</v>
      </c>
      <c r="Q57">
        <v>8.8289300000000001E-2</v>
      </c>
      <c r="R57">
        <v>0.15584509999999999</v>
      </c>
      <c r="S57">
        <v>0.25338490000000002</v>
      </c>
      <c r="T57">
        <v>16</v>
      </c>
      <c r="U57">
        <v>19</v>
      </c>
    </row>
    <row r="58" spans="1:21">
      <c r="A58" s="12">
        <v>41514</v>
      </c>
      <c r="B58" s="13">
        <v>10</v>
      </c>
      <c r="C58" t="s">
        <v>37</v>
      </c>
      <c r="D58" t="s">
        <v>68</v>
      </c>
      <c r="E58" t="str">
        <f t="shared" si="0"/>
        <v>4151410Average Per Premise30% Cycling</v>
      </c>
      <c r="F58">
        <v>9.2087570000000003</v>
      </c>
      <c r="G58" s="9">
        <v>9.4687680000000007</v>
      </c>
      <c r="H58">
        <v>9.3429369999999992</v>
      </c>
      <c r="I58">
        <v>81.644800000000004</v>
      </c>
      <c r="J58">
        <v>-0.33920810000000001</v>
      </c>
      <c r="K58">
        <v>1.4815200000000001E-2</v>
      </c>
      <c r="L58">
        <v>0.26001069999999998</v>
      </c>
      <c r="M58">
        <v>0.50520620000000005</v>
      </c>
      <c r="N58">
        <v>0.85922960000000004</v>
      </c>
      <c r="O58">
        <v>-0.4650397</v>
      </c>
      <c r="P58">
        <v>-0.1110164</v>
      </c>
      <c r="Q58">
        <v>0.1341791</v>
      </c>
      <c r="R58">
        <v>0.37937460000000001</v>
      </c>
      <c r="S58">
        <v>0.73339799999999999</v>
      </c>
      <c r="T58">
        <v>16</v>
      </c>
      <c r="U58">
        <v>19</v>
      </c>
    </row>
    <row r="59" spans="1:21">
      <c r="A59" s="12">
        <v>41514</v>
      </c>
      <c r="B59" s="13">
        <v>10</v>
      </c>
      <c r="C59" t="s">
        <v>37</v>
      </c>
      <c r="D59" t="s">
        <v>40</v>
      </c>
      <c r="E59" t="str">
        <f t="shared" si="0"/>
        <v>4151410Average Per Premise50% Cycling</v>
      </c>
      <c r="F59">
        <v>8.6728120000000004</v>
      </c>
      <c r="G59" s="9">
        <v>8.8715879999999991</v>
      </c>
      <c r="H59">
        <v>8.8886210000000005</v>
      </c>
      <c r="I59">
        <v>80.624099999999999</v>
      </c>
      <c r="J59">
        <v>-0.20477580000000001</v>
      </c>
      <c r="K59">
        <v>3.3645500000000002E-2</v>
      </c>
      <c r="L59">
        <v>0.19877529999999999</v>
      </c>
      <c r="M59">
        <v>0.36390509999999998</v>
      </c>
      <c r="N59">
        <v>0.60232640000000004</v>
      </c>
      <c r="O59">
        <v>-0.1877422</v>
      </c>
      <c r="P59">
        <v>5.0679000000000002E-2</v>
      </c>
      <c r="Q59">
        <v>0.2158089</v>
      </c>
      <c r="R59">
        <v>0.38093870000000002</v>
      </c>
      <c r="S59">
        <v>0.61936000000000002</v>
      </c>
      <c r="T59">
        <v>16</v>
      </c>
      <c r="U59">
        <v>19</v>
      </c>
    </row>
    <row r="60" spans="1:21">
      <c r="A60" s="12">
        <v>41514</v>
      </c>
      <c r="B60" s="13">
        <v>10</v>
      </c>
      <c r="C60" t="s">
        <v>39</v>
      </c>
      <c r="D60" t="s">
        <v>68</v>
      </c>
      <c r="E60" t="str">
        <f t="shared" si="0"/>
        <v>4151410Average Per Ton30% Cycling</v>
      </c>
      <c r="F60">
        <v>0.95523040000000004</v>
      </c>
      <c r="G60" s="9">
        <v>0.98220149999999995</v>
      </c>
      <c r="H60">
        <v>0.96914880000000003</v>
      </c>
      <c r="I60">
        <v>81.644800000000004</v>
      </c>
      <c r="J60">
        <v>-3.5186299999999997E-2</v>
      </c>
      <c r="K60">
        <v>1.5368000000000001E-3</v>
      </c>
      <c r="L60">
        <v>2.6970999999999998E-2</v>
      </c>
      <c r="M60">
        <v>5.2405300000000002E-2</v>
      </c>
      <c r="N60">
        <v>8.9128399999999997E-2</v>
      </c>
      <c r="O60">
        <v>-4.8238999999999997E-2</v>
      </c>
      <c r="P60">
        <v>-1.1515900000000001E-2</v>
      </c>
      <c r="Q60">
        <v>1.3918399999999999E-2</v>
      </c>
      <c r="R60">
        <v>3.9352699999999997E-2</v>
      </c>
      <c r="S60">
        <v>7.6075799999999999E-2</v>
      </c>
      <c r="T60">
        <v>16</v>
      </c>
      <c r="U60">
        <v>19</v>
      </c>
    </row>
    <row r="61" spans="1:21">
      <c r="A61" s="12">
        <v>41514</v>
      </c>
      <c r="B61" s="13">
        <v>10</v>
      </c>
      <c r="C61" t="s">
        <v>39</v>
      </c>
      <c r="D61" t="s">
        <v>40</v>
      </c>
      <c r="E61" t="str">
        <f t="shared" si="0"/>
        <v>4151410Average Per Ton50% Cycling</v>
      </c>
      <c r="F61">
        <v>0.91027089999999999</v>
      </c>
      <c r="G61" s="9">
        <v>0.93113380000000001</v>
      </c>
      <c r="H61">
        <v>0.93292169999999996</v>
      </c>
      <c r="I61">
        <v>80.624099999999999</v>
      </c>
      <c r="J61">
        <v>-2.1492600000000001E-2</v>
      </c>
      <c r="K61">
        <v>3.5314000000000001E-3</v>
      </c>
      <c r="L61">
        <v>2.08629E-2</v>
      </c>
      <c r="M61">
        <v>3.8194400000000003E-2</v>
      </c>
      <c r="N61">
        <v>6.3218300000000005E-2</v>
      </c>
      <c r="O61">
        <v>-1.9704699999999999E-2</v>
      </c>
      <c r="P61">
        <v>5.3192999999999999E-3</v>
      </c>
      <c r="Q61">
        <v>2.2650799999999999E-2</v>
      </c>
      <c r="R61">
        <v>3.9982299999999998E-2</v>
      </c>
      <c r="S61">
        <v>6.50062E-2</v>
      </c>
      <c r="T61">
        <v>16</v>
      </c>
      <c r="U61">
        <v>19</v>
      </c>
    </row>
    <row r="62" spans="1:21">
      <c r="A62" s="12">
        <v>41514</v>
      </c>
      <c r="B62" s="13">
        <v>11</v>
      </c>
      <c r="C62" t="s">
        <v>38</v>
      </c>
      <c r="D62" t="s">
        <v>68</v>
      </c>
      <c r="E62" t="str">
        <f t="shared" si="0"/>
        <v>4151411Average Per Device30% Cycling</v>
      </c>
      <c r="F62">
        <v>4.234502</v>
      </c>
      <c r="G62" s="9">
        <v>4.2800560000000001</v>
      </c>
      <c r="H62">
        <v>4.2231779999999999</v>
      </c>
      <c r="I62">
        <v>82.745099999999994</v>
      </c>
      <c r="J62">
        <v>-0.21270330000000001</v>
      </c>
      <c r="K62">
        <v>-6.0122700000000001E-2</v>
      </c>
      <c r="L62">
        <v>4.5554200000000003E-2</v>
      </c>
      <c r="M62">
        <v>0.151231</v>
      </c>
      <c r="N62">
        <v>0.30381160000000001</v>
      </c>
      <c r="O62">
        <v>-0.26958140000000003</v>
      </c>
      <c r="P62">
        <v>-0.1170008</v>
      </c>
      <c r="Q62">
        <v>-1.13239E-2</v>
      </c>
      <c r="R62">
        <v>9.4352900000000003E-2</v>
      </c>
      <c r="S62">
        <v>0.2469335</v>
      </c>
      <c r="T62">
        <v>16</v>
      </c>
      <c r="U62">
        <v>19</v>
      </c>
    </row>
    <row r="63" spans="1:21">
      <c r="A63" s="12">
        <v>41514</v>
      </c>
      <c r="B63" s="13">
        <v>11</v>
      </c>
      <c r="C63" t="s">
        <v>38</v>
      </c>
      <c r="D63" t="s">
        <v>40</v>
      </c>
      <c r="E63" t="str">
        <f t="shared" si="0"/>
        <v>4151411Average Per Device50% Cycling</v>
      </c>
      <c r="F63">
        <v>4.0545070000000001</v>
      </c>
      <c r="G63" s="9">
        <v>4.1241139999999996</v>
      </c>
      <c r="H63">
        <v>4.1320329999999998</v>
      </c>
      <c r="I63">
        <v>81.869200000000006</v>
      </c>
      <c r="J63">
        <v>-0.10679420000000001</v>
      </c>
      <c r="K63">
        <v>-2.5750999999999999E-3</v>
      </c>
      <c r="L63">
        <v>6.9606799999999996E-2</v>
      </c>
      <c r="M63">
        <v>0.14178859999999999</v>
      </c>
      <c r="N63">
        <v>0.2460078</v>
      </c>
      <c r="O63">
        <v>-9.8875400000000002E-2</v>
      </c>
      <c r="P63">
        <v>5.3438000000000001E-3</v>
      </c>
      <c r="Q63">
        <v>7.75256E-2</v>
      </c>
      <c r="R63">
        <v>0.14970749999999999</v>
      </c>
      <c r="S63">
        <v>0.2539266</v>
      </c>
      <c r="T63">
        <v>16</v>
      </c>
      <c r="U63">
        <v>19</v>
      </c>
    </row>
    <row r="64" spans="1:21">
      <c r="A64" s="12">
        <v>41514</v>
      </c>
      <c r="B64" s="13">
        <v>11</v>
      </c>
      <c r="C64" t="s">
        <v>37</v>
      </c>
      <c r="D64" t="s">
        <v>68</v>
      </c>
      <c r="E64" t="str">
        <f t="shared" si="0"/>
        <v>4151411Average Per Premise30% Cycling</v>
      </c>
      <c r="F64">
        <v>10.64063</v>
      </c>
      <c r="G64" s="9">
        <v>10.755100000000001</v>
      </c>
      <c r="H64">
        <v>10.612170000000001</v>
      </c>
      <c r="I64">
        <v>82.745099999999994</v>
      </c>
      <c r="J64">
        <v>-0.53448830000000003</v>
      </c>
      <c r="K64">
        <v>-0.15107760000000001</v>
      </c>
      <c r="L64">
        <v>0.1144714</v>
      </c>
      <c r="M64">
        <v>0.38002049999999998</v>
      </c>
      <c r="N64">
        <v>0.76343119999999998</v>
      </c>
      <c r="O64">
        <v>-0.67741359999999995</v>
      </c>
      <c r="P64">
        <v>-0.29400290000000001</v>
      </c>
      <c r="Q64">
        <v>-2.8453800000000001E-2</v>
      </c>
      <c r="R64">
        <v>0.23709520000000001</v>
      </c>
      <c r="S64">
        <v>0.62050590000000005</v>
      </c>
      <c r="T64">
        <v>16</v>
      </c>
      <c r="U64">
        <v>19</v>
      </c>
    </row>
    <row r="65" spans="1:21">
      <c r="A65" s="12">
        <v>41514</v>
      </c>
      <c r="B65" s="13">
        <v>11</v>
      </c>
      <c r="C65" t="s">
        <v>37</v>
      </c>
      <c r="D65" t="s">
        <v>40</v>
      </c>
      <c r="E65" t="str">
        <f t="shared" si="0"/>
        <v>4151411Average Per Premise50% Cycling</v>
      </c>
      <c r="F65">
        <v>9.9106229999999993</v>
      </c>
      <c r="G65" s="9">
        <v>10.08076</v>
      </c>
      <c r="H65">
        <v>10.10012</v>
      </c>
      <c r="I65">
        <v>81.869200000000006</v>
      </c>
      <c r="J65">
        <v>-0.26104309999999997</v>
      </c>
      <c r="K65">
        <v>-6.2953000000000002E-3</v>
      </c>
      <c r="L65">
        <v>0.17014219999999999</v>
      </c>
      <c r="M65">
        <v>0.34657969999999999</v>
      </c>
      <c r="N65">
        <v>0.60132739999999996</v>
      </c>
      <c r="O65">
        <v>-0.24168829999999999</v>
      </c>
      <c r="P65">
        <v>1.30595E-2</v>
      </c>
      <c r="Q65">
        <v>0.189497</v>
      </c>
      <c r="R65">
        <v>0.3659345</v>
      </c>
      <c r="S65">
        <v>0.62068219999999996</v>
      </c>
      <c r="T65">
        <v>16</v>
      </c>
      <c r="U65">
        <v>19</v>
      </c>
    </row>
    <row r="66" spans="1:21">
      <c r="A66" s="12">
        <v>41514</v>
      </c>
      <c r="B66" s="13">
        <v>11</v>
      </c>
      <c r="C66" t="s">
        <v>39</v>
      </c>
      <c r="D66" t="s">
        <v>68</v>
      </c>
      <c r="E66" t="str">
        <f t="shared" si="0"/>
        <v>4151411Average Per Ton30% Cycling</v>
      </c>
      <c r="F66">
        <v>1.1037589999999999</v>
      </c>
      <c r="G66" s="9">
        <v>1.1156330000000001</v>
      </c>
      <c r="H66">
        <v>1.100808</v>
      </c>
      <c r="I66">
        <v>82.745099999999994</v>
      </c>
      <c r="J66">
        <v>-5.54428E-2</v>
      </c>
      <c r="K66">
        <v>-1.5671399999999999E-2</v>
      </c>
      <c r="L66">
        <v>1.18742E-2</v>
      </c>
      <c r="M66">
        <v>3.9419799999999998E-2</v>
      </c>
      <c r="N66">
        <v>7.9191200000000003E-2</v>
      </c>
      <c r="O66">
        <v>-7.0268600000000001E-2</v>
      </c>
      <c r="P66">
        <v>-3.0497199999999999E-2</v>
      </c>
      <c r="Q66">
        <v>-2.9516E-3</v>
      </c>
      <c r="R66">
        <v>2.4594000000000001E-2</v>
      </c>
      <c r="S66">
        <v>6.4365400000000003E-2</v>
      </c>
      <c r="T66">
        <v>16</v>
      </c>
      <c r="U66">
        <v>19</v>
      </c>
    </row>
    <row r="67" spans="1:21">
      <c r="A67" s="12">
        <v>41514</v>
      </c>
      <c r="B67" s="13">
        <v>11</v>
      </c>
      <c r="C67" t="s">
        <v>39</v>
      </c>
      <c r="D67" t="s">
        <v>40</v>
      </c>
      <c r="E67" t="str">
        <f t="shared" ref="E67:E130" si="1">CONCATENATE(A67,B67,C67,D67)</f>
        <v>4151411Average Per Ton50% Cycling</v>
      </c>
      <c r="F67">
        <v>1.0401879999999999</v>
      </c>
      <c r="G67" s="9">
        <v>1.0580449999999999</v>
      </c>
      <c r="H67">
        <v>1.0600769999999999</v>
      </c>
      <c r="I67">
        <v>81.869200000000006</v>
      </c>
      <c r="J67">
        <v>-2.7398200000000001E-2</v>
      </c>
      <c r="K67">
        <v>-6.6069999999999996E-4</v>
      </c>
      <c r="L67">
        <v>1.7857700000000001E-2</v>
      </c>
      <c r="M67">
        <v>3.6375999999999999E-2</v>
      </c>
      <c r="N67">
        <v>6.3113500000000003E-2</v>
      </c>
      <c r="O67">
        <v>-2.53666E-2</v>
      </c>
      <c r="P67">
        <v>1.3709E-3</v>
      </c>
      <c r="Q67">
        <v>1.9889199999999999E-2</v>
      </c>
      <c r="R67">
        <v>3.84076E-2</v>
      </c>
      <c r="S67">
        <v>6.5145099999999997E-2</v>
      </c>
      <c r="T67">
        <v>16</v>
      </c>
      <c r="U67">
        <v>19</v>
      </c>
    </row>
    <row r="68" spans="1:21">
      <c r="A68" s="12">
        <v>41514</v>
      </c>
      <c r="B68" s="13">
        <v>12</v>
      </c>
      <c r="C68" t="s">
        <v>38</v>
      </c>
      <c r="D68" t="s">
        <v>68</v>
      </c>
      <c r="E68" t="str">
        <f t="shared" si="1"/>
        <v>4151412Average Per Device30% Cycling</v>
      </c>
      <c r="F68">
        <v>4.5686859999999996</v>
      </c>
      <c r="G68" s="9">
        <v>4.5812650000000001</v>
      </c>
      <c r="H68">
        <v>4.520384</v>
      </c>
      <c r="I68">
        <v>85.601900000000001</v>
      </c>
      <c r="J68">
        <v>-0.2580501</v>
      </c>
      <c r="K68">
        <v>-9.8160200000000003E-2</v>
      </c>
      <c r="L68">
        <v>1.2579E-2</v>
      </c>
      <c r="M68">
        <v>0.1233182</v>
      </c>
      <c r="N68">
        <v>0.28320800000000002</v>
      </c>
      <c r="O68">
        <v>-0.31893070000000001</v>
      </c>
      <c r="P68">
        <v>-0.15904090000000001</v>
      </c>
      <c r="Q68">
        <v>-4.8301700000000003E-2</v>
      </c>
      <c r="R68">
        <v>6.24375E-2</v>
      </c>
      <c r="S68">
        <v>0.22232730000000001</v>
      </c>
      <c r="T68">
        <v>16</v>
      </c>
      <c r="U68">
        <v>19</v>
      </c>
    </row>
    <row r="69" spans="1:21">
      <c r="A69" s="12">
        <v>41514</v>
      </c>
      <c r="B69" s="13">
        <v>12</v>
      </c>
      <c r="C69" t="s">
        <v>38</v>
      </c>
      <c r="D69" t="s">
        <v>40</v>
      </c>
      <c r="E69" t="str">
        <f t="shared" si="1"/>
        <v>4151412Average Per Device50% Cycling</v>
      </c>
      <c r="F69">
        <v>4.3635539999999997</v>
      </c>
      <c r="G69" s="9">
        <v>4.3583049999999997</v>
      </c>
      <c r="H69">
        <v>4.3666729999999996</v>
      </c>
      <c r="I69">
        <v>84.315299999999993</v>
      </c>
      <c r="J69">
        <v>-0.1875867</v>
      </c>
      <c r="K69">
        <v>-7.9860399999999998E-2</v>
      </c>
      <c r="L69">
        <v>-5.2494999999999998E-3</v>
      </c>
      <c r="M69">
        <v>6.9361400000000004E-2</v>
      </c>
      <c r="N69">
        <v>0.17708769999999999</v>
      </c>
      <c r="O69">
        <v>-0.17921819999999999</v>
      </c>
      <c r="P69">
        <v>-7.1491899999999997E-2</v>
      </c>
      <c r="Q69">
        <v>3.1189999999999998E-3</v>
      </c>
      <c r="R69">
        <v>7.7729900000000005E-2</v>
      </c>
      <c r="S69">
        <v>0.18545619999999999</v>
      </c>
      <c r="T69">
        <v>16</v>
      </c>
      <c r="U69">
        <v>19</v>
      </c>
    </row>
    <row r="70" spans="1:21">
      <c r="A70" s="12">
        <v>41514</v>
      </c>
      <c r="B70" s="13">
        <v>12</v>
      </c>
      <c r="C70" t="s">
        <v>37</v>
      </c>
      <c r="D70" t="s">
        <v>68</v>
      </c>
      <c r="E70" t="str">
        <f t="shared" si="1"/>
        <v>4151412Average Per Premise30% Cycling</v>
      </c>
      <c r="F70">
        <v>11.48038</v>
      </c>
      <c r="G70" s="9">
        <v>11.511990000000001</v>
      </c>
      <c r="H70">
        <v>11.359</v>
      </c>
      <c r="I70">
        <v>85.601900000000001</v>
      </c>
      <c r="J70">
        <v>-0.64843890000000004</v>
      </c>
      <c r="K70">
        <v>-0.2466613</v>
      </c>
      <c r="L70">
        <v>3.1608600000000001E-2</v>
      </c>
      <c r="M70">
        <v>0.3098785</v>
      </c>
      <c r="N70">
        <v>0.71165610000000001</v>
      </c>
      <c r="O70">
        <v>-0.80142259999999998</v>
      </c>
      <c r="P70">
        <v>-0.39964499999999997</v>
      </c>
      <c r="Q70">
        <v>-0.1213751</v>
      </c>
      <c r="R70">
        <v>0.1568948</v>
      </c>
      <c r="S70">
        <v>0.55867239999999996</v>
      </c>
      <c r="T70">
        <v>16</v>
      </c>
      <c r="U70">
        <v>19</v>
      </c>
    </row>
    <row r="71" spans="1:21">
      <c r="A71" s="12">
        <v>41514</v>
      </c>
      <c r="B71" s="13">
        <v>12</v>
      </c>
      <c r="C71" t="s">
        <v>37</v>
      </c>
      <c r="D71" t="s">
        <v>40</v>
      </c>
      <c r="E71" t="str">
        <f t="shared" si="1"/>
        <v>4151412Average Per Premise50% Cycling</v>
      </c>
      <c r="F71">
        <v>10.666040000000001</v>
      </c>
      <c r="G71" s="9">
        <v>10.65321</v>
      </c>
      <c r="H71">
        <v>10.67366</v>
      </c>
      <c r="I71">
        <v>84.315299999999993</v>
      </c>
      <c r="J71">
        <v>-0.45852619999999999</v>
      </c>
      <c r="K71">
        <v>-0.19520570000000001</v>
      </c>
      <c r="L71">
        <v>-1.28307E-2</v>
      </c>
      <c r="M71">
        <v>0.16954420000000001</v>
      </c>
      <c r="N71">
        <v>0.43286469999999999</v>
      </c>
      <c r="O71">
        <v>-0.43807180000000001</v>
      </c>
      <c r="P71">
        <v>-0.1747513</v>
      </c>
      <c r="Q71">
        <v>7.6236999999999997E-3</v>
      </c>
      <c r="R71">
        <v>0.18999859999999999</v>
      </c>
      <c r="S71">
        <v>0.45331909999999997</v>
      </c>
      <c r="T71">
        <v>16</v>
      </c>
      <c r="U71">
        <v>19</v>
      </c>
    </row>
    <row r="72" spans="1:21">
      <c r="A72" s="12">
        <v>41514</v>
      </c>
      <c r="B72" s="13">
        <v>12</v>
      </c>
      <c r="C72" t="s">
        <v>39</v>
      </c>
      <c r="D72" t="s">
        <v>68</v>
      </c>
      <c r="E72" t="str">
        <f t="shared" si="1"/>
        <v>4151412Average Per Ton30% Cycling</v>
      </c>
      <c r="F72">
        <v>1.1908669999999999</v>
      </c>
      <c r="G72" s="9">
        <v>1.1941459999999999</v>
      </c>
      <c r="H72">
        <v>1.178277</v>
      </c>
      <c r="I72">
        <v>85.601900000000001</v>
      </c>
      <c r="J72">
        <v>-6.7263000000000003E-2</v>
      </c>
      <c r="K72">
        <v>-2.5586399999999999E-2</v>
      </c>
      <c r="L72">
        <v>3.2786999999999998E-3</v>
      </c>
      <c r="M72">
        <v>3.21438E-2</v>
      </c>
      <c r="N72">
        <v>7.3820499999999997E-2</v>
      </c>
      <c r="O72">
        <v>-8.3132200000000003E-2</v>
      </c>
      <c r="P72">
        <v>-4.1455499999999999E-2</v>
      </c>
      <c r="Q72">
        <v>-1.25904E-2</v>
      </c>
      <c r="R72">
        <v>1.62747E-2</v>
      </c>
      <c r="S72">
        <v>5.79514E-2</v>
      </c>
      <c r="T72">
        <v>16</v>
      </c>
      <c r="U72">
        <v>19</v>
      </c>
    </row>
    <row r="73" spans="1:21">
      <c r="A73" s="12">
        <v>41514</v>
      </c>
      <c r="B73" s="13">
        <v>12</v>
      </c>
      <c r="C73" t="s">
        <v>39</v>
      </c>
      <c r="D73" t="s">
        <v>40</v>
      </c>
      <c r="E73" t="str">
        <f t="shared" si="1"/>
        <v>4151412Average Per Ton50% Cycling</v>
      </c>
      <c r="F73">
        <v>1.1194740000000001</v>
      </c>
      <c r="G73" s="9">
        <v>1.1181270000000001</v>
      </c>
      <c r="H73">
        <v>1.120274</v>
      </c>
      <c r="I73">
        <v>84.315299999999993</v>
      </c>
      <c r="J73">
        <v>-4.8125500000000002E-2</v>
      </c>
      <c r="K73">
        <v>-2.0488200000000002E-2</v>
      </c>
      <c r="L73">
        <v>-1.3466999999999999E-3</v>
      </c>
      <c r="M73">
        <v>1.77948E-2</v>
      </c>
      <c r="N73">
        <v>4.5432100000000003E-2</v>
      </c>
      <c r="O73">
        <v>-4.5978499999999999E-2</v>
      </c>
      <c r="P73">
        <v>-1.8341199999999998E-2</v>
      </c>
      <c r="Q73">
        <v>8.0029999999999999E-4</v>
      </c>
      <c r="R73">
        <v>1.9941799999999999E-2</v>
      </c>
      <c r="S73">
        <v>4.7579000000000003E-2</v>
      </c>
      <c r="T73">
        <v>16</v>
      </c>
      <c r="U73">
        <v>19</v>
      </c>
    </row>
    <row r="74" spans="1:21">
      <c r="A74" s="12">
        <v>41514</v>
      </c>
      <c r="B74" s="13">
        <v>13</v>
      </c>
      <c r="C74" t="s">
        <v>38</v>
      </c>
      <c r="D74" t="s">
        <v>68</v>
      </c>
      <c r="E74" t="str">
        <f t="shared" si="1"/>
        <v>4151413Average Per Device30% Cycling</v>
      </c>
      <c r="F74">
        <v>4.6838389999999999</v>
      </c>
      <c r="G74" s="9">
        <v>4.7074769999999999</v>
      </c>
      <c r="H74">
        <v>4.6449179999999997</v>
      </c>
      <c r="I74">
        <v>87.071799999999996</v>
      </c>
      <c r="J74">
        <v>-0.25273089999999998</v>
      </c>
      <c r="K74">
        <v>-8.9450299999999996E-2</v>
      </c>
      <c r="L74">
        <v>2.36373E-2</v>
      </c>
      <c r="M74">
        <v>0.13672490000000001</v>
      </c>
      <c r="N74">
        <v>0.30000549999999998</v>
      </c>
      <c r="O74">
        <v>-0.31528909999999999</v>
      </c>
      <c r="P74">
        <v>-0.15200849999999999</v>
      </c>
      <c r="Q74">
        <v>-3.8920900000000001E-2</v>
      </c>
      <c r="R74">
        <v>7.4166800000000005E-2</v>
      </c>
      <c r="S74">
        <v>0.2374473</v>
      </c>
      <c r="T74">
        <v>16</v>
      </c>
      <c r="U74">
        <v>19</v>
      </c>
    </row>
    <row r="75" spans="1:21">
      <c r="A75" s="12">
        <v>41514</v>
      </c>
      <c r="B75" s="13">
        <v>13</v>
      </c>
      <c r="C75" t="s">
        <v>38</v>
      </c>
      <c r="D75" t="s">
        <v>40</v>
      </c>
      <c r="E75" t="str">
        <f t="shared" si="1"/>
        <v>4151413Average Per Device50% Cycling</v>
      </c>
      <c r="F75">
        <v>4.4794539999999996</v>
      </c>
      <c r="G75" s="9">
        <v>4.470396</v>
      </c>
      <c r="H75">
        <v>4.47898</v>
      </c>
      <c r="I75">
        <v>85.399199999999993</v>
      </c>
      <c r="J75">
        <v>-0.19514860000000001</v>
      </c>
      <c r="K75">
        <v>-8.5204799999999997E-2</v>
      </c>
      <c r="L75">
        <v>-9.0580000000000001E-3</v>
      </c>
      <c r="M75">
        <v>6.7088800000000004E-2</v>
      </c>
      <c r="N75">
        <v>0.17703260000000001</v>
      </c>
      <c r="O75">
        <v>-0.18656500000000001</v>
      </c>
      <c r="P75">
        <v>-7.66212E-2</v>
      </c>
      <c r="Q75">
        <v>-4.7449999999999999E-4</v>
      </c>
      <c r="R75">
        <v>7.5672299999999998E-2</v>
      </c>
      <c r="S75">
        <v>0.18561610000000001</v>
      </c>
      <c r="T75">
        <v>16</v>
      </c>
      <c r="U75">
        <v>19</v>
      </c>
    </row>
    <row r="76" spans="1:21">
      <c r="A76" s="12">
        <v>41514</v>
      </c>
      <c r="B76" s="13">
        <v>13</v>
      </c>
      <c r="C76" t="s">
        <v>37</v>
      </c>
      <c r="D76" t="s">
        <v>68</v>
      </c>
      <c r="E76" t="str">
        <f t="shared" si="1"/>
        <v>4151413Average Per Premise30% Cycling</v>
      </c>
      <c r="F76">
        <v>11.769740000000001</v>
      </c>
      <c r="G76" s="9">
        <v>11.829140000000001</v>
      </c>
      <c r="H76">
        <v>11.671939999999999</v>
      </c>
      <c r="I76">
        <v>87.071799999999996</v>
      </c>
      <c r="J76">
        <v>-0.63507340000000001</v>
      </c>
      <c r="K76">
        <v>-0.22477539999999999</v>
      </c>
      <c r="L76">
        <v>5.9395799999999999E-2</v>
      </c>
      <c r="M76">
        <v>0.34356700000000001</v>
      </c>
      <c r="N76">
        <v>0.75386489999999995</v>
      </c>
      <c r="O76">
        <v>-0.79227230000000004</v>
      </c>
      <c r="P76">
        <v>-0.38197429999999999</v>
      </c>
      <c r="Q76">
        <v>-9.7803100000000004E-2</v>
      </c>
      <c r="R76">
        <v>0.18636800000000001</v>
      </c>
      <c r="S76">
        <v>0.59666600000000003</v>
      </c>
      <c r="T76">
        <v>16</v>
      </c>
      <c r="U76">
        <v>19</v>
      </c>
    </row>
    <row r="77" spans="1:21">
      <c r="A77" s="12">
        <v>41514</v>
      </c>
      <c r="B77" s="13">
        <v>13</v>
      </c>
      <c r="C77" t="s">
        <v>37</v>
      </c>
      <c r="D77" t="s">
        <v>40</v>
      </c>
      <c r="E77" t="str">
        <f t="shared" si="1"/>
        <v>4151413Average Per Premise50% Cycling</v>
      </c>
      <c r="F77">
        <v>10.949339999999999</v>
      </c>
      <c r="G77" s="9">
        <v>10.927199999999999</v>
      </c>
      <c r="H77">
        <v>10.948180000000001</v>
      </c>
      <c r="I77">
        <v>85.399199999999993</v>
      </c>
      <c r="J77">
        <v>-0.4770104</v>
      </c>
      <c r="K77">
        <v>-0.2082696</v>
      </c>
      <c r="L77">
        <v>-2.21405E-2</v>
      </c>
      <c r="M77">
        <v>0.16398860000000001</v>
      </c>
      <c r="N77">
        <v>0.43272939999999999</v>
      </c>
      <c r="O77">
        <v>-0.45603050000000001</v>
      </c>
      <c r="P77">
        <v>-0.1872897</v>
      </c>
      <c r="Q77">
        <v>-1.1605999999999999E-3</v>
      </c>
      <c r="R77">
        <v>0.18496850000000001</v>
      </c>
      <c r="S77">
        <v>0.45370929999999998</v>
      </c>
      <c r="T77">
        <v>16</v>
      </c>
      <c r="U77">
        <v>19</v>
      </c>
    </row>
    <row r="78" spans="1:21">
      <c r="A78" s="12">
        <v>41514</v>
      </c>
      <c r="B78" s="13">
        <v>13</v>
      </c>
      <c r="C78" t="s">
        <v>39</v>
      </c>
      <c r="D78" t="s">
        <v>68</v>
      </c>
      <c r="E78" t="str">
        <f t="shared" si="1"/>
        <v>4151413Average Per Ton30% Cycling</v>
      </c>
      <c r="F78">
        <v>1.2208829999999999</v>
      </c>
      <c r="G78" s="9">
        <v>1.227044</v>
      </c>
      <c r="H78">
        <v>1.2107380000000001</v>
      </c>
      <c r="I78">
        <v>87.071799999999996</v>
      </c>
      <c r="J78">
        <v>-6.5876500000000004E-2</v>
      </c>
      <c r="K78">
        <v>-2.3316E-2</v>
      </c>
      <c r="L78">
        <v>6.1612000000000004E-3</v>
      </c>
      <c r="M78">
        <v>3.5638499999999997E-2</v>
      </c>
      <c r="N78">
        <v>7.8198900000000002E-2</v>
      </c>
      <c r="O78">
        <v>-8.2182900000000003E-2</v>
      </c>
      <c r="P78">
        <v>-3.9622400000000002E-2</v>
      </c>
      <c r="Q78">
        <v>-1.01452E-2</v>
      </c>
      <c r="R78">
        <v>1.9332100000000001E-2</v>
      </c>
      <c r="S78">
        <v>6.1892599999999999E-2</v>
      </c>
      <c r="T78">
        <v>16</v>
      </c>
      <c r="U78">
        <v>19</v>
      </c>
    </row>
    <row r="79" spans="1:21">
      <c r="A79" s="12">
        <v>41514</v>
      </c>
      <c r="B79" s="13">
        <v>13</v>
      </c>
      <c r="C79" t="s">
        <v>39</v>
      </c>
      <c r="D79" t="s">
        <v>40</v>
      </c>
      <c r="E79" t="str">
        <f t="shared" si="1"/>
        <v>4151413Average Per Ton50% Cycling</v>
      </c>
      <c r="F79">
        <v>1.149208</v>
      </c>
      <c r="G79" s="9">
        <v>1.146884</v>
      </c>
      <c r="H79">
        <v>1.1490860000000001</v>
      </c>
      <c r="I79">
        <v>85.399199999999993</v>
      </c>
      <c r="J79">
        <v>-5.0065600000000002E-2</v>
      </c>
      <c r="K79">
        <v>-2.1859400000000001E-2</v>
      </c>
      <c r="L79">
        <v>-2.3238999999999998E-3</v>
      </c>
      <c r="M79">
        <v>1.72117E-2</v>
      </c>
      <c r="N79">
        <v>4.5417800000000001E-2</v>
      </c>
      <c r="O79">
        <v>-4.78634E-2</v>
      </c>
      <c r="P79">
        <v>-1.96572E-2</v>
      </c>
      <c r="Q79">
        <v>-1.217E-4</v>
      </c>
      <c r="R79">
        <v>1.9413799999999998E-2</v>
      </c>
      <c r="S79">
        <v>4.7620000000000003E-2</v>
      </c>
      <c r="T79">
        <v>16</v>
      </c>
      <c r="U79">
        <v>19</v>
      </c>
    </row>
    <row r="80" spans="1:21">
      <c r="A80" s="12">
        <v>41514</v>
      </c>
      <c r="B80" s="13">
        <v>14</v>
      </c>
      <c r="C80" t="s">
        <v>38</v>
      </c>
      <c r="D80" t="s">
        <v>68</v>
      </c>
      <c r="E80" t="str">
        <f t="shared" si="1"/>
        <v>4151414Average Per Device30% Cycling</v>
      </c>
      <c r="F80">
        <v>4.73611</v>
      </c>
      <c r="G80" s="9">
        <v>4.7744819999999999</v>
      </c>
      <c r="H80">
        <v>4.7110339999999997</v>
      </c>
      <c r="I80">
        <v>85.492699999999999</v>
      </c>
      <c r="J80">
        <v>-0.2398438</v>
      </c>
      <c r="K80">
        <v>-7.5471300000000005E-2</v>
      </c>
      <c r="L80">
        <v>3.8372499999999997E-2</v>
      </c>
      <c r="M80">
        <v>0.1522164</v>
      </c>
      <c r="N80">
        <v>0.3165888</v>
      </c>
      <c r="O80">
        <v>-0.30329220000000001</v>
      </c>
      <c r="P80">
        <v>-0.13891980000000001</v>
      </c>
      <c r="Q80">
        <v>-2.5075900000000002E-2</v>
      </c>
      <c r="R80">
        <v>8.8768E-2</v>
      </c>
      <c r="S80">
        <v>0.25314039999999999</v>
      </c>
      <c r="T80">
        <v>16</v>
      </c>
      <c r="U80">
        <v>19</v>
      </c>
    </row>
    <row r="81" spans="1:21">
      <c r="A81" s="12">
        <v>41514</v>
      </c>
      <c r="B81" s="13">
        <v>14</v>
      </c>
      <c r="C81" t="s">
        <v>38</v>
      </c>
      <c r="D81" t="s">
        <v>40</v>
      </c>
      <c r="E81" t="str">
        <f t="shared" si="1"/>
        <v>4151414Average Per Device50% Cycling</v>
      </c>
      <c r="F81">
        <v>4.5390090000000001</v>
      </c>
      <c r="G81" s="9">
        <v>4.5091939999999999</v>
      </c>
      <c r="H81">
        <v>4.5178520000000004</v>
      </c>
      <c r="I81">
        <v>84.305800000000005</v>
      </c>
      <c r="J81">
        <v>-0.2178158</v>
      </c>
      <c r="K81">
        <v>-0.1067432</v>
      </c>
      <c r="L81">
        <v>-2.98147E-2</v>
      </c>
      <c r="M81">
        <v>4.7113799999999997E-2</v>
      </c>
      <c r="N81">
        <v>0.1581864</v>
      </c>
      <c r="O81">
        <v>-0.20915790000000001</v>
      </c>
      <c r="P81">
        <v>-9.80853E-2</v>
      </c>
      <c r="Q81">
        <v>-2.11568E-2</v>
      </c>
      <c r="R81">
        <v>5.57717E-2</v>
      </c>
      <c r="S81">
        <v>0.1668443</v>
      </c>
      <c r="T81">
        <v>16</v>
      </c>
      <c r="U81">
        <v>19</v>
      </c>
    </row>
    <row r="82" spans="1:21">
      <c r="A82" s="12">
        <v>41514</v>
      </c>
      <c r="B82" s="13">
        <v>14</v>
      </c>
      <c r="C82" t="s">
        <v>37</v>
      </c>
      <c r="D82" t="s">
        <v>68</v>
      </c>
      <c r="E82" t="str">
        <f t="shared" si="1"/>
        <v>4151414Average Per Premise30% Cycling</v>
      </c>
      <c r="F82">
        <v>11.90109</v>
      </c>
      <c r="G82" s="9">
        <v>11.99751</v>
      </c>
      <c r="H82">
        <v>11.83807</v>
      </c>
      <c r="I82">
        <v>85.492699999999999</v>
      </c>
      <c r="J82">
        <v>-0.60268909999999998</v>
      </c>
      <c r="K82">
        <v>-0.18964729999999999</v>
      </c>
      <c r="L82">
        <v>9.6424099999999999E-2</v>
      </c>
      <c r="M82">
        <v>0.38249559999999999</v>
      </c>
      <c r="N82">
        <v>0.7955373</v>
      </c>
      <c r="O82">
        <v>-0.76212530000000001</v>
      </c>
      <c r="P82">
        <v>-0.34908359999999999</v>
      </c>
      <c r="Q82">
        <v>-6.3012100000000001E-2</v>
      </c>
      <c r="R82">
        <v>0.22305929999999999</v>
      </c>
      <c r="S82">
        <v>0.63610109999999997</v>
      </c>
      <c r="T82">
        <v>16</v>
      </c>
      <c r="U82">
        <v>19</v>
      </c>
    </row>
    <row r="83" spans="1:21">
      <c r="A83" s="12">
        <v>41514</v>
      </c>
      <c r="B83" s="13">
        <v>14</v>
      </c>
      <c r="C83" t="s">
        <v>37</v>
      </c>
      <c r="D83" t="s">
        <v>40</v>
      </c>
      <c r="E83" t="str">
        <f t="shared" si="1"/>
        <v>4151414Average Per Premise50% Cycling</v>
      </c>
      <c r="F83">
        <v>11.09491</v>
      </c>
      <c r="G83" s="9">
        <v>11.022030000000001</v>
      </c>
      <c r="H83">
        <v>11.043200000000001</v>
      </c>
      <c r="I83">
        <v>84.305800000000005</v>
      </c>
      <c r="J83">
        <v>-0.53241870000000002</v>
      </c>
      <c r="K83">
        <v>-0.26091880000000001</v>
      </c>
      <c r="L83">
        <v>-7.2878799999999994E-2</v>
      </c>
      <c r="M83">
        <v>0.11516120000000001</v>
      </c>
      <c r="N83">
        <v>0.38666109999999998</v>
      </c>
      <c r="O83">
        <v>-0.51125670000000001</v>
      </c>
      <c r="P83">
        <v>-0.23975679999999999</v>
      </c>
      <c r="Q83">
        <v>-5.17168E-2</v>
      </c>
      <c r="R83">
        <v>0.13632320000000001</v>
      </c>
      <c r="S83">
        <v>0.40782309999999999</v>
      </c>
      <c r="T83">
        <v>16</v>
      </c>
      <c r="U83">
        <v>19</v>
      </c>
    </row>
    <row r="84" spans="1:21">
      <c r="A84" s="12">
        <v>41514</v>
      </c>
      <c r="B84" s="13">
        <v>14</v>
      </c>
      <c r="C84" t="s">
        <v>39</v>
      </c>
      <c r="D84" t="s">
        <v>68</v>
      </c>
      <c r="E84" t="str">
        <f t="shared" si="1"/>
        <v>4151414Average Per Ton30% Cycling</v>
      </c>
      <c r="F84">
        <v>1.234507</v>
      </c>
      <c r="G84" s="9">
        <v>1.24451</v>
      </c>
      <c r="H84">
        <v>1.2279709999999999</v>
      </c>
      <c r="I84">
        <v>85.492699999999999</v>
      </c>
      <c r="J84">
        <v>-6.2517299999999998E-2</v>
      </c>
      <c r="K84">
        <v>-1.9672200000000001E-2</v>
      </c>
      <c r="L84">
        <v>1.00021E-2</v>
      </c>
      <c r="M84">
        <v>3.9676500000000003E-2</v>
      </c>
      <c r="N84">
        <v>8.2521600000000001E-2</v>
      </c>
      <c r="O84">
        <v>-7.9055799999999996E-2</v>
      </c>
      <c r="P84">
        <v>-3.6210699999999998E-2</v>
      </c>
      <c r="Q84">
        <v>-6.5364000000000004E-3</v>
      </c>
      <c r="R84">
        <v>2.3137999999999999E-2</v>
      </c>
      <c r="S84">
        <v>6.5983100000000003E-2</v>
      </c>
      <c r="T84">
        <v>16</v>
      </c>
      <c r="U84">
        <v>19</v>
      </c>
    </row>
    <row r="85" spans="1:21">
      <c r="A85" s="12">
        <v>41514</v>
      </c>
      <c r="B85" s="13">
        <v>14</v>
      </c>
      <c r="C85" t="s">
        <v>39</v>
      </c>
      <c r="D85" t="s">
        <v>40</v>
      </c>
      <c r="E85" t="str">
        <f t="shared" si="1"/>
        <v>4151414Average Per Ton50% Cycling</v>
      </c>
      <c r="F85">
        <v>1.164487</v>
      </c>
      <c r="G85" s="9">
        <v>1.156838</v>
      </c>
      <c r="H85">
        <v>1.1590590000000001</v>
      </c>
      <c r="I85">
        <v>84.305800000000005</v>
      </c>
      <c r="J85">
        <v>-5.5880899999999997E-2</v>
      </c>
      <c r="K85">
        <v>-2.7385099999999999E-2</v>
      </c>
      <c r="L85">
        <v>-7.6490999999999998E-3</v>
      </c>
      <c r="M85">
        <v>1.2087000000000001E-2</v>
      </c>
      <c r="N85">
        <v>4.0582800000000002E-2</v>
      </c>
      <c r="O85">
        <v>-5.3659699999999998E-2</v>
      </c>
      <c r="P85">
        <v>-2.5163899999999999E-2</v>
      </c>
      <c r="Q85">
        <v>-5.4278E-3</v>
      </c>
      <c r="R85">
        <v>1.43082E-2</v>
      </c>
      <c r="S85">
        <v>4.2804000000000002E-2</v>
      </c>
      <c r="T85">
        <v>16</v>
      </c>
      <c r="U85">
        <v>19</v>
      </c>
    </row>
    <row r="86" spans="1:21">
      <c r="A86" s="12">
        <v>41514</v>
      </c>
      <c r="B86" s="13">
        <v>15</v>
      </c>
      <c r="C86" t="s">
        <v>38</v>
      </c>
      <c r="D86" t="s">
        <v>68</v>
      </c>
      <c r="E86" t="str">
        <f t="shared" si="1"/>
        <v>4151415Average Per Device30% Cycling</v>
      </c>
      <c r="F86">
        <v>4.7280550000000003</v>
      </c>
      <c r="G86" s="9">
        <v>4.7917329999999998</v>
      </c>
      <c r="H86">
        <v>4.7280550000000003</v>
      </c>
      <c r="I86">
        <v>86.703299999999999</v>
      </c>
      <c r="J86">
        <v>-0.21405560000000001</v>
      </c>
      <c r="K86">
        <v>-4.9968499999999999E-2</v>
      </c>
      <c r="L86">
        <v>6.3677800000000007E-2</v>
      </c>
      <c r="M86">
        <v>0.17732400000000001</v>
      </c>
      <c r="N86">
        <v>0.34141110000000002</v>
      </c>
      <c r="O86">
        <v>-0.27773340000000002</v>
      </c>
      <c r="P86">
        <v>-0.1136462</v>
      </c>
      <c r="Q86" s="31">
        <v>0</v>
      </c>
      <c r="R86">
        <v>0.1136462</v>
      </c>
      <c r="S86">
        <v>0.27773340000000002</v>
      </c>
      <c r="T86">
        <v>16</v>
      </c>
      <c r="U86">
        <v>19</v>
      </c>
    </row>
    <row r="87" spans="1:21">
      <c r="A87" s="12">
        <v>41514</v>
      </c>
      <c r="B87" s="13">
        <v>15</v>
      </c>
      <c r="C87" t="s">
        <v>38</v>
      </c>
      <c r="D87" t="s">
        <v>40</v>
      </c>
      <c r="E87" t="str">
        <f t="shared" si="1"/>
        <v>4151415Average Per Device50% Cycling</v>
      </c>
      <c r="F87">
        <v>4.5262900000000004</v>
      </c>
      <c r="G87" s="9">
        <v>4.5176160000000003</v>
      </c>
      <c r="H87">
        <v>4.5262900000000004</v>
      </c>
      <c r="I87">
        <v>85.348299999999995</v>
      </c>
      <c r="J87">
        <v>-0.1959573</v>
      </c>
      <c r="K87">
        <v>-8.5308899999999993E-2</v>
      </c>
      <c r="L87">
        <v>-8.6741000000000006E-3</v>
      </c>
      <c r="M87">
        <v>6.7960599999999996E-2</v>
      </c>
      <c r="N87">
        <v>0.17860899999999999</v>
      </c>
      <c r="O87">
        <v>-0.18728310000000001</v>
      </c>
      <c r="P87">
        <v>-7.66347E-2</v>
      </c>
      <c r="Q87">
        <v>0</v>
      </c>
      <c r="R87">
        <v>7.66347E-2</v>
      </c>
      <c r="S87">
        <v>0.18728310000000001</v>
      </c>
      <c r="T87">
        <v>16</v>
      </c>
      <c r="U87">
        <v>19</v>
      </c>
    </row>
    <row r="88" spans="1:21">
      <c r="A88" s="12">
        <v>41514</v>
      </c>
      <c r="B88" s="13">
        <v>15</v>
      </c>
      <c r="C88" t="s">
        <v>37</v>
      </c>
      <c r="D88" t="s">
        <v>68</v>
      </c>
      <c r="E88" t="str">
        <f t="shared" si="1"/>
        <v>4151415Average Per Premise30% Cycling</v>
      </c>
      <c r="F88">
        <v>11.880850000000001</v>
      </c>
      <c r="G88" s="9">
        <v>12.04086</v>
      </c>
      <c r="H88">
        <v>11.880850000000001</v>
      </c>
      <c r="I88">
        <v>86.703299999999999</v>
      </c>
      <c r="J88">
        <v>-0.53788729999999996</v>
      </c>
      <c r="K88">
        <v>-0.1255626</v>
      </c>
      <c r="L88">
        <v>0.16001219999999999</v>
      </c>
      <c r="M88">
        <v>0.44558710000000001</v>
      </c>
      <c r="N88">
        <v>0.8579118</v>
      </c>
      <c r="O88">
        <v>-0.69789950000000001</v>
      </c>
      <c r="P88">
        <v>-0.28557480000000002</v>
      </c>
      <c r="Q88" s="31">
        <v>0</v>
      </c>
      <c r="R88">
        <v>0.28557480000000002</v>
      </c>
      <c r="S88">
        <v>0.69789950000000001</v>
      </c>
      <c r="T88">
        <v>16</v>
      </c>
      <c r="U88">
        <v>19</v>
      </c>
    </row>
    <row r="89" spans="1:21">
      <c r="A89" s="12">
        <v>41514</v>
      </c>
      <c r="B89" s="13">
        <v>15</v>
      </c>
      <c r="C89" t="s">
        <v>37</v>
      </c>
      <c r="D89" t="s">
        <v>40</v>
      </c>
      <c r="E89" t="str">
        <f t="shared" si="1"/>
        <v>4151415Average Per Premise50% Cycling</v>
      </c>
      <c r="F89">
        <v>11.06382</v>
      </c>
      <c r="G89" s="9">
        <v>11.042619999999999</v>
      </c>
      <c r="H89">
        <v>11.06382</v>
      </c>
      <c r="I89">
        <v>85.348299999999995</v>
      </c>
      <c r="J89">
        <v>-0.478987</v>
      </c>
      <c r="K89">
        <v>-0.20852399999999999</v>
      </c>
      <c r="L89">
        <v>-2.1202100000000002E-2</v>
      </c>
      <c r="M89">
        <v>0.16611980000000001</v>
      </c>
      <c r="N89">
        <v>0.4365829</v>
      </c>
      <c r="O89">
        <v>-0.457785</v>
      </c>
      <c r="P89">
        <v>-0.18732190000000001</v>
      </c>
      <c r="Q89" s="31">
        <v>0</v>
      </c>
      <c r="R89">
        <v>0.18732190000000001</v>
      </c>
      <c r="S89">
        <v>0.457785</v>
      </c>
      <c r="T89">
        <v>16</v>
      </c>
      <c r="U89" s="31">
        <v>19</v>
      </c>
    </row>
    <row r="90" spans="1:21">
      <c r="A90" s="12">
        <v>41514</v>
      </c>
      <c r="B90" s="13">
        <v>15</v>
      </c>
      <c r="C90" t="s">
        <v>39</v>
      </c>
      <c r="D90" t="s">
        <v>68</v>
      </c>
      <c r="E90" t="str">
        <f t="shared" si="1"/>
        <v>4151415Average Per Ton30% Cycling</v>
      </c>
      <c r="F90">
        <v>1.2324079999999999</v>
      </c>
      <c r="G90" s="9">
        <v>1.2490060000000001</v>
      </c>
      <c r="H90">
        <v>1.2324079999999999</v>
      </c>
      <c r="I90">
        <v>86.703299999999999</v>
      </c>
      <c r="J90">
        <v>-5.5795400000000002E-2</v>
      </c>
      <c r="K90">
        <v>-1.3024600000000001E-2</v>
      </c>
      <c r="L90">
        <v>1.65982E-2</v>
      </c>
      <c r="M90">
        <v>4.6221100000000001E-2</v>
      </c>
      <c r="N90">
        <v>8.8991799999999996E-2</v>
      </c>
      <c r="O90">
        <v>-7.2393600000000002E-2</v>
      </c>
      <c r="P90">
        <v>-2.9622900000000001E-2</v>
      </c>
      <c r="Q90">
        <v>0</v>
      </c>
      <c r="R90">
        <v>2.9622900000000001E-2</v>
      </c>
      <c r="S90">
        <v>7.2393600000000002E-2</v>
      </c>
      <c r="T90">
        <v>16</v>
      </c>
      <c r="U90">
        <v>19</v>
      </c>
    </row>
    <row r="91" spans="1:21">
      <c r="A91" s="12">
        <v>41514</v>
      </c>
      <c r="B91" s="13">
        <v>15</v>
      </c>
      <c r="C91" t="s">
        <v>39</v>
      </c>
      <c r="D91" t="s">
        <v>40</v>
      </c>
      <c r="E91" t="str">
        <f t="shared" si="1"/>
        <v>4151415Average Per Ton50% Cycling</v>
      </c>
      <c r="F91">
        <v>1.161224</v>
      </c>
      <c r="G91" s="9">
        <v>1.158998</v>
      </c>
      <c r="H91">
        <v>1.161224</v>
      </c>
      <c r="I91">
        <v>85.348299999999995</v>
      </c>
      <c r="J91">
        <v>-5.0273100000000001E-2</v>
      </c>
      <c r="K91">
        <v>-2.1886099999999999E-2</v>
      </c>
      <c r="L91">
        <v>-2.2254000000000002E-3</v>
      </c>
      <c r="M91">
        <v>1.7435300000000001E-2</v>
      </c>
      <c r="N91">
        <v>4.5822300000000003E-2</v>
      </c>
      <c r="O91">
        <v>-4.8047699999999999E-2</v>
      </c>
      <c r="P91">
        <v>-1.96607E-2</v>
      </c>
      <c r="Q91" s="31">
        <v>0</v>
      </c>
      <c r="R91">
        <v>1.96607E-2</v>
      </c>
      <c r="S91">
        <v>4.8047699999999999E-2</v>
      </c>
      <c r="T91">
        <v>16</v>
      </c>
      <c r="U91" s="31">
        <v>19</v>
      </c>
    </row>
    <row r="92" spans="1:21">
      <c r="A92" s="12">
        <v>41514</v>
      </c>
      <c r="B92" s="13">
        <v>16</v>
      </c>
      <c r="C92" t="s">
        <v>38</v>
      </c>
      <c r="D92" t="s">
        <v>68</v>
      </c>
      <c r="E92" t="str">
        <f t="shared" si="1"/>
        <v>4151416Average Per Device30% Cycling</v>
      </c>
      <c r="F92">
        <v>4.3591870000000004</v>
      </c>
      <c r="G92" s="9">
        <v>4.665394</v>
      </c>
      <c r="H92">
        <v>4.6033949999999999</v>
      </c>
      <c r="I92">
        <v>84.962500000000006</v>
      </c>
      <c r="J92">
        <v>4.1890799999999999E-2</v>
      </c>
      <c r="K92">
        <v>0.19805110000000001</v>
      </c>
      <c r="L92">
        <v>0.30620720000000001</v>
      </c>
      <c r="M92">
        <v>0.41436329999999999</v>
      </c>
      <c r="N92">
        <v>0.57052349999999996</v>
      </c>
      <c r="O92">
        <v>-2.0108000000000001E-2</v>
      </c>
      <c r="P92">
        <v>0.13605220000000001</v>
      </c>
      <c r="Q92">
        <v>0.24420829999999999</v>
      </c>
      <c r="R92">
        <v>0.35236450000000002</v>
      </c>
      <c r="S92">
        <v>0.50852470000000005</v>
      </c>
      <c r="T92">
        <v>16</v>
      </c>
      <c r="U92">
        <v>19</v>
      </c>
    </row>
    <row r="93" spans="1:21">
      <c r="A93" s="12">
        <v>41514</v>
      </c>
      <c r="B93" s="13">
        <v>16</v>
      </c>
      <c r="C93" t="s">
        <v>38</v>
      </c>
      <c r="D93" t="s">
        <v>40</v>
      </c>
      <c r="E93" t="str">
        <f t="shared" si="1"/>
        <v>4151416Average Per Device50% Cycling</v>
      </c>
      <c r="F93">
        <v>4.1211690000000001</v>
      </c>
      <c r="G93" s="9">
        <v>4.4479740000000003</v>
      </c>
      <c r="H93">
        <v>4.4565149999999996</v>
      </c>
      <c r="I93">
        <v>83.658500000000004</v>
      </c>
      <c r="J93">
        <v>0.14859359999999999</v>
      </c>
      <c r="K93">
        <v>0.25388240000000001</v>
      </c>
      <c r="L93">
        <v>0.32680510000000002</v>
      </c>
      <c r="M93">
        <v>0.39972780000000002</v>
      </c>
      <c r="N93">
        <v>0.50501660000000004</v>
      </c>
      <c r="O93">
        <v>0.1571342</v>
      </c>
      <c r="P93">
        <v>0.26242300000000002</v>
      </c>
      <c r="Q93">
        <v>0.33534570000000002</v>
      </c>
      <c r="R93">
        <v>0.40826849999999998</v>
      </c>
      <c r="S93">
        <v>0.51355729999999999</v>
      </c>
      <c r="T93">
        <v>16</v>
      </c>
      <c r="U93">
        <v>19</v>
      </c>
    </row>
    <row r="94" spans="1:21">
      <c r="A94" s="12">
        <v>41514</v>
      </c>
      <c r="B94" s="13">
        <v>16</v>
      </c>
      <c r="C94" t="s">
        <v>37</v>
      </c>
      <c r="D94" t="s">
        <v>68</v>
      </c>
      <c r="E94" t="str">
        <f t="shared" si="1"/>
        <v>4151416Average Per Premise30% Cycling</v>
      </c>
      <c r="F94">
        <v>10.953939999999999</v>
      </c>
      <c r="G94" s="9">
        <v>11.72339</v>
      </c>
      <c r="H94">
        <v>11.567600000000001</v>
      </c>
      <c r="I94">
        <v>84.962500000000006</v>
      </c>
      <c r="J94">
        <v>0.10526439999999999</v>
      </c>
      <c r="K94">
        <v>0.49767020000000001</v>
      </c>
      <c r="L94">
        <v>0.76944920000000006</v>
      </c>
      <c r="M94">
        <v>1.041228</v>
      </c>
      <c r="N94">
        <v>1.4336340000000001</v>
      </c>
      <c r="O94">
        <v>-5.0528700000000003E-2</v>
      </c>
      <c r="P94">
        <v>0.34187699999999999</v>
      </c>
      <c r="Q94">
        <v>0.61365599999999998</v>
      </c>
      <c r="R94">
        <v>0.88543499999999997</v>
      </c>
      <c r="S94">
        <v>1.277841</v>
      </c>
      <c r="T94">
        <v>16</v>
      </c>
      <c r="U94">
        <v>19</v>
      </c>
    </row>
    <row r="95" spans="1:21">
      <c r="A95" s="12">
        <v>41514</v>
      </c>
      <c r="B95" s="13">
        <v>16</v>
      </c>
      <c r="C95" t="s">
        <v>37</v>
      </c>
      <c r="D95" t="s">
        <v>40</v>
      </c>
      <c r="E95" t="str">
        <f t="shared" si="1"/>
        <v>4151416Average Per Premise50% Cycling</v>
      </c>
      <c r="F95">
        <v>10.07357</v>
      </c>
      <c r="G95" s="9">
        <v>10.872389999999999</v>
      </c>
      <c r="H95">
        <v>10.893269999999999</v>
      </c>
      <c r="I95">
        <v>83.658500000000004</v>
      </c>
      <c r="J95">
        <v>0.3632146</v>
      </c>
      <c r="K95">
        <v>0.62057689999999999</v>
      </c>
      <c r="L95">
        <v>0.79882529999999996</v>
      </c>
      <c r="M95">
        <v>0.97707359999999999</v>
      </c>
      <c r="N95">
        <v>1.2344360000000001</v>
      </c>
      <c r="O95">
        <v>0.38408949999999997</v>
      </c>
      <c r="P95">
        <v>0.64145189999999996</v>
      </c>
      <c r="Q95">
        <v>0.81970019999999999</v>
      </c>
      <c r="R95">
        <v>0.99794859999999996</v>
      </c>
      <c r="S95">
        <v>1.2553110000000001</v>
      </c>
      <c r="T95">
        <v>16</v>
      </c>
      <c r="U95">
        <v>19</v>
      </c>
    </row>
    <row r="96" spans="1:21">
      <c r="A96" s="12">
        <v>41514</v>
      </c>
      <c r="B96" s="13">
        <v>16</v>
      </c>
      <c r="C96" t="s">
        <v>39</v>
      </c>
      <c r="D96" t="s">
        <v>68</v>
      </c>
      <c r="E96" t="str">
        <f t="shared" si="1"/>
        <v>4151416Average Per Ton30% Cycling</v>
      </c>
      <c r="F96">
        <v>1.1362589999999999</v>
      </c>
      <c r="G96" s="9">
        <v>1.216075</v>
      </c>
      <c r="H96">
        <v>1.1999139999999999</v>
      </c>
      <c r="I96">
        <v>84.962500000000006</v>
      </c>
      <c r="J96">
        <v>1.09192E-2</v>
      </c>
      <c r="K96">
        <v>5.1623700000000002E-2</v>
      </c>
      <c r="L96">
        <v>7.9815499999999998E-2</v>
      </c>
      <c r="M96">
        <v>0.1080073</v>
      </c>
      <c r="N96">
        <v>0.14871180000000001</v>
      </c>
      <c r="O96">
        <v>-5.2414000000000002E-3</v>
      </c>
      <c r="P96">
        <v>3.5463099999999997E-2</v>
      </c>
      <c r="Q96">
        <v>6.36549E-2</v>
      </c>
      <c r="R96">
        <v>9.1846700000000003E-2</v>
      </c>
      <c r="S96">
        <v>0.13255120000000001</v>
      </c>
      <c r="T96">
        <v>16</v>
      </c>
      <c r="U96">
        <v>19</v>
      </c>
    </row>
    <row r="97" spans="1:21">
      <c r="A97" s="12">
        <v>41514</v>
      </c>
      <c r="B97" s="13">
        <v>16</v>
      </c>
      <c r="C97" t="s">
        <v>39</v>
      </c>
      <c r="D97" t="s">
        <v>40</v>
      </c>
      <c r="E97" t="str">
        <f t="shared" si="1"/>
        <v>4151416Average Per Ton50% Cycling</v>
      </c>
      <c r="F97">
        <v>1.0572900000000001</v>
      </c>
      <c r="G97" s="9">
        <v>1.141132</v>
      </c>
      <c r="H97">
        <v>1.1433230000000001</v>
      </c>
      <c r="I97">
        <v>83.658500000000004</v>
      </c>
      <c r="J97">
        <v>3.8121799999999997E-2</v>
      </c>
      <c r="K97">
        <v>6.5133800000000006E-2</v>
      </c>
      <c r="L97">
        <v>8.3842200000000006E-2</v>
      </c>
      <c r="M97">
        <v>0.1025505</v>
      </c>
      <c r="N97">
        <v>0.1295625</v>
      </c>
      <c r="O97">
        <v>4.0312899999999999E-2</v>
      </c>
      <c r="P97">
        <v>6.7324800000000004E-2</v>
      </c>
      <c r="Q97">
        <v>8.6033200000000004E-2</v>
      </c>
      <c r="R97">
        <v>0.1047416</v>
      </c>
      <c r="S97">
        <v>0.1317535</v>
      </c>
      <c r="T97">
        <v>16</v>
      </c>
      <c r="U97">
        <v>19</v>
      </c>
    </row>
    <row r="98" spans="1:21">
      <c r="A98" s="12">
        <v>41514</v>
      </c>
      <c r="B98" s="13">
        <v>17</v>
      </c>
      <c r="C98" t="s">
        <v>38</v>
      </c>
      <c r="D98" t="s">
        <v>68</v>
      </c>
      <c r="E98" t="str">
        <f t="shared" si="1"/>
        <v>4151417Average Per Device30% Cycling</v>
      </c>
      <c r="F98">
        <v>4.1566340000000004</v>
      </c>
      <c r="G98" s="9">
        <v>4.4118339999999998</v>
      </c>
      <c r="H98">
        <v>4.353205</v>
      </c>
      <c r="I98">
        <v>84.599800000000002</v>
      </c>
      <c r="J98">
        <v>-1.3399E-3</v>
      </c>
      <c r="K98">
        <v>0.1502262</v>
      </c>
      <c r="L98">
        <v>0.25520039999999999</v>
      </c>
      <c r="M98">
        <v>0.36017460000000001</v>
      </c>
      <c r="N98" s="1">
        <v>0.51174070000000005</v>
      </c>
      <c r="O98" s="1">
        <v>-5.9969399999999999E-2</v>
      </c>
      <c r="P98">
        <v>9.1596700000000003E-2</v>
      </c>
      <c r="Q98">
        <v>0.19657089999999999</v>
      </c>
      <c r="R98">
        <v>0.30154510000000001</v>
      </c>
      <c r="S98">
        <v>0.45311119999999999</v>
      </c>
      <c r="T98">
        <v>16</v>
      </c>
      <c r="U98">
        <v>19</v>
      </c>
    </row>
    <row r="99" spans="1:21">
      <c r="A99" s="12">
        <v>41514</v>
      </c>
      <c r="B99" s="13">
        <v>17</v>
      </c>
      <c r="C99" t="s">
        <v>38</v>
      </c>
      <c r="D99" t="s">
        <v>40</v>
      </c>
      <c r="E99" t="str">
        <f t="shared" si="1"/>
        <v>4151417Average Per Device50% Cycling</v>
      </c>
      <c r="F99">
        <v>3.9114369999999998</v>
      </c>
      <c r="G99" s="9">
        <v>4.2352499999999997</v>
      </c>
      <c r="H99">
        <v>4.2433820000000004</v>
      </c>
      <c r="I99">
        <v>83.628399999999999</v>
      </c>
      <c r="J99">
        <v>0.1507597</v>
      </c>
      <c r="K99">
        <v>0.25300119999999998</v>
      </c>
      <c r="L99">
        <v>0.32381339999999997</v>
      </c>
      <c r="M99">
        <v>0.39462560000000002</v>
      </c>
      <c r="N99" s="1">
        <v>0.49686720000000001</v>
      </c>
      <c r="O99" s="1">
        <v>0.15889159999999999</v>
      </c>
      <c r="P99">
        <v>0.26113320000000001</v>
      </c>
      <c r="Q99">
        <v>0.3319454</v>
      </c>
      <c r="R99">
        <v>0.40275759999999999</v>
      </c>
      <c r="S99">
        <v>0.50499919999999998</v>
      </c>
      <c r="T99">
        <v>16</v>
      </c>
      <c r="U99">
        <v>19</v>
      </c>
    </row>
    <row r="100" spans="1:21">
      <c r="A100" s="12">
        <v>41514</v>
      </c>
      <c r="B100" s="13">
        <v>17</v>
      </c>
      <c r="C100" t="s">
        <v>37</v>
      </c>
      <c r="D100" t="s">
        <v>68</v>
      </c>
      <c r="E100" t="str">
        <f t="shared" si="1"/>
        <v>4151417Average Per Premise30% Cycling</v>
      </c>
      <c r="F100">
        <v>10.44496</v>
      </c>
      <c r="G100" s="9">
        <v>11.08624</v>
      </c>
      <c r="H100">
        <v>10.93891</v>
      </c>
      <c r="I100">
        <v>84.599800000000002</v>
      </c>
      <c r="J100">
        <v>-3.3666E-3</v>
      </c>
      <c r="K100">
        <v>0.37749480000000002</v>
      </c>
      <c r="L100">
        <v>0.64127829999999997</v>
      </c>
      <c r="M100">
        <v>0.90506169999999997</v>
      </c>
      <c r="N100" s="1">
        <v>1.2859229999999999</v>
      </c>
      <c r="O100" s="1">
        <v>-0.15069299999999999</v>
      </c>
      <c r="P100">
        <v>0.2301684</v>
      </c>
      <c r="Q100">
        <v>0.4939518</v>
      </c>
      <c r="R100">
        <v>0.7577353</v>
      </c>
      <c r="S100">
        <v>1.1385970000000001</v>
      </c>
      <c r="T100">
        <v>16</v>
      </c>
      <c r="U100">
        <v>19</v>
      </c>
    </row>
    <row r="101" spans="1:21">
      <c r="A101" s="12">
        <v>41514</v>
      </c>
      <c r="B101" s="13">
        <v>17</v>
      </c>
      <c r="C101" t="s">
        <v>37</v>
      </c>
      <c r="D101" t="s">
        <v>40</v>
      </c>
      <c r="E101" t="str">
        <f t="shared" si="1"/>
        <v>4151417Average Per Premise50% Cycling</v>
      </c>
      <c r="F101">
        <v>9.5609079999999995</v>
      </c>
      <c r="G101" s="9">
        <v>10.35242</v>
      </c>
      <c r="H101">
        <v>10.372299999999999</v>
      </c>
      <c r="I101">
        <v>83.628399999999999</v>
      </c>
      <c r="J101">
        <v>0.36850899999999998</v>
      </c>
      <c r="K101">
        <v>0.6184229</v>
      </c>
      <c r="L101">
        <v>0.79151249999999995</v>
      </c>
      <c r="M101">
        <v>0.96460210000000002</v>
      </c>
      <c r="N101" s="1">
        <v>1.2145159999999999</v>
      </c>
      <c r="O101" s="1">
        <v>0.38838549999999999</v>
      </c>
      <c r="P101">
        <v>0.63829939999999996</v>
      </c>
      <c r="Q101">
        <v>0.81138900000000003</v>
      </c>
      <c r="R101">
        <v>0.98447850000000003</v>
      </c>
      <c r="S101">
        <v>1.2343919999999999</v>
      </c>
      <c r="T101">
        <v>16</v>
      </c>
      <c r="U101">
        <v>19</v>
      </c>
    </row>
    <row r="102" spans="1:21">
      <c r="A102" s="12">
        <v>41514</v>
      </c>
      <c r="B102" s="13">
        <v>17</v>
      </c>
      <c r="C102" t="s">
        <v>39</v>
      </c>
      <c r="D102" t="s">
        <v>68</v>
      </c>
      <c r="E102" t="str">
        <f t="shared" si="1"/>
        <v>4151417Average Per Ton30% Cycling</v>
      </c>
      <c r="F102">
        <v>1.0834619999999999</v>
      </c>
      <c r="G102" s="9">
        <v>1.1499820000000001</v>
      </c>
      <c r="H102">
        <v>1.1347</v>
      </c>
      <c r="I102">
        <v>84.599800000000002</v>
      </c>
      <c r="J102">
        <v>-3.4929999999999998E-4</v>
      </c>
      <c r="K102">
        <v>3.9157699999999997E-2</v>
      </c>
      <c r="L102">
        <v>6.6520099999999999E-2</v>
      </c>
      <c r="M102">
        <v>9.3882499999999994E-2</v>
      </c>
      <c r="N102" s="1">
        <v>0.13338949999999999</v>
      </c>
      <c r="O102" s="1">
        <v>-1.5631599999999999E-2</v>
      </c>
      <c r="P102">
        <v>2.3875400000000001E-2</v>
      </c>
      <c r="Q102">
        <v>5.12378E-2</v>
      </c>
      <c r="R102">
        <v>7.8600299999999998E-2</v>
      </c>
      <c r="S102">
        <v>0.1181073</v>
      </c>
      <c r="T102">
        <v>16</v>
      </c>
      <c r="U102">
        <v>19</v>
      </c>
    </row>
    <row r="103" spans="1:21">
      <c r="A103" s="12">
        <v>41514</v>
      </c>
      <c r="B103" s="13">
        <v>17</v>
      </c>
      <c r="C103" t="s">
        <v>39</v>
      </c>
      <c r="D103" t="s">
        <v>40</v>
      </c>
      <c r="E103" t="str">
        <f t="shared" si="1"/>
        <v>4151417Average Per Ton50% Cycling</v>
      </c>
      <c r="F103">
        <v>1.0034829999999999</v>
      </c>
      <c r="G103" s="9">
        <v>1.086557</v>
      </c>
      <c r="H103">
        <v>1.0886439999999999</v>
      </c>
      <c r="I103">
        <v>83.628399999999999</v>
      </c>
      <c r="J103">
        <v>3.8677499999999997E-2</v>
      </c>
      <c r="K103">
        <v>6.4907599999999996E-2</v>
      </c>
      <c r="L103">
        <v>8.3074599999999998E-2</v>
      </c>
      <c r="M103">
        <v>0.1012415</v>
      </c>
      <c r="N103" s="1">
        <v>0.12747169999999999</v>
      </c>
      <c r="O103" s="1">
        <v>4.07637E-2</v>
      </c>
      <c r="P103">
        <v>6.6993899999999995E-2</v>
      </c>
      <c r="Q103">
        <v>8.5160899999999998E-2</v>
      </c>
      <c r="R103">
        <v>0.1033278</v>
      </c>
      <c r="S103">
        <v>0.12955800000000001</v>
      </c>
      <c r="T103">
        <v>16</v>
      </c>
      <c r="U103">
        <v>19</v>
      </c>
    </row>
    <row r="104" spans="1:21">
      <c r="A104" s="12">
        <v>41514</v>
      </c>
      <c r="B104" s="13">
        <v>18</v>
      </c>
      <c r="C104" t="s">
        <v>38</v>
      </c>
      <c r="D104" t="s">
        <v>68</v>
      </c>
      <c r="E104" t="str">
        <f t="shared" si="1"/>
        <v>4151418Average Per Device30% Cycling</v>
      </c>
      <c r="F104">
        <v>3.7349380000000001</v>
      </c>
      <c r="G104" s="9">
        <v>3.9232089999999999</v>
      </c>
      <c r="H104">
        <v>3.871073</v>
      </c>
      <c r="I104">
        <v>82.056799999999996</v>
      </c>
      <c r="J104">
        <v>-5.5961200000000003E-2</v>
      </c>
      <c r="K104">
        <v>8.8333200000000001E-2</v>
      </c>
      <c r="L104">
        <v>0.18827099999999999</v>
      </c>
      <c r="M104">
        <v>0.28820889999999999</v>
      </c>
      <c r="N104" s="1">
        <v>0.43250329999999998</v>
      </c>
      <c r="O104" s="1">
        <v>-0.1080971</v>
      </c>
      <c r="P104">
        <v>3.6197300000000002E-2</v>
      </c>
      <c r="Q104">
        <v>0.13613510000000001</v>
      </c>
      <c r="R104">
        <v>0.2360729</v>
      </c>
      <c r="S104">
        <v>0.38036730000000002</v>
      </c>
      <c r="T104">
        <v>16</v>
      </c>
      <c r="U104">
        <v>19</v>
      </c>
    </row>
    <row r="105" spans="1:21">
      <c r="A105" s="12">
        <v>41514</v>
      </c>
      <c r="B105" s="13">
        <v>18</v>
      </c>
      <c r="C105" t="s">
        <v>38</v>
      </c>
      <c r="D105" t="s">
        <v>40</v>
      </c>
      <c r="E105" t="str">
        <f t="shared" si="1"/>
        <v>4151418Average Per Device50% Cycling</v>
      </c>
      <c r="F105">
        <v>3.531285</v>
      </c>
      <c r="G105" s="9">
        <v>3.7655439999999998</v>
      </c>
      <c r="H105">
        <v>3.7727740000000001</v>
      </c>
      <c r="I105">
        <v>81.048500000000004</v>
      </c>
      <c r="J105">
        <v>6.9601700000000002E-2</v>
      </c>
      <c r="K105">
        <v>0.16688259999999999</v>
      </c>
      <c r="L105">
        <v>0.2342591</v>
      </c>
      <c r="M105">
        <v>0.3016356</v>
      </c>
      <c r="N105" s="1">
        <v>0.39891650000000001</v>
      </c>
      <c r="O105" s="1">
        <v>7.6831999999999998E-2</v>
      </c>
      <c r="P105">
        <v>0.17411289999999999</v>
      </c>
      <c r="Q105">
        <v>0.24148939999999999</v>
      </c>
      <c r="R105">
        <v>0.30886590000000003</v>
      </c>
      <c r="S105">
        <v>0.40614679999999997</v>
      </c>
      <c r="T105">
        <v>16</v>
      </c>
      <c r="U105">
        <v>19</v>
      </c>
    </row>
    <row r="106" spans="1:21">
      <c r="A106" s="12">
        <v>41514</v>
      </c>
      <c r="B106" s="13">
        <v>18</v>
      </c>
      <c r="C106" t="s">
        <v>37</v>
      </c>
      <c r="D106" t="s">
        <v>68</v>
      </c>
      <c r="E106" t="str">
        <f t="shared" si="1"/>
        <v>4151418Average Per Premise30% Cycling</v>
      </c>
      <c r="F106">
        <v>9.3853030000000004</v>
      </c>
      <c r="G106" s="9">
        <v>9.8583979999999993</v>
      </c>
      <c r="H106">
        <v>9.7273890000000005</v>
      </c>
      <c r="I106">
        <v>82.056799999999996</v>
      </c>
      <c r="J106">
        <v>-0.14062160000000001</v>
      </c>
      <c r="K106">
        <v>0.2219671</v>
      </c>
      <c r="L106">
        <v>0.47309489999999998</v>
      </c>
      <c r="M106">
        <v>0.72422280000000006</v>
      </c>
      <c r="N106" s="1">
        <v>1.086811</v>
      </c>
      <c r="O106" s="1">
        <v>-0.2716307</v>
      </c>
      <c r="P106">
        <v>9.0957999999999997E-2</v>
      </c>
      <c r="Q106">
        <v>0.3420858</v>
      </c>
      <c r="R106">
        <v>0.59321369999999995</v>
      </c>
      <c r="S106">
        <v>0.95580240000000005</v>
      </c>
      <c r="T106">
        <v>16</v>
      </c>
      <c r="U106">
        <v>19</v>
      </c>
    </row>
    <row r="107" spans="1:21">
      <c r="A107" s="12">
        <v>41514</v>
      </c>
      <c r="B107" s="13">
        <v>18</v>
      </c>
      <c r="C107" t="s">
        <v>37</v>
      </c>
      <c r="D107" t="s">
        <v>40</v>
      </c>
      <c r="E107" t="str">
        <f t="shared" si="1"/>
        <v>4151418Average Per Premise50% Cycling</v>
      </c>
      <c r="F107">
        <v>8.6316849999999992</v>
      </c>
      <c r="G107" s="9">
        <v>9.2042959999999994</v>
      </c>
      <c r="H107">
        <v>9.2219689999999996</v>
      </c>
      <c r="I107">
        <v>81.048500000000004</v>
      </c>
      <c r="J107">
        <v>0.170131</v>
      </c>
      <c r="K107">
        <v>0.40791939999999999</v>
      </c>
      <c r="L107">
        <v>0.57261090000000003</v>
      </c>
      <c r="M107">
        <v>0.73730229999999997</v>
      </c>
      <c r="N107" s="1">
        <v>0.97509069999999998</v>
      </c>
      <c r="O107" s="1">
        <v>0.18780359999999999</v>
      </c>
      <c r="P107">
        <v>0.42559190000000002</v>
      </c>
      <c r="Q107">
        <v>0.59028340000000001</v>
      </c>
      <c r="R107">
        <v>0.75497479999999995</v>
      </c>
      <c r="S107">
        <v>0.99276319999999996</v>
      </c>
      <c r="T107">
        <v>16</v>
      </c>
      <c r="U107">
        <v>19</v>
      </c>
    </row>
    <row r="108" spans="1:21">
      <c r="A108" s="12">
        <v>41514</v>
      </c>
      <c r="B108" s="13">
        <v>18</v>
      </c>
      <c r="C108" t="s">
        <v>39</v>
      </c>
      <c r="D108" t="s">
        <v>68</v>
      </c>
      <c r="E108" t="str">
        <f t="shared" si="1"/>
        <v>4151418Average Per Ton30% Cycling</v>
      </c>
      <c r="F108">
        <v>0.97354359999999995</v>
      </c>
      <c r="G108" s="9">
        <v>1.022618</v>
      </c>
      <c r="H108">
        <v>1.009028</v>
      </c>
      <c r="I108">
        <v>82.056799999999996</v>
      </c>
      <c r="J108">
        <v>-1.45868E-2</v>
      </c>
      <c r="K108">
        <v>2.3024800000000002E-2</v>
      </c>
      <c r="L108">
        <v>4.9074399999999997E-2</v>
      </c>
      <c r="M108">
        <v>7.5124099999999999E-2</v>
      </c>
      <c r="N108" s="1">
        <v>0.11273560000000001</v>
      </c>
      <c r="O108" s="1">
        <v>-2.81765E-2</v>
      </c>
      <c r="P108">
        <v>9.4350000000000007E-3</v>
      </c>
      <c r="Q108">
        <v>3.5484700000000001E-2</v>
      </c>
      <c r="R108">
        <v>6.15343E-2</v>
      </c>
      <c r="S108">
        <v>9.9145899999999995E-2</v>
      </c>
      <c r="T108">
        <v>16</v>
      </c>
      <c r="U108">
        <v>19</v>
      </c>
    </row>
    <row r="109" spans="1:21">
      <c r="A109" s="12">
        <v>41514</v>
      </c>
      <c r="B109" s="13">
        <v>18</v>
      </c>
      <c r="C109" t="s">
        <v>39</v>
      </c>
      <c r="D109" t="s">
        <v>40</v>
      </c>
      <c r="E109" t="str">
        <f t="shared" si="1"/>
        <v>4151418Average Per Ton50% Cycling</v>
      </c>
      <c r="F109">
        <v>0.90595440000000005</v>
      </c>
      <c r="G109" s="9">
        <v>0.96605379999999996</v>
      </c>
      <c r="H109">
        <v>0.96790869999999996</v>
      </c>
      <c r="I109">
        <v>81.048500000000004</v>
      </c>
      <c r="J109">
        <v>1.7856400000000001E-2</v>
      </c>
      <c r="K109">
        <v>4.2813900000000002E-2</v>
      </c>
      <c r="L109">
        <v>6.0099399999999997E-2</v>
      </c>
      <c r="M109">
        <v>7.7384900000000006E-2</v>
      </c>
      <c r="N109" s="1">
        <v>0.1023424</v>
      </c>
      <c r="O109" s="1">
        <v>1.9711300000000001E-2</v>
      </c>
      <c r="P109">
        <v>4.4668800000000002E-2</v>
      </c>
      <c r="Q109">
        <v>6.1954299999999997E-2</v>
      </c>
      <c r="R109">
        <v>7.9239799999999999E-2</v>
      </c>
      <c r="S109">
        <v>0.10419730000000001</v>
      </c>
      <c r="T109">
        <v>16</v>
      </c>
      <c r="U109">
        <v>19</v>
      </c>
    </row>
    <row r="110" spans="1:21">
      <c r="A110" s="12">
        <v>41514</v>
      </c>
      <c r="B110" s="13">
        <v>19</v>
      </c>
      <c r="C110" t="s">
        <v>38</v>
      </c>
      <c r="D110" t="s">
        <v>68</v>
      </c>
      <c r="E110" t="str">
        <f t="shared" si="1"/>
        <v>4151419Average Per Device30% Cycling</v>
      </c>
      <c r="F110">
        <v>3.2962720000000001</v>
      </c>
      <c r="G110" s="9">
        <v>3.4173339999999999</v>
      </c>
      <c r="H110">
        <v>3.3719209999999999</v>
      </c>
      <c r="I110">
        <v>77.888300000000001</v>
      </c>
      <c r="J110">
        <v>-0.10962230000000001</v>
      </c>
      <c r="K110">
        <v>2.66676E-2</v>
      </c>
      <c r="L110">
        <v>0.12106160000000001</v>
      </c>
      <c r="M110">
        <v>0.21545549999999999</v>
      </c>
      <c r="N110" s="1">
        <v>0.35174539999999999</v>
      </c>
      <c r="O110" s="1">
        <v>-0.15503549999999999</v>
      </c>
      <c r="P110">
        <v>-1.8745600000000001E-2</v>
      </c>
      <c r="Q110">
        <v>7.5648300000000002E-2</v>
      </c>
      <c r="R110">
        <v>0.17004230000000001</v>
      </c>
      <c r="S110">
        <v>0.3063321</v>
      </c>
      <c r="T110">
        <v>16</v>
      </c>
      <c r="U110">
        <v>19</v>
      </c>
    </row>
    <row r="111" spans="1:21">
      <c r="A111" s="12">
        <v>41514</v>
      </c>
      <c r="B111" s="13">
        <v>19</v>
      </c>
      <c r="C111" t="s">
        <v>38</v>
      </c>
      <c r="D111" t="s">
        <v>40</v>
      </c>
      <c r="E111" t="str">
        <f t="shared" si="1"/>
        <v>4151419Average Per Device50% Cycling</v>
      </c>
      <c r="F111">
        <v>3.2567949999999999</v>
      </c>
      <c r="G111" s="9">
        <v>3.2299289999999998</v>
      </c>
      <c r="H111">
        <v>3.2361309999999999</v>
      </c>
      <c r="I111">
        <v>77.154899999999998</v>
      </c>
      <c r="J111">
        <v>-0.18485940000000001</v>
      </c>
      <c r="K111">
        <v>-9.1515700000000005E-2</v>
      </c>
      <c r="L111">
        <v>-2.68662E-2</v>
      </c>
      <c r="M111">
        <v>3.7783400000000002E-2</v>
      </c>
      <c r="N111" s="1">
        <v>0.13112699999999999</v>
      </c>
      <c r="O111" s="1">
        <v>-0.1786577</v>
      </c>
      <c r="P111">
        <v>-8.5314000000000001E-2</v>
      </c>
      <c r="Q111">
        <v>-2.0664499999999999E-2</v>
      </c>
      <c r="R111">
        <v>4.3985099999999999E-2</v>
      </c>
      <c r="S111">
        <v>0.1373288</v>
      </c>
      <c r="T111">
        <v>16</v>
      </c>
      <c r="U111">
        <v>19</v>
      </c>
    </row>
    <row r="112" spans="1:21">
      <c r="A112" s="12">
        <v>41514</v>
      </c>
      <c r="B112" s="13">
        <v>19</v>
      </c>
      <c r="C112" t="s">
        <v>37</v>
      </c>
      <c r="D112" t="s">
        <v>68</v>
      </c>
      <c r="E112" t="str">
        <f t="shared" si="1"/>
        <v>4151419Average Per Premise30% Cycling</v>
      </c>
      <c r="F112">
        <v>8.2830060000000003</v>
      </c>
      <c r="G112" s="9">
        <v>8.5872139999999995</v>
      </c>
      <c r="H112">
        <v>8.4730969999999992</v>
      </c>
      <c r="I112">
        <v>77.888300000000001</v>
      </c>
      <c r="J112">
        <v>-0.27546379999999998</v>
      </c>
      <c r="K112">
        <v>6.7010899999999998E-2</v>
      </c>
      <c r="L112">
        <v>0.30420779999999997</v>
      </c>
      <c r="M112">
        <v>0.54140469999999996</v>
      </c>
      <c r="N112" s="1">
        <v>0.88387939999999998</v>
      </c>
      <c r="O112" s="1">
        <v>-0.3895805</v>
      </c>
      <c r="P112">
        <v>-4.7105800000000003E-2</v>
      </c>
      <c r="Q112">
        <v>0.19009110000000001</v>
      </c>
      <c r="R112">
        <v>0.4272881</v>
      </c>
      <c r="S112">
        <v>0.76976279999999997</v>
      </c>
      <c r="T112">
        <v>16</v>
      </c>
      <c r="U112">
        <v>19</v>
      </c>
    </row>
    <row r="113" spans="1:21">
      <c r="A113" s="12">
        <v>41514</v>
      </c>
      <c r="B113" s="13">
        <v>19</v>
      </c>
      <c r="C113" t="s">
        <v>37</v>
      </c>
      <c r="D113" t="s">
        <v>40</v>
      </c>
      <c r="E113" t="str">
        <f t="shared" si="1"/>
        <v>4151419Average Per Premise50% Cycling</v>
      </c>
      <c r="F113">
        <v>7.960737</v>
      </c>
      <c r="G113" s="9">
        <v>7.8950670000000001</v>
      </c>
      <c r="H113">
        <v>7.9102249999999996</v>
      </c>
      <c r="I113">
        <v>77.154899999999998</v>
      </c>
      <c r="J113">
        <v>-0.45186080000000001</v>
      </c>
      <c r="K113">
        <v>-0.22369639999999999</v>
      </c>
      <c r="L113">
        <v>-6.5670500000000007E-2</v>
      </c>
      <c r="M113">
        <v>9.2355400000000004E-2</v>
      </c>
      <c r="N113" s="1">
        <v>0.32051980000000002</v>
      </c>
      <c r="O113" s="1">
        <v>-0.4367026</v>
      </c>
      <c r="P113">
        <v>-0.20853820000000001</v>
      </c>
      <c r="Q113">
        <v>-5.0512300000000003E-2</v>
      </c>
      <c r="R113">
        <v>0.1075136</v>
      </c>
      <c r="S113">
        <v>0.33567799999999998</v>
      </c>
      <c r="T113">
        <v>16</v>
      </c>
      <c r="U113">
        <v>19</v>
      </c>
    </row>
    <row r="114" spans="1:21">
      <c r="A114" s="12">
        <v>41514</v>
      </c>
      <c r="B114" s="13">
        <v>19</v>
      </c>
      <c r="C114" t="s">
        <v>39</v>
      </c>
      <c r="D114" t="s">
        <v>68</v>
      </c>
      <c r="E114" t="str">
        <f t="shared" si="1"/>
        <v>4151419Average Per Ton30% Cycling</v>
      </c>
      <c r="F114">
        <v>0.85920160000000001</v>
      </c>
      <c r="G114" s="9">
        <v>0.89075729999999997</v>
      </c>
      <c r="H114">
        <v>0.87891980000000003</v>
      </c>
      <c r="I114">
        <v>77.888300000000001</v>
      </c>
      <c r="J114">
        <v>-2.8573999999999999E-2</v>
      </c>
      <c r="K114">
        <v>6.9511E-3</v>
      </c>
      <c r="L114">
        <v>3.1555699999999999E-2</v>
      </c>
      <c r="M114">
        <v>5.6160300000000003E-2</v>
      </c>
      <c r="N114" s="1">
        <v>9.16854E-2</v>
      </c>
      <c r="O114" s="1">
        <v>-4.04114E-2</v>
      </c>
      <c r="P114">
        <v>-4.8862999999999997E-3</v>
      </c>
      <c r="Q114">
        <v>1.9718300000000001E-2</v>
      </c>
      <c r="R114">
        <v>4.4322899999999998E-2</v>
      </c>
      <c r="S114">
        <v>7.9848000000000002E-2</v>
      </c>
      <c r="T114">
        <v>16</v>
      </c>
      <c r="U114">
        <v>19</v>
      </c>
    </row>
    <row r="115" spans="1:21">
      <c r="A115" s="12">
        <v>41514</v>
      </c>
      <c r="B115" s="13">
        <v>19</v>
      </c>
      <c r="C115" t="s">
        <v>39</v>
      </c>
      <c r="D115" t="s">
        <v>40</v>
      </c>
      <c r="E115" t="str">
        <f t="shared" si="1"/>
        <v>4151419Average Per Ton50% Cycling</v>
      </c>
      <c r="F115">
        <v>0.83553379999999999</v>
      </c>
      <c r="G115" s="9">
        <v>0.82864119999999997</v>
      </c>
      <c r="H115">
        <v>0.83023230000000003</v>
      </c>
      <c r="I115">
        <v>77.154899999999998</v>
      </c>
      <c r="J115">
        <v>-4.74259E-2</v>
      </c>
      <c r="K115">
        <v>-2.3478499999999999E-2</v>
      </c>
      <c r="L115">
        <v>-6.8925999999999996E-3</v>
      </c>
      <c r="M115">
        <v>9.6933000000000002E-3</v>
      </c>
      <c r="N115" s="1">
        <v>3.3640700000000003E-2</v>
      </c>
      <c r="O115" s="1">
        <v>-4.5834800000000002E-2</v>
      </c>
      <c r="P115">
        <v>-2.1887400000000001E-2</v>
      </c>
      <c r="Q115">
        <v>-5.3014999999999998E-3</v>
      </c>
      <c r="R115">
        <v>1.12844E-2</v>
      </c>
      <c r="S115">
        <v>3.5231800000000001E-2</v>
      </c>
      <c r="T115">
        <v>16</v>
      </c>
      <c r="U115">
        <v>19</v>
      </c>
    </row>
    <row r="116" spans="1:21">
      <c r="A116" s="12">
        <v>41514</v>
      </c>
      <c r="B116" s="13">
        <v>20</v>
      </c>
      <c r="C116" t="s">
        <v>38</v>
      </c>
      <c r="D116" t="s">
        <v>68</v>
      </c>
      <c r="E116" t="str">
        <f t="shared" si="1"/>
        <v>4151420Average Per Device30% Cycling</v>
      </c>
      <c r="F116">
        <v>3.297256</v>
      </c>
      <c r="G116" s="9">
        <v>3.1808749999999999</v>
      </c>
      <c r="H116">
        <v>3.1386039999999999</v>
      </c>
      <c r="I116">
        <v>75.110299999999995</v>
      </c>
      <c r="J116">
        <v>-0.35159839999999998</v>
      </c>
      <c r="K116">
        <v>-0.21263000000000001</v>
      </c>
      <c r="L116">
        <v>-0.1163809</v>
      </c>
      <c r="M116">
        <v>-2.0131900000000001E-2</v>
      </c>
      <c r="N116" s="1">
        <v>0.1188365</v>
      </c>
      <c r="O116" s="1">
        <v>-0.39386929999999998</v>
      </c>
      <c r="P116">
        <v>-0.25490089999999999</v>
      </c>
      <c r="Q116">
        <v>-0.15865180000000001</v>
      </c>
      <c r="R116">
        <v>-6.2402800000000001E-2</v>
      </c>
      <c r="S116">
        <v>7.6565599999999998E-2</v>
      </c>
      <c r="T116">
        <v>16</v>
      </c>
      <c r="U116">
        <v>19</v>
      </c>
    </row>
    <row r="117" spans="1:21">
      <c r="A117" s="12">
        <v>41514</v>
      </c>
      <c r="B117" s="13">
        <v>20</v>
      </c>
      <c r="C117" t="s">
        <v>38</v>
      </c>
      <c r="D117" t="s">
        <v>40</v>
      </c>
      <c r="E117" t="str">
        <f t="shared" si="1"/>
        <v>4151420Average Per Device50% Cycling</v>
      </c>
      <c r="F117">
        <v>3.2773029999999999</v>
      </c>
      <c r="G117" s="9">
        <v>2.9999729999999998</v>
      </c>
      <c r="H117">
        <v>3.0057330000000002</v>
      </c>
      <c r="I117">
        <v>74.579599999999999</v>
      </c>
      <c r="J117">
        <v>-0.43997649999999999</v>
      </c>
      <c r="K117">
        <v>-0.34388410000000003</v>
      </c>
      <c r="L117">
        <v>-0.27733089999999999</v>
      </c>
      <c r="M117">
        <v>-0.21077760000000001</v>
      </c>
      <c r="N117" s="1">
        <v>-0.1146853</v>
      </c>
      <c r="O117" s="1">
        <v>-0.4342163</v>
      </c>
      <c r="P117">
        <v>-0.33812389999999998</v>
      </c>
      <c r="Q117">
        <v>-0.2715707</v>
      </c>
      <c r="R117">
        <v>-0.20501739999999999</v>
      </c>
      <c r="S117">
        <v>-0.1089251</v>
      </c>
      <c r="T117">
        <v>16</v>
      </c>
      <c r="U117">
        <v>19</v>
      </c>
    </row>
    <row r="118" spans="1:21">
      <c r="A118" s="12">
        <v>41514</v>
      </c>
      <c r="B118" s="13">
        <v>20</v>
      </c>
      <c r="C118" t="s">
        <v>37</v>
      </c>
      <c r="D118" t="s">
        <v>68</v>
      </c>
      <c r="E118" t="str">
        <f t="shared" si="1"/>
        <v>4151420Average Per Premise30% Cycling</v>
      </c>
      <c r="F118">
        <v>8.2854779999999995</v>
      </c>
      <c r="G118" s="9">
        <v>7.9930310000000002</v>
      </c>
      <c r="H118">
        <v>7.8868099999999997</v>
      </c>
      <c r="I118">
        <v>75.110299999999995</v>
      </c>
      <c r="J118">
        <v>-0.88351089999999999</v>
      </c>
      <c r="K118">
        <v>-0.53430560000000005</v>
      </c>
      <c r="L118">
        <v>-0.29244710000000002</v>
      </c>
      <c r="M118">
        <v>-5.0588599999999997E-2</v>
      </c>
      <c r="N118" s="1">
        <v>0.29861670000000001</v>
      </c>
      <c r="O118" s="1">
        <v>-0.98973109999999997</v>
      </c>
      <c r="P118">
        <v>-0.64052589999999998</v>
      </c>
      <c r="Q118">
        <v>-0.3986673</v>
      </c>
      <c r="R118">
        <v>-0.1568088</v>
      </c>
      <c r="S118">
        <v>0.1923965</v>
      </c>
      <c r="T118">
        <v>16</v>
      </c>
      <c r="U118">
        <v>19</v>
      </c>
    </row>
    <row r="119" spans="1:21">
      <c r="A119" s="12">
        <v>41514</v>
      </c>
      <c r="B119" s="13">
        <v>20</v>
      </c>
      <c r="C119" t="s">
        <v>37</v>
      </c>
      <c r="D119" t="s">
        <v>40</v>
      </c>
      <c r="E119" t="str">
        <f t="shared" si="1"/>
        <v>4151420Average Per Premise50% Cycling</v>
      </c>
      <c r="F119">
        <v>8.010866</v>
      </c>
      <c r="G119" s="9">
        <v>7.3329740000000001</v>
      </c>
      <c r="H119">
        <v>7.3470529999999998</v>
      </c>
      <c r="I119">
        <v>74.579599999999999</v>
      </c>
      <c r="J119">
        <v>-1.0754539999999999</v>
      </c>
      <c r="K119">
        <v>-0.84057150000000003</v>
      </c>
      <c r="L119">
        <v>-0.67789219999999994</v>
      </c>
      <c r="M119">
        <v>-0.51521300000000003</v>
      </c>
      <c r="N119" s="1">
        <v>-0.28033000000000002</v>
      </c>
      <c r="O119" s="1">
        <v>-1.061375</v>
      </c>
      <c r="P119">
        <v>-0.82649240000000002</v>
      </c>
      <c r="Q119">
        <v>-0.66381310000000004</v>
      </c>
      <c r="R119">
        <v>-0.50113390000000002</v>
      </c>
      <c r="S119">
        <v>-0.26625090000000001</v>
      </c>
      <c r="T119">
        <v>16</v>
      </c>
      <c r="U119">
        <v>19</v>
      </c>
    </row>
    <row r="120" spans="1:21">
      <c r="A120" s="12">
        <v>41514</v>
      </c>
      <c r="B120" s="13">
        <v>20</v>
      </c>
      <c r="C120" t="s">
        <v>39</v>
      </c>
      <c r="D120" t="s">
        <v>68</v>
      </c>
      <c r="E120" t="str">
        <f t="shared" si="1"/>
        <v>4151420Average Per Ton30% Cycling</v>
      </c>
      <c r="F120">
        <v>0.85945800000000006</v>
      </c>
      <c r="G120" s="9">
        <v>0.82912220000000003</v>
      </c>
      <c r="H120">
        <v>0.81810389999999999</v>
      </c>
      <c r="I120">
        <v>75.110299999999995</v>
      </c>
      <c r="J120">
        <v>-9.1647199999999998E-2</v>
      </c>
      <c r="K120">
        <v>-5.5423899999999998E-2</v>
      </c>
      <c r="L120">
        <v>-3.03357E-2</v>
      </c>
      <c r="M120">
        <v>-5.2475999999999998E-3</v>
      </c>
      <c r="N120" s="1">
        <v>3.0975699999999998E-2</v>
      </c>
      <c r="O120" s="1">
        <v>-0.10266550000000001</v>
      </c>
      <c r="P120">
        <v>-6.6442200000000007E-2</v>
      </c>
      <c r="Q120">
        <v>-4.1354099999999998E-2</v>
      </c>
      <c r="R120">
        <v>-1.62659E-2</v>
      </c>
      <c r="S120">
        <v>1.99574E-2</v>
      </c>
      <c r="T120">
        <v>16</v>
      </c>
      <c r="U120">
        <v>19</v>
      </c>
    </row>
    <row r="121" spans="1:21">
      <c r="A121" s="12">
        <v>41514</v>
      </c>
      <c r="B121" s="13">
        <v>20</v>
      </c>
      <c r="C121" t="s">
        <v>39</v>
      </c>
      <c r="D121" t="s">
        <v>40</v>
      </c>
      <c r="E121" t="str">
        <f t="shared" si="1"/>
        <v>4151420Average Per Ton50% Cycling</v>
      </c>
      <c r="F121">
        <v>0.84079519999999996</v>
      </c>
      <c r="G121" s="9">
        <v>0.76964580000000005</v>
      </c>
      <c r="H121">
        <v>0.77112349999999996</v>
      </c>
      <c r="I121">
        <v>74.579599999999999</v>
      </c>
      <c r="J121">
        <v>-0.1128763</v>
      </c>
      <c r="K121">
        <v>-8.8223800000000005E-2</v>
      </c>
      <c r="L121">
        <v>-7.1149500000000004E-2</v>
      </c>
      <c r="M121">
        <v>-5.4075199999999997E-2</v>
      </c>
      <c r="N121" s="1">
        <v>-2.94226E-2</v>
      </c>
      <c r="O121" s="1">
        <v>-0.1113986</v>
      </c>
      <c r="P121">
        <v>-8.6746000000000004E-2</v>
      </c>
      <c r="Q121">
        <v>-6.9671700000000003E-2</v>
      </c>
      <c r="R121">
        <v>-5.2597400000000002E-2</v>
      </c>
      <c r="S121">
        <v>-2.7944799999999999E-2</v>
      </c>
      <c r="T121">
        <v>16</v>
      </c>
      <c r="U121">
        <v>19</v>
      </c>
    </row>
    <row r="122" spans="1:21">
      <c r="A122" s="12">
        <v>41514</v>
      </c>
      <c r="B122" s="13">
        <v>21</v>
      </c>
      <c r="C122" t="s">
        <v>38</v>
      </c>
      <c r="D122" t="s">
        <v>68</v>
      </c>
      <c r="E122" t="str">
        <f t="shared" si="1"/>
        <v>4151421Average Per Device30% Cycling</v>
      </c>
      <c r="F122">
        <v>2.9795470000000002</v>
      </c>
      <c r="G122" s="9">
        <v>2.9807809999999999</v>
      </c>
      <c r="H122">
        <v>2.9411700000000001</v>
      </c>
      <c r="I122">
        <v>74.3506</v>
      </c>
      <c r="J122">
        <v>-0.22291520000000001</v>
      </c>
      <c r="K122">
        <v>-9.0485999999999997E-2</v>
      </c>
      <c r="L122">
        <v>1.2340999999999999E-3</v>
      </c>
      <c r="M122">
        <v>9.2954099999999998E-2</v>
      </c>
      <c r="N122" s="1">
        <v>0.22538330000000001</v>
      </c>
      <c r="O122" s="1">
        <v>-0.26252700000000001</v>
      </c>
      <c r="P122">
        <v>-0.13009780000000001</v>
      </c>
      <c r="Q122">
        <v>-3.8377799999999997E-2</v>
      </c>
      <c r="R122">
        <v>5.3342300000000002E-2</v>
      </c>
      <c r="S122">
        <v>0.18577150000000001</v>
      </c>
      <c r="T122">
        <v>16</v>
      </c>
      <c r="U122">
        <v>19</v>
      </c>
    </row>
    <row r="123" spans="1:21">
      <c r="A123" s="12">
        <v>41514</v>
      </c>
      <c r="B123" s="13">
        <v>21</v>
      </c>
      <c r="C123" t="s">
        <v>38</v>
      </c>
      <c r="D123" t="s">
        <v>40</v>
      </c>
      <c r="E123" t="str">
        <f t="shared" si="1"/>
        <v>4151421Average Per Device50% Cycling</v>
      </c>
      <c r="F123">
        <v>2.9047160000000001</v>
      </c>
      <c r="G123" s="9">
        <v>2.7440980000000001</v>
      </c>
      <c r="H123">
        <v>2.7493669999999999</v>
      </c>
      <c r="I123">
        <v>73.932000000000002</v>
      </c>
      <c r="J123">
        <v>-0.31339660000000003</v>
      </c>
      <c r="K123">
        <v>-0.22313379999999999</v>
      </c>
      <c r="L123">
        <v>-0.16061810000000001</v>
      </c>
      <c r="M123">
        <v>-9.8102300000000003E-2</v>
      </c>
      <c r="N123" s="1">
        <v>-7.8394999999999992E-3</v>
      </c>
      <c r="O123" s="1">
        <v>-0.3081276</v>
      </c>
      <c r="P123">
        <v>-0.2178648</v>
      </c>
      <c r="Q123">
        <v>-0.15534899999999999</v>
      </c>
      <c r="R123">
        <v>-9.2833299999999994E-2</v>
      </c>
      <c r="S123">
        <v>-2.5704E-3</v>
      </c>
      <c r="T123">
        <v>16</v>
      </c>
      <c r="U123">
        <v>19</v>
      </c>
    </row>
    <row r="124" spans="1:21">
      <c r="A124" s="12">
        <v>41514</v>
      </c>
      <c r="B124" s="13">
        <v>21</v>
      </c>
      <c r="C124" t="s">
        <v>37</v>
      </c>
      <c r="D124" t="s">
        <v>68</v>
      </c>
      <c r="E124" t="str">
        <f t="shared" si="1"/>
        <v>4151421Average Per Premise30% Cycling</v>
      </c>
      <c r="F124">
        <v>7.4871259999999999</v>
      </c>
      <c r="G124" s="9">
        <v>7.490227</v>
      </c>
      <c r="H124">
        <v>7.3906890000000001</v>
      </c>
      <c r="I124">
        <v>74.3506</v>
      </c>
      <c r="J124">
        <v>-0.56015040000000005</v>
      </c>
      <c r="K124">
        <v>-0.227377</v>
      </c>
      <c r="L124">
        <v>3.1009000000000002E-3</v>
      </c>
      <c r="M124">
        <v>0.2335787</v>
      </c>
      <c r="N124" s="1">
        <v>0.56635210000000002</v>
      </c>
      <c r="O124" s="1">
        <v>-0.65968870000000002</v>
      </c>
      <c r="P124">
        <v>-0.32691530000000002</v>
      </c>
      <c r="Q124">
        <v>-9.6437499999999995E-2</v>
      </c>
      <c r="R124">
        <v>0.1340404</v>
      </c>
      <c r="S124">
        <v>0.4668138</v>
      </c>
      <c r="T124">
        <v>16</v>
      </c>
      <c r="U124">
        <v>19</v>
      </c>
    </row>
    <row r="125" spans="1:21">
      <c r="A125" s="12">
        <v>41514</v>
      </c>
      <c r="B125" s="13">
        <v>21</v>
      </c>
      <c r="C125" t="s">
        <v>37</v>
      </c>
      <c r="D125" t="s">
        <v>40</v>
      </c>
      <c r="E125" t="str">
        <f t="shared" si="1"/>
        <v>4151421Average Per Premise50% Cycling</v>
      </c>
      <c r="F125">
        <v>7.1001329999999996</v>
      </c>
      <c r="G125" s="9">
        <v>6.7075269999999998</v>
      </c>
      <c r="H125">
        <v>6.7204050000000004</v>
      </c>
      <c r="I125">
        <v>73.932000000000002</v>
      </c>
      <c r="J125">
        <v>-0.76605009999999996</v>
      </c>
      <c r="K125">
        <v>-0.54541649999999997</v>
      </c>
      <c r="L125">
        <v>-0.39260630000000002</v>
      </c>
      <c r="M125">
        <v>-0.23979610000000001</v>
      </c>
      <c r="N125" s="1">
        <v>-1.91624E-2</v>
      </c>
      <c r="O125" s="1">
        <v>-0.7531717</v>
      </c>
      <c r="P125">
        <v>-0.53253810000000001</v>
      </c>
      <c r="Q125">
        <v>-0.3797278</v>
      </c>
      <c r="R125">
        <v>-0.2269177</v>
      </c>
      <c r="S125">
        <v>-6.2839999999999997E-3</v>
      </c>
      <c r="T125">
        <v>16</v>
      </c>
      <c r="U125">
        <v>19</v>
      </c>
    </row>
    <row r="126" spans="1:21">
      <c r="A126" s="12">
        <v>41514</v>
      </c>
      <c r="B126" s="13">
        <v>21</v>
      </c>
      <c r="C126" t="s">
        <v>39</v>
      </c>
      <c r="D126" t="s">
        <v>68</v>
      </c>
      <c r="E126" t="str">
        <f t="shared" si="1"/>
        <v>4151421Average Per Ton30% Cycling</v>
      </c>
      <c r="F126">
        <v>0.77664449999999996</v>
      </c>
      <c r="G126" s="9">
        <v>0.77696609999999999</v>
      </c>
      <c r="H126">
        <v>0.76664089999999996</v>
      </c>
      <c r="I126">
        <v>74.3506</v>
      </c>
      <c r="J126">
        <v>-5.8104799999999998E-2</v>
      </c>
      <c r="K126">
        <v>-2.3585999999999999E-2</v>
      </c>
      <c r="L126">
        <v>3.2160000000000001E-4</v>
      </c>
      <c r="M126">
        <v>2.4229199999999999E-2</v>
      </c>
      <c r="N126" s="1">
        <v>5.8748000000000002E-2</v>
      </c>
      <c r="O126" s="1">
        <v>-6.8430000000000005E-2</v>
      </c>
      <c r="P126">
        <v>-3.3911200000000002E-2</v>
      </c>
      <c r="Q126">
        <v>-1.00036E-2</v>
      </c>
      <c r="R126">
        <v>1.3904100000000001E-2</v>
      </c>
      <c r="S126">
        <v>4.8422899999999998E-2</v>
      </c>
      <c r="T126">
        <v>16</v>
      </c>
      <c r="U126">
        <v>19</v>
      </c>
    </row>
    <row r="127" spans="1:21">
      <c r="A127" s="12">
        <v>41514</v>
      </c>
      <c r="B127" s="13">
        <v>21</v>
      </c>
      <c r="C127" t="s">
        <v>39</v>
      </c>
      <c r="D127" t="s">
        <v>40</v>
      </c>
      <c r="E127" t="str">
        <f t="shared" si="1"/>
        <v>4151421Average Per Ton50% Cycling</v>
      </c>
      <c r="F127">
        <v>0.74520750000000002</v>
      </c>
      <c r="G127" s="9">
        <v>0.70400079999999998</v>
      </c>
      <c r="H127">
        <v>0.7053526</v>
      </c>
      <c r="I127">
        <v>73.932000000000002</v>
      </c>
      <c r="J127">
        <v>-8.0402199999999993E-2</v>
      </c>
      <c r="K127">
        <v>-5.7245200000000003E-2</v>
      </c>
      <c r="L127">
        <v>-4.1206699999999999E-2</v>
      </c>
      <c r="M127">
        <v>-2.5168200000000002E-2</v>
      </c>
      <c r="N127" s="1">
        <v>-2.0111999999999999E-3</v>
      </c>
      <c r="O127" s="1">
        <v>-7.9050400000000007E-2</v>
      </c>
      <c r="P127">
        <v>-5.5893400000000003E-2</v>
      </c>
      <c r="Q127">
        <v>-3.9854899999999999E-2</v>
      </c>
      <c r="R127">
        <v>-2.3816500000000001E-2</v>
      </c>
      <c r="S127">
        <v>-6.5950000000000004E-4</v>
      </c>
      <c r="T127">
        <v>16</v>
      </c>
      <c r="U127">
        <v>19</v>
      </c>
    </row>
    <row r="128" spans="1:21">
      <c r="A128" s="12">
        <v>41514</v>
      </c>
      <c r="B128" s="13">
        <v>22</v>
      </c>
      <c r="C128" t="s">
        <v>38</v>
      </c>
      <c r="D128" t="s">
        <v>68</v>
      </c>
      <c r="E128" t="str">
        <f t="shared" si="1"/>
        <v>4151422Average Per Device30% Cycling</v>
      </c>
      <c r="F128">
        <v>2.5817969999999999</v>
      </c>
      <c r="G128" s="9">
        <v>2.6023610000000001</v>
      </c>
      <c r="H128">
        <v>2.5677780000000001</v>
      </c>
      <c r="I128">
        <v>72.997100000000003</v>
      </c>
      <c r="J128">
        <v>-0.18320629999999999</v>
      </c>
      <c r="K128">
        <v>-6.2816999999999998E-2</v>
      </c>
      <c r="L128">
        <v>2.0564300000000001E-2</v>
      </c>
      <c r="M128">
        <v>0.1039456</v>
      </c>
      <c r="N128" s="1">
        <v>0.2243349</v>
      </c>
      <c r="O128" s="1">
        <v>-0.21778939999999999</v>
      </c>
      <c r="P128">
        <v>-9.74E-2</v>
      </c>
      <c r="Q128">
        <v>-1.40188E-2</v>
      </c>
      <c r="R128">
        <v>6.9362499999999994E-2</v>
      </c>
      <c r="S128">
        <v>0.1897518</v>
      </c>
      <c r="T128">
        <v>16</v>
      </c>
      <c r="U128">
        <v>19</v>
      </c>
    </row>
    <row r="129" spans="1:21">
      <c r="A129" s="12">
        <v>41514</v>
      </c>
      <c r="B129" s="13">
        <v>22</v>
      </c>
      <c r="C129" t="s">
        <v>38</v>
      </c>
      <c r="D129" t="s">
        <v>40</v>
      </c>
      <c r="E129" t="str">
        <f t="shared" si="1"/>
        <v>4151422Average Per Device50% Cycling</v>
      </c>
      <c r="F129">
        <v>2.428569</v>
      </c>
      <c r="G129" s="9">
        <v>2.3858950000000001</v>
      </c>
      <c r="H129">
        <v>2.390476</v>
      </c>
      <c r="I129">
        <v>72.701899999999995</v>
      </c>
      <c r="J129">
        <v>-0.1788767</v>
      </c>
      <c r="K129">
        <v>-9.8406900000000005E-2</v>
      </c>
      <c r="L129">
        <v>-4.2673799999999998E-2</v>
      </c>
      <c r="M129">
        <v>1.3059299999999999E-2</v>
      </c>
      <c r="N129" s="1">
        <v>9.3529000000000001E-2</v>
      </c>
      <c r="O129" s="1">
        <v>-0.17429549999999999</v>
      </c>
      <c r="P129">
        <v>-9.3825699999999998E-2</v>
      </c>
      <c r="Q129">
        <v>-3.8092599999999997E-2</v>
      </c>
      <c r="R129">
        <v>1.76405E-2</v>
      </c>
      <c r="S129">
        <v>9.8110199999999995E-2</v>
      </c>
      <c r="T129">
        <v>16</v>
      </c>
      <c r="U129">
        <v>19</v>
      </c>
    </row>
    <row r="130" spans="1:21">
      <c r="A130" s="12">
        <v>41514</v>
      </c>
      <c r="B130" s="13">
        <v>22</v>
      </c>
      <c r="C130" t="s">
        <v>37</v>
      </c>
      <c r="D130" t="s">
        <v>68</v>
      </c>
      <c r="E130" t="str">
        <f t="shared" si="1"/>
        <v>4151422Average Per Premise30% Cycling</v>
      </c>
      <c r="F130">
        <v>6.4876430000000003</v>
      </c>
      <c r="G130" s="9">
        <v>6.5393179999999997</v>
      </c>
      <c r="H130">
        <v>6.4524160000000004</v>
      </c>
      <c r="I130">
        <v>72.997100000000003</v>
      </c>
      <c r="J130">
        <v>-0.460368</v>
      </c>
      <c r="K130">
        <v>-0.15784899999999999</v>
      </c>
      <c r="L130">
        <v>5.16748E-2</v>
      </c>
      <c r="M130">
        <v>0.2611986</v>
      </c>
      <c r="N130" s="1">
        <v>0.56371769999999999</v>
      </c>
      <c r="O130" s="1">
        <v>-0.54726969999999997</v>
      </c>
      <c r="P130">
        <v>-0.24475060000000001</v>
      </c>
      <c r="Q130">
        <v>-3.5226800000000003E-2</v>
      </c>
      <c r="R130">
        <v>0.17429700000000001</v>
      </c>
      <c r="S130">
        <v>0.47681610000000002</v>
      </c>
      <c r="T130">
        <v>16</v>
      </c>
      <c r="U130">
        <v>19</v>
      </c>
    </row>
    <row r="131" spans="1:21">
      <c r="A131" s="12">
        <v>41514</v>
      </c>
      <c r="B131" s="13">
        <v>22</v>
      </c>
      <c r="C131" t="s">
        <v>37</v>
      </c>
      <c r="D131" t="s">
        <v>40</v>
      </c>
      <c r="E131" t="str">
        <f t="shared" ref="E131:E194" si="2">CONCATENATE(A131,B131,C131,D131)</f>
        <v>4151422Average Per Premise50% Cycling</v>
      </c>
      <c r="F131">
        <v>5.9362649999999997</v>
      </c>
      <c r="G131" s="9">
        <v>5.8319559999999999</v>
      </c>
      <c r="H131">
        <v>5.843153</v>
      </c>
      <c r="I131">
        <v>72.701899999999995</v>
      </c>
      <c r="J131">
        <v>-0.43723610000000002</v>
      </c>
      <c r="K131">
        <v>-0.24054010000000001</v>
      </c>
      <c r="L131">
        <v>-0.1043091</v>
      </c>
      <c r="M131">
        <v>3.1921999999999999E-2</v>
      </c>
      <c r="N131" s="1">
        <v>0.22861799999999999</v>
      </c>
      <c r="O131" s="1">
        <v>-0.426039</v>
      </c>
      <c r="P131">
        <v>-0.22934299999999999</v>
      </c>
      <c r="Q131">
        <v>-9.3112E-2</v>
      </c>
      <c r="R131">
        <v>4.31191E-2</v>
      </c>
      <c r="S131">
        <v>0.239815</v>
      </c>
      <c r="T131">
        <v>16</v>
      </c>
      <c r="U131">
        <v>19</v>
      </c>
    </row>
    <row r="132" spans="1:21">
      <c r="A132" s="12">
        <v>41514</v>
      </c>
      <c r="B132" s="13">
        <v>22</v>
      </c>
      <c r="C132" t="s">
        <v>39</v>
      </c>
      <c r="D132" t="s">
        <v>68</v>
      </c>
      <c r="E132" t="str">
        <f t="shared" si="2"/>
        <v>4151422Average Per Ton30% Cycling</v>
      </c>
      <c r="F132">
        <v>0.67296739999999999</v>
      </c>
      <c r="G132" s="9">
        <v>0.67832769999999998</v>
      </c>
      <c r="H132">
        <v>0.6693133</v>
      </c>
      <c r="I132">
        <v>72.997100000000003</v>
      </c>
      <c r="J132">
        <v>-4.77543E-2</v>
      </c>
      <c r="K132">
        <v>-1.6373800000000001E-2</v>
      </c>
      <c r="L132">
        <v>5.3601999999999999E-3</v>
      </c>
      <c r="M132">
        <v>2.7094300000000002E-2</v>
      </c>
      <c r="N132" s="1">
        <v>5.84748E-2</v>
      </c>
      <c r="O132" s="1">
        <v>-5.6768699999999998E-2</v>
      </c>
      <c r="P132">
        <v>-2.53882E-2</v>
      </c>
      <c r="Q132">
        <v>-3.6541999999999998E-3</v>
      </c>
      <c r="R132">
        <v>1.8079899999999999E-2</v>
      </c>
      <c r="S132">
        <v>4.9460400000000002E-2</v>
      </c>
      <c r="T132">
        <v>16</v>
      </c>
      <c r="U132">
        <v>19</v>
      </c>
    </row>
    <row r="133" spans="1:21">
      <c r="A133" s="12">
        <v>41514</v>
      </c>
      <c r="B133" s="13">
        <v>22</v>
      </c>
      <c r="C133" t="s">
        <v>39</v>
      </c>
      <c r="D133" t="s">
        <v>40</v>
      </c>
      <c r="E133" t="str">
        <f t="shared" si="2"/>
        <v>4151422Average Per Ton50% Cycling</v>
      </c>
      <c r="F133">
        <v>0.62305160000000004</v>
      </c>
      <c r="G133" s="9">
        <v>0.61210359999999997</v>
      </c>
      <c r="H133">
        <v>0.61327889999999996</v>
      </c>
      <c r="I133">
        <v>72.701899999999995</v>
      </c>
      <c r="J133">
        <v>-4.5891000000000001E-2</v>
      </c>
      <c r="K133">
        <v>-2.5246399999999999E-2</v>
      </c>
      <c r="L133">
        <v>-1.0947999999999999E-2</v>
      </c>
      <c r="M133">
        <v>3.3503999999999999E-3</v>
      </c>
      <c r="N133" s="1">
        <v>2.3994999999999999E-2</v>
      </c>
      <c r="O133" s="1">
        <v>-4.4715699999999997E-2</v>
      </c>
      <c r="P133">
        <v>-2.4071100000000002E-2</v>
      </c>
      <c r="Q133">
        <v>-9.7727000000000005E-3</v>
      </c>
      <c r="R133">
        <v>4.5256999999999997E-3</v>
      </c>
      <c r="S133">
        <v>2.51702E-2</v>
      </c>
      <c r="T133">
        <v>16</v>
      </c>
      <c r="U133">
        <v>19</v>
      </c>
    </row>
    <row r="134" spans="1:21">
      <c r="A134" s="12">
        <v>41514</v>
      </c>
      <c r="B134" s="13">
        <v>23</v>
      </c>
      <c r="C134" t="s">
        <v>38</v>
      </c>
      <c r="D134" t="s">
        <v>68</v>
      </c>
      <c r="E134" t="str">
        <f t="shared" si="2"/>
        <v>4151423Average Per Device30% Cycling</v>
      </c>
      <c r="F134">
        <v>2.2013379999999998</v>
      </c>
      <c r="G134" s="9">
        <v>2.2367819999999998</v>
      </c>
      <c r="H134">
        <v>2.2070569999999998</v>
      </c>
      <c r="I134">
        <v>71.936499999999995</v>
      </c>
      <c r="J134">
        <v>-0.144702</v>
      </c>
      <c r="K134">
        <v>-3.8270400000000003E-2</v>
      </c>
      <c r="L134">
        <v>3.5443799999999998E-2</v>
      </c>
      <c r="M134">
        <v>0.10915800000000001</v>
      </c>
      <c r="N134" s="1">
        <v>0.21558959999999999</v>
      </c>
      <c r="O134" s="1">
        <v>-0.1744269</v>
      </c>
      <c r="P134">
        <v>-6.7995299999999995E-2</v>
      </c>
      <c r="Q134">
        <v>5.7188999999999999E-3</v>
      </c>
      <c r="R134">
        <v>7.9433199999999995E-2</v>
      </c>
      <c r="S134">
        <v>0.1858648</v>
      </c>
      <c r="T134">
        <v>16</v>
      </c>
      <c r="U134">
        <v>19</v>
      </c>
    </row>
    <row r="135" spans="1:21">
      <c r="A135" s="12">
        <v>41514</v>
      </c>
      <c r="B135" s="13">
        <v>23</v>
      </c>
      <c r="C135" t="s">
        <v>38</v>
      </c>
      <c r="D135" t="s">
        <v>40</v>
      </c>
      <c r="E135" t="str">
        <f t="shared" si="2"/>
        <v>4151423Average Per Device50% Cycling</v>
      </c>
      <c r="F135">
        <v>2.0729890000000002</v>
      </c>
      <c r="G135" s="9">
        <v>2.0503629999999999</v>
      </c>
      <c r="H135">
        <v>2.0543</v>
      </c>
      <c r="I135">
        <v>71.625900000000001</v>
      </c>
      <c r="J135">
        <v>-0.14384330000000001</v>
      </c>
      <c r="K135">
        <v>-7.2227399999999997E-2</v>
      </c>
      <c r="L135">
        <v>-2.2626400000000001E-2</v>
      </c>
      <c r="M135">
        <v>2.6974600000000001E-2</v>
      </c>
      <c r="N135" s="1">
        <v>9.8590499999999998E-2</v>
      </c>
      <c r="O135" s="1">
        <v>-0.13990630000000001</v>
      </c>
      <c r="P135">
        <v>-6.8290400000000001E-2</v>
      </c>
      <c r="Q135">
        <v>-1.8689399999999998E-2</v>
      </c>
      <c r="R135">
        <v>3.0911600000000001E-2</v>
      </c>
      <c r="S135">
        <v>0.10252749999999999</v>
      </c>
      <c r="T135">
        <v>16</v>
      </c>
      <c r="U135">
        <v>19</v>
      </c>
    </row>
    <row r="136" spans="1:21">
      <c r="A136" s="12">
        <v>41514</v>
      </c>
      <c r="B136" s="13">
        <v>23</v>
      </c>
      <c r="C136" t="s">
        <v>37</v>
      </c>
      <c r="D136" t="s">
        <v>68</v>
      </c>
      <c r="E136" t="str">
        <f t="shared" si="2"/>
        <v>4151423Average Per Premise30% Cycling</v>
      </c>
      <c r="F136">
        <v>5.5316099999999997</v>
      </c>
      <c r="G136" s="9">
        <v>5.6206750000000003</v>
      </c>
      <c r="H136">
        <v>5.5459810000000003</v>
      </c>
      <c r="I136">
        <v>71.936499999999995</v>
      </c>
      <c r="J136">
        <v>-0.36361310000000002</v>
      </c>
      <c r="K136">
        <v>-9.61674E-2</v>
      </c>
      <c r="L136">
        <v>8.9064599999999994E-2</v>
      </c>
      <c r="M136">
        <v>0.2742966</v>
      </c>
      <c r="N136" s="1">
        <v>0.54174230000000001</v>
      </c>
      <c r="O136" s="1">
        <v>-0.4383068</v>
      </c>
      <c r="P136">
        <v>-0.17086109999999999</v>
      </c>
      <c r="Q136">
        <v>1.4370900000000001E-2</v>
      </c>
      <c r="R136">
        <v>0.199603</v>
      </c>
      <c r="S136">
        <v>0.46704859999999998</v>
      </c>
      <c r="T136">
        <v>16</v>
      </c>
      <c r="U136">
        <v>19</v>
      </c>
    </row>
    <row r="137" spans="1:21">
      <c r="A137" s="12">
        <v>41514</v>
      </c>
      <c r="B137" s="13">
        <v>23</v>
      </c>
      <c r="C137" t="s">
        <v>37</v>
      </c>
      <c r="D137" t="s">
        <v>40</v>
      </c>
      <c r="E137" t="str">
        <f t="shared" si="2"/>
        <v>4151423Average Per Premise50% Cycling</v>
      </c>
      <c r="F137">
        <v>5.0671039999999996</v>
      </c>
      <c r="G137" s="9">
        <v>5.0117969999999996</v>
      </c>
      <c r="H137">
        <v>5.02142</v>
      </c>
      <c r="I137">
        <v>71.625900000000001</v>
      </c>
      <c r="J137">
        <v>-0.35160249999999998</v>
      </c>
      <c r="K137">
        <v>-0.17654839999999999</v>
      </c>
      <c r="L137">
        <v>-5.5306399999999999E-2</v>
      </c>
      <c r="M137">
        <v>6.5935499999999994E-2</v>
      </c>
      <c r="N137" s="1">
        <v>0.2409897</v>
      </c>
      <c r="O137" s="1">
        <v>-0.34198000000000001</v>
      </c>
      <c r="P137">
        <v>-0.16692580000000001</v>
      </c>
      <c r="Q137">
        <v>-4.56839E-2</v>
      </c>
      <c r="R137">
        <v>7.5558100000000003E-2</v>
      </c>
      <c r="S137">
        <v>0.25061220000000001</v>
      </c>
      <c r="T137">
        <v>16</v>
      </c>
      <c r="U137">
        <v>19</v>
      </c>
    </row>
    <row r="138" spans="1:21">
      <c r="A138" s="12">
        <v>41514</v>
      </c>
      <c r="B138" s="13">
        <v>23</v>
      </c>
      <c r="C138" t="s">
        <v>39</v>
      </c>
      <c r="D138" t="s">
        <v>68</v>
      </c>
      <c r="E138" t="str">
        <f t="shared" si="2"/>
        <v>4151423Average Per Ton30% Cycling</v>
      </c>
      <c r="F138">
        <v>0.57379760000000002</v>
      </c>
      <c r="G138" s="9">
        <v>0.58303629999999995</v>
      </c>
      <c r="H138">
        <v>0.57528820000000003</v>
      </c>
      <c r="I138">
        <v>71.936499999999995</v>
      </c>
      <c r="J138">
        <v>-3.7717800000000003E-2</v>
      </c>
      <c r="K138">
        <v>-9.9755E-3</v>
      </c>
      <c r="L138">
        <v>9.2387000000000007E-3</v>
      </c>
      <c r="M138">
        <v>2.8452999999999999E-2</v>
      </c>
      <c r="N138" s="1">
        <v>5.6195299999999997E-2</v>
      </c>
      <c r="O138" s="1">
        <v>-4.5465899999999997E-2</v>
      </c>
      <c r="P138">
        <v>-1.7723599999999999E-2</v>
      </c>
      <c r="Q138">
        <v>1.4907E-3</v>
      </c>
      <c r="R138">
        <v>2.0704899999999998E-2</v>
      </c>
      <c r="S138">
        <v>4.8447200000000003E-2</v>
      </c>
      <c r="T138">
        <v>16</v>
      </c>
      <c r="U138">
        <v>19</v>
      </c>
    </row>
    <row r="139" spans="1:21">
      <c r="A139" s="12">
        <v>41514</v>
      </c>
      <c r="B139" s="13">
        <v>23</v>
      </c>
      <c r="C139" t="s">
        <v>39</v>
      </c>
      <c r="D139" t="s">
        <v>40</v>
      </c>
      <c r="E139" t="str">
        <f t="shared" si="2"/>
        <v>4151423Average Per Ton50% Cycling</v>
      </c>
      <c r="F139">
        <v>0.53182720000000006</v>
      </c>
      <c r="G139" s="9">
        <v>0.5260224</v>
      </c>
      <c r="H139">
        <v>0.52703239999999996</v>
      </c>
      <c r="I139">
        <v>71.625900000000001</v>
      </c>
      <c r="J139">
        <v>-3.6903100000000001E-2</v>
      </c>
      <c r="K139">
        <v>-1.8529899999999998E-2</v>
      </c>
      <c r="L139">
        <v>-5.8047999999999997E-3</v>
      </c>
      <c r="M139">
        <v>6.9204000000000002E-3</v>
      </c>
      <c r="N139" s="1">
        <v>2.52935E-2</v>
      </c>
      <c r="O139" s="1">
        <v>-3.5893099999999997E-2</v>
      </c>
      <c r="P139">
        <v>-1.7519900000000001E-2</v>
      </c>
      <c r="Q139">
        <v>-4.7948000000000001E-3</v>
      </c>
      <c r="R139">
        <v>7.9304000000000006E-3</v>
      </c>
      <c r="S139">
        <v>2.63035E-2</v>
      </c>
      <c r="T139">
        <v>16</v>
      </c>
      <c r="U139">
        <v>19</v>
      </c>
    </row>
    <row r="140" spans="1:21">
      <c r="A140" s="12">
        <v>41514</v>
      </c>
      <c r="B140" s="13">
        <v>24</v>
      </c>
      <c r="C140" t="s">
        <v>38</v>
      </c>
      <c r="D140" t="s">
        <v>68</v>
      </c>
      <c r="E140" t="str">
        <f t="shared" si="2"/>
        <v>4151424Average Per Device30% Cycling</v>
      </c>
      <c r="F140">
        <v>1.9559409999999999</v>
      </c>
      <c r="G140" s="9">
        <v>1.988175</v>
      </c>
      <c r="H140">
        <v>1.961754</v>
      </c>
      <c r="I140">
        <v>71.753299999999996</v>
      </c>
      <c r="J140">
        <v>-0.1290618</v>
      </c>
      <c r="K140">
        <v>-3.3766999999999998E-2</v>
      </c>
      <c r="L140">
        <v>3.2233999999999999E-2</v>
      </c>
      <c r="M140">
        <v>9.82349E-2</v>
      </c>
      <c r="N140" s="1">
        <v>0.1935298</v>
      </c>
      <c r="O140" s="1">
        <v>-0.15548290000000001</v>
      </c>
      <c r="P140">
        <v>-6.0188100000000001E-2</v>
      </c>
      <c r="Q140">
        <v>5.8129000000000002E-3</v>
      </c>
      <c r="R140">
        <v>7.1813799999999997E-2</v>
      </c>
      <c r="S140">
        <v>0.1671087</v>
      </c>
      <c r="T140">
        <v>16</v>
      </c>
      <c r="U140">
        <v>19</v>
      </c>
    </row>
    <row r="141" spans="1:21">
      <c r="A141" s="12">
        <v>41514</v>
      </c>
      <c r="B141" s="13">
        <v>24</v>
      </c>
      <c r="C141" t="s">
        <v>38</v>
      </c>
      <c r="D141" t="s">
        <v>40</v>
      </c>
      <c r="E141" t="str">
        <f t="shared" si="2"/>
        <v>4151424Average Per Device50% Cycling</v>
      </c>
      <c r="F141">
        <v>1.8591869999999999</v>
      </c>
      <c r="G141" s="9">
        <v>1.8525510000000001</v>
      </c>
      <c r="H141">
        <v>1.8561080000000001</v>
      </c>
      <c r="I141">
        <v>71.528899999999993</v>
      </c>
      <c r="J141">
        <v>-0.1161814</v>
      </c>
      <c r="K141">
        <v>-5.1460800000000001E-2</v>
      </c>
      <c r="L141">
        <v>-6.6354999999999999E-3</v>
      </c>
      <c r="M141">
        <v>3.81897E-2</v>
      </c>
      <c r="N141" s="1">
        <v>0.1029103</v>
      </c>
      <c r="O141" s="1">
        <v>-0.1126243</v>
      </c>
      <c r="P141">
        <v>-4.79037E-2</v>
      </c>
      <c r="Q141">
        <v>-3.0785000000000001E-3</v>
      </c>
      <c r="R141">
        <v>4.1746800000000001E-2</v>
      </c>
      <c r="S141">
        <v>0.1064674</v>
      </c>
      <c r="T141">
        <v>16</v>
      </c>
      <c r="U141">
        <v>19</v>
      </c>
    </row>
    <row r="142" spans="1:21">
      <c r="A142" s="12">
        <v>41514</v>
      </c>
      <c r="B142" s="13">
        <v>24</v>
      </c>
      <c r="C142" t="s">
        <v>37</v>
      </c>
      <c r="D142" t="s">
        <v>68</v>
      </c>
      <c r="E142" t="str">
        <f t="shared" si="2"/>
        <v>4151424Average Per Premise30% Cycling</v>
      </c>
      <c r="F142">
        <v>4.9149669999999999</v>
      </c>
      <c r="G142" s="9">
        <v>4.995965</v>
      </c>
      <c r="H142">
        <v>4.9295739999999997</v>
      </c>
      <c r="I142">
        <v>71.753299999999996</v>
      </c>
      <c r="J142">
        <v>-0.32431219999999999</v>
      </c>
      <c r="K142">
        <v>-8.4851399999999993E-2</v>
      </c>
      <c r="L142">
        <v>8.0998399999999998E-2</v>
      </c>
      <c r="M142">
        <v>0.24684819999999999</v>
      </c>
      <c r="N142" s="1">
        <v>0.48630899999999999</v>
      </c>
      <c r="O142" s="1">
        <v>-0.3907041</v>
      </c>
      <c r="P142">
        <v>-0.1512433</v>
      </c>
      <c r="Q142">
        <v>1.46065E-2</v>
      </c>
      <c r="R142">
        <v>0.18045629999999999</v>
      </c>
      <c r="S142">
        <v>0.41991709999999999</v>
      </c>
      <c r="T142">
        <v>16</v>
      </c>
      <c r="U142">
        <v>19</v>
      </c>
    </row>
    <row r="143" spans="1:21">
      <c r="A143" s="12">
        <v>41514</v>
      </c>
      <c r="B143" s="13">
        <v>24</v>
      </c>
      <c r="C143" t="s">
        <v>37</v>
      </c>
      <c r="D143" t="s">
        <v>40</v>
      </c>
      <c r="E143" t="str">
        <f t="shared" si="2"/>
        <v>4151424Average Per Premise50% Cycling</v>
      </c>
      <c r="F143">
        <v>4.5444969999999998</v>
      </c>
      <c r="G143" s="9">
        <v>4.5282770000000001</v>
      </c>
      <c r="H143">
        <v>4.5369719999999996</v>
      </c>
      <c r="I143">
        <v>71.528899999999993</v>
      </c>
      <c r="J143">
        <v>-0.28398760000000001</v>
      </c>
      <c r="K143">
        <v>-0.12578810000000001</v>
      </c>
      <c r="L143">
        <v>-1.6219600000000001E-2</v>
      </c>
      <c r="M143">
        <v>9.3348899999999999E-2</v>
      </c>
      <c r="N143" s="1">
        <v>0.2515483</v>
      </c>
      <c r="O143" s="1">
        <v>-0.27529340000000002</v>
      </c>
      <c r="P143">
        <v>-0.1170939</v>
      </c>
      <c r="Q143">
        <v>-7.5253999999999998E-3</v>
      </c>
      <c r="R143">
        <v>0.10204299999999999</v>
      </c>
      <c r="S143">
        <v>0.26024249999999999</v>
      </c>
      <c r="T143">
        <v>16</v>
      </c>
      <c r="U143">
        <v>19</v>
      </c>
    </row>
    <row r="144" spans="1:21">
      <c r="A144" s="12">
        <v>41514</v>
      </c>
      <c r="B144" s="13">
        <v>24</v>
      </c>
      <c r="C144" t="s">
        <v>39</v>
      </c>
      <c r="D144" t="s">
        <v>68</v>
      </c>
      <c r="E144" t="str">
        <f t="shared" si="2"/>
        <v>4151424Average Per Ton30% Cycling</v>
      </c>
      <c r="F144">
        <v>0.50983270000000003</v>
      </c>
      <c r="G144" s="9">
        <v>0.51823470000000005</v>
      </c>
      <c r="H144">
        <v>0.51134780000000002</v>
      </c>
      <c r="I144">
        <v>71.753299999999996</v>
      </c>
      <c r="J144">
        <v>-3.36411E-2</v>
      </c>
      <c r="K144">
        <v>-8.8017000000000008E-3</v>
      </c>
      <c r="L144">
        <v>8.4019999999999997E-3</v>
      </c>
      <c r="M144">
        <v>2.5605800000000001E-2</v>
      </c>
      <c r="N144" s="1">
        <v>5.0445200000000003E-2</v>
      </c>
      <c r="O144" s="1">
        <v>-4.0528000000000002E-2</v>
      </c>
      <c r="P144">
        <v>-1.56886E-2</v>
      </c>
      <c r="Q144">
        <v>1.5152E-3</v>
      </c>
      <c r="R144">
        <v>1.87189E-2</v>
      </c>
      <c r="S144">
        <v>4.3558300000000001E-2</v>
      </c>
      <c r="T144">
        <v>16</v>
      </c>
      <c r="U144">
        <v>19</v>
      </c>
    </row>
    <row r="145" spans="1:21">
      <c r="A145" s="12">
        <v>41514</v>
      </c>
      <c r="B145" s="13">
        <v>24</v>
      </c>
      <c r="C145" t="s">
        <v>39</v>
      </c>
      <c r="D145" t="s">
        <v>40</v>
      </c>
      <c r="E145" t="str">
        <f t="shared" si="2"/>
        <v>4151424Average Per Ton50% Cycling</v>
      </c>
      <c r="F145">
        <v>0.47697600000000001</v>
      </c>
      <c r="G145" s="9">
        <v>0.47527370000000002</v>
      </c>
      <c r="H145">
        <v>0.4761862</v>
      </c>
      <c r="I145">
        <v>71.528899999999993</v>
      </c>
      <c r="J145">
        <v>-2.98064E-2</v>
      </c>
      <c r="K145">
        <v>-1.32023E-2</v>
      </c>
      <c r="L145">
        <v>-1.7024E-3</v>
      </c>
      <c r="M145">
        <v>9.7976000000000001E-3</v>
      </c>
      <c r="N145" s="1">
        <v>2.64017E-2</v>
      </c>
      <c r="O145" s="1">
        <v>-2.88939E-2</v>
      </c>
      <c r="P145">
        <v>-1.22898E-2</v>
      </c>
      <c r="Q145">
        <v>-7.8980000000000001E-4</v>
      </c>
      <c r="R145">
        <v>1.07102E-2</v>
      </c>
      <c r="S145">
        <v>2.73143E-2</v>
      </c>
      <c r="T145">
        <v>16</v>
      </c>
      <c r="U145">
        <v>19</v>
      </c>
    </row>
    <row r="146" spans="1:21">
      <c r="A146" s="12">
        <v>41515</v>
      </c>
      <c r="B146" s="13">
        <v>1</v>
      </c>
      <c r="C146" t="s">
        <v>38</v>
      </c>
      <c r="D146" t="s">
        <v>68</v>
      </c>
      <c r="E146" t="str">
        <f t="shared" si="2"/>
        <v>415151Average Per Device30% Cycling</v>
      </c>
      <c r="F146">
        <v>1.815048</v>
      </c>
      <c r="G146" s="9">
        <v>1.808916</v>
      </c>
      <c r="H146">
        <v>1.80186</v>
      </c>
      <c r="I146">
        <v>70.576800000000006</v>
      </c>
      <c r="J146">
        <v>-0.15297820000000001</v>
      </c>
      <c r="K146">
        <v>-6.6220100000000004E-2</v>
      </c>
      <c r="L146">
        <v>-6.1316000000000001E-3</v>
      </c>
      <c r="M146">
        <v>5.3956799999999999E-2</v>
      </c>
      <c r="N146" s="1">
        <v>0.1407149</v>
      </c>
      <c r="O146" s="1">
        <v>-0.1600347</v>
      </c>
      <c r="P146">
        <v>-7.3276499999999994E-2</v>
      </c>
      <c r="Q146">
        <v>-1.3188099999999999E-2</v>
      </c>
      <c r="R146">
        <v>4.6900299999999999E-2</v>
      </c>
      <c r="S146">
        <v>0.13365840000000001</v>
      </c>
      <c r="T146">
        <v>15</v>
      </c>
      <c r="U146">
        <v>18</v>
      </c>
    </row>
    <row r="147" spans="1:21">
      <c r="A147" s="12">
        <v>41515</v>
      </c>
      <c r="B147" s="13">
        <v>1</v>
      </c>
      <c r="C147" t="s">
        <v>38</v>
      </c>
      <c r="D147" t="s">
        <v>40</v>
      </c>
      <c r="E147" t="str">
        <f t="shared" si="2"/>
        <v>415151Average Per Device50% Cycling</v>
      </c>
      <c r="F147">
        <v>1.7181230000000001</v>
      </c>
      <c r="G147" s="9">
        <v>1.702205</v>
      </c>
      <c r="H147">
        <v>1.718896</v>
      </c>
      <c r="I147">
        <v>70.507400000000004</v>
      </c>
      <c r="J147">
        <v>-0.11585090000000001</v>
      </c>
      <c r="K147">
        <v>-5.6810100000000002E-2</v>
      </c>
      <c r="L147">
        <v>-1.5918600000000001E-2</v>
      </c>
      <c r="M147">
        <v>2.4972899999999999E-2</v>
      </c>
      <c r="N147" s="1">
        <v>8.4013699999999997E-2</v>
      </c>
      <c r="O147" s="1">
        <v>-9.9159600000000001E-2</v>
      </c>
      <c r="P147">
        <v>-4.0118800000000003E-2</v>
      </c>
      <c r="Q147">
        <v>7.7269999999999997E-4</v>
      </c>
      <c r="R147">
        <v>4.1664199999999998E-2</v>
      </c>
      <c r="S147">
        <v>0.100705</v>
      </c>
      <c r="T147">
        <v>15</v>
      </c>
      <c r="U147">
        <v>18</v>
      </c>
    </row>
    <row r="148" spans="1:21">
      <c r="A148" s="12">
        <v>41515</v>
      </c>
      <c r="B148" s="13">
        <v>1</v>
      </c>
      <c r="C148" t="s">
        <v>37</v>
      </c>
      <c r="D148" t="s">
        <v>68</v>
      </c>
      <c r="E148" t="str">
        <f t="shared" si="2"/>
        <v>415151Average Per Premise30% Cycling</v>
      </c>
      <c r="F148">
        <v>4.5670809999999999</v>
      </c>
      <c r="G148" s="9">
        <v>4.5516529999999999</v>
      </c>
      <c r="H148">
        <v>4.5338969999999996</v>
      </c>
      <c r="I148">
        <v>70.576800000000006</v>
      </c>
      <c r="J148">
        <v>-0.38492850000000001</v>
      </c>
      <c r="K148">
        <v>-0.16662489999999999</v>
      </c>
      <c r="L148">
        <v>-1.54285E-2</v>
      </c>
      <c r="M148">
        <v>0.13576779999999999</v>
      </c>
      <c r="N148" s="1">
        <v>0.35407139999999998</v>
      </c>
      <c r="O148" s="1">
        <v>-0.4026845</v>
      </c>
      <c r="P148">
        <v>-0.18438089999999999</v>
      </c>
      <c r="Q148">
        <v>-3.3184499999999999E-2</v>
      </c>
      <c r="R148">
        <v>0.1180118</v>
      </c>
      <c r="S148">
        <v>0.33631539999999999</v>
      </c>
      <c r="T148">
        <v>15</v>
      </c>
      <c r="U148">
        <v>18</v>
      </c>
    </row>
    <row r="149" spans="1:21">
      <c r="A149" s="12">
        <v>41515</v>
      </c>
      <c r="B149" s="13">
        <v>1</v>
      </c>
      <c r="C149" t="s">
        <v>37</v>
      </c>
      <c r="D149" t="s">
        <v>40</v>
      </c>
      <c r="E149" t="str">
        <f t="shared" si="2"/>
        <v>415151Average Per Premise50% Cycling</v>
      </c>
      <c r="F149">
        <v>4.2074720000000001</v>
      </c>
      <c r="G149" s="9">
        <v>4.1684890000000001</v>
      </c>
      <c r="H149">
        <v>4.2093639999999999</v>
      </c>
      <c r="I149">
        <v>70.507400000000004</v>
      </c>
      <c r="J149">
        <v>-0.28370469999999998</v>
      </c>
      <c r="K149">
        <v>-0.1391211</v>
      </c>
      <c r="L149">
        <v>-3.8982900000000001E-2</v>
      </c>
      <c r="M149">
        <v>6.1155300000000003E-2</v>
      </c>
      <c r="N149" s="1">
        <v>0.20573900000000001</v>
      </c>
      <c r="O149" s="1">
        <v>-0.2428293</v>
      </c>
      <c r="P149">
        <v>-9.8245600000000002E-2</v>
      </c>
      <c r="Q149">
        <v>1.8925999999999999E-3</v>
      </c>
      <c r="R149">
        <v>0.1020308</v>
      </c>
      <c r="S149">
        <v>0.24661440000000001</v>
      </c>
      <c r="T149">
        <v>15</v>
      </c>
      <c r="U149">
        <v>18</v>
      </c>
    </row>
    <row r="150" spans="1:21">
      <c r="A150" s="12">
        <v>41515</v>
      </c>
      <c r="B150" s="13">
        <v>1</v>
      </c>
      <c r="C150" t="s">
        <v>39</v>
      </c>
      <c r="D150" t="s">
        <v>68</v>
      </c>
      <c r="E150" t="str">
        <f t="shared" si="2"/>
        <v>415151Average Per Ton30% Cycling</v>
      </c>
      <c r="F150">
        <v>0.470277</v>
      </c>
      <c r="G150" s="9">
        <v>0.4686882</v>
      </c>
      <c r="H150">
        <v>0.46685979999999999</v>
      </c>
      <c r="I150">
        <v>70.576800000000006</v>
      </c>
      <c r="J150">
        <v>-3.9636499999999998E-2</v>
      </c>
      <c r="K150">
        <v>-1.7157599999999999E-2</v>
      </c>
      <c r="L150">
        <v>-1.5887E-3</v>
      </c>
      <c r="M150">
        <v>1.3980100000000001E-2</v>
      </c>
      <c r="N150" s="1">
        <v>3.6458999999999998E-2</v>
      </c>
      <c r="O150" s="1">
        <v>-4.1464899999999999E-2</v>
      </c>
      <c r="P150">
        <v>-1.89859E-2</v>
      </c>
      <c r="Q150">
        <v>-3.4171000000000002E-3</v>
      </c>
      <c r="R150">
        <v>1.21517E-2</v>
      </c>
      <c r="S150">
        <v>3.46307E-2</v>
      </c>
      <c r="T150">
        <v>15</v>
      </c>
      <c r="U150">
        <v>18</v>
      </c>
    </row>
    <row r="151" spans="1:21">
      <c r="A151" s="12">
        <v>41515</v>
      </c>
      <c r="B151" s="13">
        <v>1</v>
      </c>
      <c r="C151" t="s">
        <v>39</v>
      </c>
      <c r="D151" t="s">
        <v>40</v>
      </c>
      <c r="E151" t="str">
        <f t="shared" si="2"/>
        <v>415151Average Per Ton50% Cycling</v>
      </c>
      <c r="F151">
        <v>0.44143979999999999</v>
      </c>
      <c r="G151" s="9">
        <v>0.43734980000000001</v>
      </c>
      <c r="H151">
        <v>0.44163829999999998</v>
      </c>
      <c r="I151">
        <v>70.507400000000004</v>
      </c>
      <c r="J151">
        <v>-2.9765799999999999E-2</v>
      </c>
      <c r="K151">
        <v>-1.45963E-2</v>
      </c>
      <c r="L151">
        <v>-4.0899999999999999E-3</v>
      </c>
      <c r="M151">
        <v>6.4162999999999998E-3</v>
      </c>
      <c r="N151" s="1">
        <v>2.1585699999999999E-2</v>
      </c>
      <c r="O151" s="1">
        <v>-2.5477199999999998E-2</v>
      </c>
      <c r="P151">
        <v>-1.0307800000000001E-2</v>
      </c>
      <c r="Q151">
        <v>1.985E-4</v>
      </c>
      <c r="R151">
        <v>1.07048E-2</v>
      </c>
      <c r="S151">
        <v>2.5874299999999999E-2</v>
      </c>
      <c r="T151">
        <v>15</v>
      </c>
      <c r="U151">
        <v>18</v>
      </c>
    </row>
    <row r="152" spans="1:21">
      <c r="A152" s="12">
        <v>41515</v>
      </c>
      <c r="B152" s="13">
        <v>2</v>
      </c>
      <c r="C152" t="s">
        <v>38</v>
      </c>
      <c r="D152" t="s">
        <v>68</v>
      </c>
      <c r="E152" t="str">
        <f t="shared" si="2"/>
        <v>415152Average Per Device30% Cycling</v>
      </c>
      <c r="F152">
        <v>1.676137</v>
      </c>
      <c r="G152" s="9">
        <v>1.72098</v>
      </c>
      <c r="H152">
        <v>1.714267</v>
      </c>
      <c r="I152">
        <v>69.731399999999994</v>
      </c>
      <c r="J152">
        <v>-8.9980900000000003E-2</v>
      </c>
      <c r="K152">
        <v>-1.03258E-2</v>
      </c>
      <c r="L152">
        <v>4.4843099999999997E-2</v>
      </c>
      <c r="M152">
        <v>0.100012</v>
      </c>
      <c r="N152" s="1">
        <v>0.1796671</v>
      </c>
      <c r="O152" s="1">
        <v>-9.6694299999999997E-2</v>
      </c>
      <c r="P152">
        <v>-1.7039200000000001E-2</v>
      </c>
      <c r="Q152">
        <v>3.8129700000000002E-2</v>
      </c>
      <c r="R152">
        <v>9.3298599999999995E-2</v>
      </c>
      <c r="S152">
        <v>0.17295369999999999</v>
      </c>
      <c r="T152">
        <v>15</v>
      </c>
      <c r="U152">
        <v>18</v>
      </c>
    </row>
    <row r="153" spans="1:21">
      <c r="A153" s="12">
        <v>41515</v>
      </c>
      <c r="B153" s="13">
        <v>2</v>
      </c>
      <c r="C153" t="s">
        <v>38</v>
      </c>
      <c r="D153" t="s">
        <v>40</v>
      </c>
      <c r="E153" t="str">
        <f t="shared" si="2"/>
        <v>415152Average Per Device50% Cycling</v>
      </c>
      <c r="F153">
        <v>1.6492579999999999</v>
      </c>
      <c r="G153" s="9">
        <v>1.63137</v>
      </c>
      <c r="H153">
        <v>1.6473660000000001</v>
      </c>
      <c r="I153">
        <v>69.714600000000004</v>
      </c>
      <c r="J153">
        <v>-0.11466709999999999</v>
      </c>
      <c r="K153">
        <v>-5.7489600000000002E-2</v>
      </c>
      <c r="L153">
        <v>-1.78887E-2</v>
      </c>
      <c r="M153">
        <v>2.17123E-2</v>
      </c>
      <c r="N153" s="1">
        <v>7.8889799999999996E-2</v>
      </c>
      <c r="O153" s="1">
        <v>-9.8670400000000005E-2</v>
      </c>
      <c r="P153">
        <v>-4.1492899999999999E-2</v>
      </c>
      <c r="Q153">
        <v>-1.892E-3</v>
      </c>
      <c r="R153">
        <v>3.7708999999999999E-2</v>
      </c>
      <c r="S153">
        <v>9.4886499999999999E-2</v>
      </c>
      <c r="T153">
        <v>15</v>
      </c>
      <c r="U153">
        <v>18</v>
      </c>
    </row>
    <row r="154" spans="1:21">
      <c r="A154" s="12">
        <v>41515</v>
      </c>
      <c r="B154" s="13">
        <v>2</v>
      </c>
      <c r="C154" t="s">
        <v>37</v>
      </c>
      <c r="D154" t="s">
        <v>68</v>
      </c>
      <c r="E154" t="str">
        <f t="shared" si="2"/>
        <v>415152Average Per Premise30% Cycling</v>
      </c>
      <c r="F154">
        <v>4.217549</v>
      </c>
      <c r="G154" s="9">
        <v>4.3303849999999997</v>
      </c>
      <c r="H154">
        <v>4.3134920000000001</v>
      </c>
      <c r="I154">
        <v>69.731399999999994</v>
      </c>
      <c r="J154">
        <v>-0.22641259999999999</v>
      </c>
      <c r="K154">
        <v>-2.5981799999999999E-2</v>
      </c>
      <c r="L154">
        <v>0.1128359</v>
      </c>
      <c r="M154">
        <v>0.25165359999999998</v>
      </c>
      <c r="N154" s="1">
        <v>0.4520844</v>
      </c>
      <c r="O154" s="1">
        <v>-0.24330550000000001</v>
      </c>
      <c r="P154">
        <v>-4.2874700000000002E-2</v>
      </c>
      <c r="Q154">
        <v>9.5943000000000001E-2</v>
      </c>
      <c r="R154">
        <v>0.23476069999999999</v>
      </c>
      <c r="S154">
        <v>0.43519150000000001</v>
      </c>
      <c r="T154">
        <v>15</v>
      </c>
      <c r="U154">
        <v>18</v>
      </c>
    </row>
    <row r="155" spans="1:21">
      <c r="A155" s="12">
        <v>41515</v>
      </c>
      <c r="B155" s="13">
        <v>2</v>
      </c>
      <c r="C155" t="s">
        <v>37</v>
      </c>
      <c r="D155" t="s">
        <v>40</v>
      </c>
      <c r="E155" t="str">
        <f t="shared" si="2"/>
        <v>415152Average Per Premise50% Cycling</v>
      </c>
      <c r="F155">
        <v>4.0388289999999998</v>
      </c>
      <c r="G155" s="9">
        <v>3.9950230000000002</v>
      </c>
      <c r="H155">
        <v>4.0341969999999998</v>
      </c>
      <c r="I155">
        <v>69.714600000000004</v>
      </c>
      <c r="J155">
        <v>-0.28080519999999998</v>
      </c>
      <c r="K155">
        <v>-0.14078460000000001</v>
      </c>
      <c r="L155">
        <v>-4.38068E-2</v>
      </c>
      <c r="M155">
        <v>5.3171000000000003E-2</v>
      </c>
      <c r="N155" s="1">
        <v>0.19319159999999999</v>
      </c>
      <c r="O155" s="1">
        <v>-0.24163090000000001</v>
      </c>
      <c r="P155">
        <v>-0.1016103</v>
      </c>
      <c r="Q155">
        <v>-4.6325000000000003E-3</v>
      </c>
      <c r="R155">
        <v>9.2345399999999994E-2</v>
      </c>
      <c r="S155">
        <v>0.23236589999999999</v>
      </c>
      <c r="T155">
        <v>15</v>
      </c>
      <c r="U155">
        <v>18</v>
      </c>
    </row>
    <row r="156" spans="1:21">
      <c r="A156" s="12">
        <v>41515</v>
      </c>
      <c r="B156" s="13">
        <v>2</v>
      </c>
      <c r="C156" t="s">
        <v>39</v>
      </c>
      <c r="D156" t="s">
        <v>68</v>
      </c>
      <c r="E156" t="str">
        <f t="shared" si="2"/>
        <v>415152Average Per Ton30% Cycling</v>
      </c>
      <c r="F156">
        <v>0.43428529999999999</v>
      </c>
      <c r="G156" s="9">
        <v>0.44590410000000003</v>
      </c>
      <c r="H156">
        <v>0.44416460000000002</v>
      </c>
      <c r="I156">
        <v>69.731399999999994</v>
      </c>
      <c r="J156">
        <v>-2.3314000000000001E-2</v>
      </c>
      <c r="K156">
        <v>-2.6754000000000001E-3</v>
      </c>
      <c r="L156">
        <v>1.16188E-2</v>
      </c>
      <c r="M156">
        <v>2.5912999999999999E-2</v>
      </c>
      <c r="N156" s="1">
        <v>4.6551500000000003E-2</v>
      </c>
      <c r="O156" s="1">
        <v>-2.5053499999999999E-2</v>
      </c>
      <c r="P156">
        <v>-4.4149000000000002E-3</v>
      </c>
      <c r="Q156">
        <v>9.8793000000000006E-3</v>
      </c>
      <c r="R156">
        <v>2.4173500000000001E-2</v>
      </c>
      <c r="S156">
        <v>4.4811999999999998E-2</v>
      </c>
      <c r="T156">
        <v>15</v>
      </c>
      <c r="U156">
        <v>18</v>
      </c>
    </row>
    <row r="157" spans="1:21">
      <c r="A157" s="12">
        <v>41515</v>
      </c>
      <c r="B157" s="13">
        <v>2</v>
      </c>
      <c r="C157" t="s">
        <v>39</v>
      </c>
      <c r="D157" t="s">
        <v>40</v>
      </c>
      <c r="E157" t="str">
        <f t="shared" si="2"/>
        <v>415152Average Per Ton50% Cycling</v>
      </c>
      <c r="F157">
        <v>0.42374620000000002</v>
      </c>
      <c r="G157" s="9">
        <v>0.41915000000000002</v>
      </c>
      <c r="H157">
        <v>0.42326009999999997</v>
      </c>
      <c r="I157">
        <v>69.714600000000004</v>
      </c>
      <c r="J157">
        <v>-2.9461600000000001E-2</v>
      </c>
      <c r="K157">
        <v>-1.47709E-2</v>
      </c>
      <c r="L157">
        <v>-4.5961999999999999E-3</v>
      </c>
      <c r="M157">
        <v>5.5786000000000004E-3</v>
      </c>
      <c r="N157" s="1">
        <v>2.0269200000000001E-2</v>
      </c>
      <c r="O157" s="1">
        <v>-2.5351599999999998E-2</v>
      </c>
      <c r="P157">
        <v>-1.0660899999999999E-2</v>
      </c>
      <c r="Q157">
        <v>-4.861E-4</v>
      </c>
      <c r="R157">
        <v>9.6886000000000003E-3</v>
      </c>
      <c r="S157">
        <v>2.43793E-2</v>
      </c>
      <c r="T157">
        <v>15</v>
      </c>
      <c r="U157">
        <v>18</v>
      </c>
    </row>
    <row r="158" spans="1:21">
      <c r="A158" s="12">
        <v>41515</v>
      </c>
      <c r="B158" s="13">
        <v>3</v>
      </c>
      <c r="C158" t="s">
        <v>38</v>
      </c>
      <c r="D158" t="s">
        <v>68</v>
      </c>
      <c r="E158" t="str">
        <f t="shared" si="2"/>
        <v>415153Average Per Device30% Cycling</v>
      </c>
      <c r="F158">
        <v>1.586222</v>
      </c>
      <c r="G158" s="9">
        <v>1.6555260000000001</v>
      </c>
      <c r="H158">
        <v>1.649068</v>
      </c>
      <c r="I158">
        <v>69.107500000000002</v>
      </c>
      <c r="J158">
        <v>-5.9358800000000003E-2</v>
      </c>
      <c r="K158">
        <v>1.6656299999999999E-2</v>
      </c>
      <c r="L158">
        <v>6.9304099999999993E-2</v>
      </c>
      <c r="M158">
        <v>0.1219519</v>
      </c>
      <c r="N158" s="1">
        <v>0.197967</v>
      </c>
      <c r="O158" s="1">
        <v>-6.5816899999999998E-2</v>
      </c>
      <c r="P158">
        <v>1.01981E-2</v>
      </c>
      <c r="Q158">
        <v>6.2845899999999996E-2</v>
      </c>
      <c r="R158">
        <v>0.1154937</v>
      </c>
      <c r="S158">
        <v>0.19150880000000001</v>
      </c>
      <c r="T158">
        <v>15</v>
      </c>
      <c r="U158">
        <v>18</v>
      </c>
    </row>
    <row r="159" spans="1:21">
      <c r="A159" s="12">
        <v>41515</v>
      </c>
      <c r="B159" s="13">
        <v>3</v>
      </c>
      <c r="C159" t="s">
        <v>38</v>
      </c>
      <c r="D159" t="s">
        <v>40</v>
      </c>
      <c r="E159" t="str">
        <f t="shared" si="2"/>
        <v>415153Average Per Device50% Cycling</v>
      </c>
      <c r="F159">
        <v>1.6000920000000001</v>
      </c>
      <c r="G159" s="9">
        <v>1.605297</v>
      </c>
      <c r="H159">
        <v>1.621038</v>
      </c>
      <c r="I159">
        <v>69.103700000000003</v>
      </c>
      <c r="J159">
        <v>-9.0533199999999994E-2</v>
      </c>
      <c r="K159">
        <v>-3.3969899999999997E-2</v>
      </c>
      <c r="L159">
        <v>5.2056000000000003E-3</v>
      </c>
      <c r="M159">
        <v>4.4381200000000003E-2</v>
      </c>
      <c r="N159" s="1">
        <v>0.1009444</v>
      </c>
      <c r="O159" s="1">
        <v>-7.4792200000000003E-2</v>
      </c>
      <c r="P159">
        <v>-1.8228899999999999E-2</v>
      </c>
      <c r="Q159">
        <v>2.0946599999999999E-2</v>
      </c>
      <c r="R159">
        <v>6.0122200000000001E-2</v>
      </c>
      <c r="S159">
        <v>0.11668539999999999</v>
      </c>
      <c r="T159">
        <v>15</v>
      </c>
      <c r="U159">
        <v>18</v>
      </c>
    </row>
    <row r="160" spans="1:21">
      <c r="A160" s="12">
        <v>41515</v>
      </c>
      <c r="B160" s="13">
        <v>3</v>
      </c>
      <c r="C160" t="s">
        <v>37</v>
      </c>
      <c r="D160" t="s">
        <v>68</v>
      </c>
      <c r="E160" t="str">
        <f t="shared" si="2"/>
        <v>415153Average Per Premise30% Cycling</v>
      </c>
      <c r="F160">
        <v>3.9913020000000001</v>
      </c>
      <c r="G160" s="9">
        <v>4.1656870000000001</v>
      </c>
      <c r="H160">
        <v>4.1494369999999998</v>
      </c>
      <c r="I160">
        <v>69.107500000000002</v>
      </c>
      <c r="J160">
        <v>-0.14936070000000001</v>
      </c>
      <c r="K160">
        <v>4.1910799999999998E-2</v>
      </c>
      <c r="L160">
        <v>0.17438480000000001</v>
      </c>
      <c r="M160">
        <v>0.30685889999999999</v>
      </c>
      <c r="N160" s="1">
        <v>0.49813039999999997</v>
      </c>
      <c r="O160" s="1">
        <v>-0.16561090000000001</v>
      </c>
      <c r="P160">
        <v>2.5660599999999999E-2</v>
      </c>
      <c r="Q160">
        <v>0.15813469999999999</v>
      </c>
      <c r="R160">
        <v>0.2906088</v>
      </c>
      <c r="S160">
        <v>0.48188029999999998</v>
      </c>
      <c r="T160">
        <v>15</v>
      </c>
      <c r="U160">
        <v>18</v>
      </c>
    </row>
    <row r="161" spans="1:21">
      <c r="A161" s="12">
        <v>41515</v>
      </c>
      <c r="B161" s="13">
        <v>3</v>
      </c>
      <c r="C161" t="s">
        <v>37</v>
      </c>
      <c r="D161" t="s">
        <v>40</v>
      </c>
      <c r="E161" t="str">
        <f t="shared" si="2"/>
        <v>415153Average Per Premise50% Cycling</v>
      </c>
      <c r="F161">
        <v>3.9184269999999999</v>
      </c>
      <c r="G161" s="9">
        <v>3.9311750000000001</v>
      </c>
      <c r="H161">
        <v>3.9697230000000001</v>
      </c>
      <c r="I161">
        <v>69.103700000000003</v>
      </c>
      <c r="J161">
        <v>-0.2217044</v>
      </c>
      <c r="K161">
        <v>-8.3187999999999998E-2</v>
      </c>
      <c r="L161">
        <v>1.2748000000000001E-2</v>
      </c>
      <c r="M161">
        <v>0.108684</v>
      </c>
      <c r="N161" s="1">
        <v>0.24720039999999999</v>
      </c>
      <c r="O161" s="1">
        <v>-0.18315619999999999</v>
      </c>
      <c r="P161">
        <v>-4.46398E-2</v>
      </c>
      <c r="Q161">
        <v>5.12962E-2</v>
      </c>
      <c r="R161">
        <v>0.14723230000000001</v>
      </c>
      <c r="S161">
        <v>0.28574870000000002</v>
      </c>
      <c r="T161">
        <v>15</v>
      </c>
      <c r="U161">
        <v>18</v>
      </c>
    </row>
    <row r="162" spans="1:21">
      <c r="A162" s="12">
        <v>41515</v>
      </c>
      <c r="B162" s="13">
        <v>3</v>
      </c>
      <c r="C162" t="s">
        <v>39</v>
      </c>
      <c r="D162" t="s">
        <v>68</v>
      </c>
      <c r="E162" t="str">
        <f t="shared" si="2"/>
        <v>415153Average Per Ton30% Cycling</v>
      </c>
      <c r="F162">
        <v>0.41098839999999998</v>
      </c>
      <c r="G162" s="9">
        <v>0.42894500000000002</v>
      </c>
      <c r="H162">
        <v>0.42727159999999997</v>
      </c>
      <c r="I162">
        <v>69.107500000000002</v>
      </c>
      <c r="J162">
        <v>-1.5379800000000001E-2</v>
      </c>
      <c r="K162">
        <v>4.3156000000000002E-3</v>
      </c>
      <c r="L162">
        <v>1.79566E-2</v>
      </c>
      <c r="M162">
        <v>3.1597600000000003E-2</v>
      </c>
      <c r="N162" s="1">
        <v>5.1292999999999998E-2</v>
      </c>
      <c r="O162" s="1">
        <v>-1.7053100000000002E-2</v>
      </c>
      <c r="P162">
        <v>2.6423000000000002E-3</v>
      </c>
      <c r="Q162">
        <v>1.6283300000000001E-2</v>
      </c>
      <c r="R162">
        <v>2.9924300000000001E-2</v>
      </c>
      <c r="S162">
        <v>4.9619700000000003E-2</v>
      </c>
      <c r="T162">
        <v>15</v>
      </c>
      <c r="U162">
        <v>18</v>
      </c>
    </row>
    <row r="163" spans="1:21">
      <c r="A163" s="12">
        <v>41515</v>
      </c>
      <c r="B163" s="13">
        <v>3</v>
      </c>
      <c r="C163" t="s">
        <v>39</v>
      </c>
      <c r="D163" t="s">
        <v>40</v>
      </c>
      <c r="E163" t="str">
        <f t="shared" si="2"/>
        <v>415153Average Per Ton50% Cycling</v>
      </c>
      <c r="F163">
        <v>0.41111370000000003</v>
      </c>
      <c r="G163" s="9">
        <v>0.41245120000000002</v>
      </c>
      <c r="H163">
        <v>0.41649560000000002</v>
      </c>
      <c r="I163">
        <v>69.103700000000003</v>
      </c>
      <c r="J163">
        <v>-2.3260800000000002E-2</v>
      </c>
      <c r="K163">
        <v>-8.7279000000000002E-3</v>
      </c>
      <c r="L163">
        <v>1.3374999999999999E-3</v>
      </c>
      <c r="M163">
        <v>1.1402900000000001E-2</v>
      </c>
      <c r="N163" s="1">
        <v>2.5935799999999998E-2</v>
      </c>
      <c r="O163" s="1">
        <v>-1.9216400000000002E-2</v>
      </c>
      <c r="P163">
        <v>-4.6835999999999996E-3</v>
      </c>
      <c r="Q163">
        <v>5.3819000000000002E-3</v>
      </c>
      <c r="R163">
        <v>1.5447300000000001E-2</v>
      </c>
      <c r="S163">
        <v>2.9980099999999999E-2</v>
      </c>
      <c r="T163">
        <v>15</v>
      </c>
      <c r="U163">
        <v>18</v>
      </c>
    </row>
    <row r="164" spans="1:21">
      <c r="A164" s="12">
        <v>41515</v>
      </c>
      <c r="B164" s="13">
        <v>4</v>
      </c>
      <c r="C164" t="s">
        <v>38</v>
      </c>
      <c r="D164" t="s">
        <v>68</v>
      </c>
      <c r="E164" t="str">
        <f t="shared" si="2"/>
        <v>415154Average Per Device30% Cycling</v>
      </c>
      <c r="F164">
        <v>1.5469360000000001</v>
      </c>
      <c r="G164" s="9">
        <v>1.619853</v>
      </c>
      <c r="H164">
        <v>1.613534</v>
      </c>
      <c r="I164">
        <v>68.895700000000005</v>
      </c>
      <c r="J164">
        <v>-5.3413799999999997E-2</v>
      </c>
      <c r="K164">
        <v>2.1223499999999999E-2</v>
      </c>
      <c r="L164">
        <v>7.2917099999999999E-2</v>
      </c>
      <c r="M164">
        <v>0.1246107</v>
      </c>
      <c r="N164" s="1">
        <v>0.19924800000000001</v>
      </c>
      <c r="O164" s="1">
        <v>-5.97327E-2</v>
      </c>
      <c r="P164">
        <v>1.49046E-2</v>
      </c>
      <c r="Q164">
        <v>6.6598199999999996E-2</v>
      </c>
      <c r="R164">
        <v>0.1182918</v>
      </c>
      <c r="S164">
        <v>0.19292909999999999</v>
      </c>
      <c r="T164">
        <v>15</v>
      </c>
      <c r="U164">
        <v>18</v>
      </c>
    </row>
    <row r="165" spans="1:21">
      <c r="A165" s="12">
        <v>41515</v>
      </c>
      <c r="B165" s="13">
        <v>4</v>
      </c>
      <c r="C165" t="s">
        <v>38</v>
      </c>
      <c r="D165" t="s">
        <v>40</v>
      </c>
      <c r="E165" t="str">
        <f t="shared" si="2"/>
        <v>415154Average Per Device50% Cycling</v>
      </c>
      <c r="F165">
        <v>1.5763819999999999</v>
      </c>
      <c r="G165" s="9">
        <v>1.5967819999999999</v>
      </c>
      <c r="H165">
        <v>1.612439</v>
      </c>
      <c r="I165">
        <v>68.953999999999994</v>
      </c>
      <c r="J165">
        <v>-7.4974700000000005E-2</v>
      </c>
      <c r="K165">
        <v>-1.8626400000000001E-2</v>
      </c>
      <c r="L165">
        <v>2.04002E-2</v>
      </c>
      <c r="M165">
        <v>5.9426800000000002E-2</v>
      </c>
      <c r="N165" s="1">
        <v>0.115775</v>
      </c>
      <c r="O165" s="1">
        <v>-5.9317099999999998E-2</v>
      </c>
      <c r="P165">
        <v>-2.9689E-3</v>
      </c>
      <c r="Q165">
        <v>3.6057699999999998E-2</v>
      </c>
      <c r="R165">
        <v>7.5084300000000007E-2</v>
      </c>
      <c r="S165">
        <v>0.13143250000000001</v>
      </c>
      <c r="T165">
        <v>15</v>
      </c>
      <c r="U165">
        <v>18</v>
      </c>
    </row>
    <row r="166" spans="1:21">
      <c r="A166" s="12">
        <v>41515</v>
      </c>
      <c r="B166" s="13">
        <v>4</v>
      </c>
      <c r="C166" t="s">
        <v>37</v>
      </c>
      <c r="D166" t="s">
        <v>68</v>
      </c>
      <c r="E166" t="str">
        <f t="shared" si="2"/>
        <v>415154Average Per Premise30% Cycling</v>
      </c>
      <c r="F166">
        <v>3.8924479999999999</v>
      </c>
      <c r="G166" s="9">
        <v>4.0759249999999998</v>
      </c>
      <c r="H166">
        <v>4.0600250000000004</v>
      </c>
      <c r="I166">
        <v>68.895700000000005</v>
      </c>
      <c r="J166">
        <v>-0.1344011</v>
      </c>
      <c r="K166">
        <v>5.3403699999999998E-2</v>
      </c>
      <c r="L166">
        <v>0.18347669999999999</v>
      </c>
      <c r="M166">
        <v>0.31354969999999999</v>
      </c>
      <c r="N166" s="1">
        <v>0.50135450000000004</v>
      </c>
      <c r="O166" s="1">
        <v>-0.1503013</v>
      </c>
      <c r="P166">
        <v>3.7503500000000002E-2</v>
      </c>
      <c r="Q166">
        <v>0.16757659999999999</v>
      </c>
      <c r="R166">
        <v>0.29764960000000001</v>
      </c>
      <c r="S166">
        <v>0.48545440000000001</v>
      </c>
      <c r="T166">
        <v>15</v>
      </c>
      <c r="U166">
        <v>18</v>
      </c>
    </row>
    <row r="167" spans="1:21">
      <c r="A167" s="12">
        <v>41515</v>
      </c>
      <c r="B167" s="13">
        <v>4</v>
      </c>
      <c r="C167" t="s">
        <v>37</v>
      </c>
      <c r="D167" t="s">
        <v>40</v>
      </c>
      <c r="E167" t="str">
        <f t="shared" si="2"/>
        <v>415154Average Per Premise50% Cycling</v>
      </c>
      <c r="F167">
        <v>3.8603640000000001</v>
      </c>
      <c r="G167" s="9">
        <v>3.9103210000000002</v>
      </c>
      <c r="H167">
        <v>3.9486650000000001</v>
      </c>
      <c r="I167">
        <v>68.953999999999994</v>
      </c>
      <c r="J167">
        <v>-0.18360389999999999</v>
      </c>
      <c r="K167">
        <v>-4.5614099999999998E-2</v>
      </c>
      <c r="L167">
        <v>4.9957300000000003E-2</v>
      </c>
      <c r="M167">
        <v>0.14552860000000001</v>
      </c>
      <c r="N167" s="1">
        <v>0.28351850000000001</v>
      </c>
      <c r="O167" s="1">
        <v>-0.14526</v>
      </c>
      <c r="P167">
        <v>-7.2702000000000001E-3</v>
      </c>
      <c r="Q167">
        <v>8.8301199999999996E-2</v>
      </c>
      <c r="R167">
        <v>0.18387249999999999</v>
      </c>
      <c r="S167">
        <v>0.32186239999999999</v>
      </c>
      <c r="T167">
        <v>15</v>
      </c>
      <c r="U167">
        <v>18</v>
      </c>
    </row>
    <row r="168" spans="1:21">
      <c r="A168" s="12">
        <v>41515</v>
      </c>
      <c r="B168" s="13">
        <v>4</v>
      </c>
      <c r="C168" t="s">
        <v>39</v>
      </c>
      <c r="D168" t="s">
        <v>68</v>
      </c>
      <c r="E168" t="str">
        <f t="shared" si="2"/>
        <v>415154Average Per Ton30% Cycling</v>
      </c>
      <c r="F168">
        <v>0.40080929999999998</v>
      </c>
      <c r="G168" s="9">
        <v>0.41970200000000002</v>
      </c>
      <c r="H168">
        <v>0.41806470000000001</v>
      </c>
      <c r="I168">
        <v>68.895700000000005</v>
      </c>
      <c r="J168">
        <v>-1.3839499999999999E-2</v>
      </c>
      <c r="K168">
        <v>5.4990000000000004E-3</v>
      </c>
      <c r="L168">
        <v>1.8892699999999998E-2</v>
      </c>
      <c r="M168">
        <v>3.2286500000000003E-2</v>
      </c>
      <c r="N168" s="1">
        <v>5.1624900000000001E-2</v>
      </c>
      <c r="O168" s="1">
        <v>-1.5476699999999999E-2</v>
      </c>
      <c r="P168">
        <v>3.8617E-3</v>
      </c>
      <c r="Q168">
        <v>1.72555E-2</v>
      </c>
      <c r="R168">
        <v>3.0649200000000001E-2</v>
      </c>
      <c r="S168">
        <v>4.9987700000000003E-2</v>
      </c>
      <c r="T168">
        <v>15</v>
      </c>
      <c r="U168">
        <v>18</v>
      </c>
    </row>
    <row r="169" spans="1:21">
      <c r="A169" s="12">
        <v>41515</v>
      </c>
      <c r="B169" s="13">
        <v>4</v>
      </c>
      <c r="C169" t="s">
        <v>39</v>
      </c>
      <c r="D169" t="s">
        <v>40</v>
      </c>
      <c r="E169" t="str">
        <f t="shared" si="2"/>
        <v>415154Average Per Ton50% Cycling</v>
      </c>
      <c r="F169">
        <v>0.40502189999999999</v>
      </c>
      <c r="G169" s="9">
        <v>0.4102634</v>
      </c>
      <c r="H169">
        <v>0.4142863</v>
      </c>
      <c r="I169">
        <v>68.953999999999994</v>
      </c>
      <c r="J169">
        <v>-1.9263300000000001E-2</v>
      </c>
      <c r="K169">
        <v>-4.7857000000000004E-3</v>
      </c>
      <c r="L169">
        <v>5.2414999999999996E-3</v>
      </c>
      <c r="M169">
        <v>1.52686E-2</v>
      </c>
      <c r="N169" s="1">
        <v>2.97462E-2</v>
      </c>
      <c r="O169" s="1">
        <v>-1.5240399999999999E-2</v>
      </c>
      <c r="P169">
        <v>-7.628E-4</v>
      </c>
      <c r="Q169">
        <v>9.2642999999999996E-3</v>
      </c>
      <c r="R169">
        <v>1.92915E-2</v>
      </c>
      <c r="S169">
        <v>3.3769100000000003E-2</v>
      </c>
      <c r="T169">
        <v>15</v>
      </c>
      <c r="U169">
        <v>18</v>
      </c>
    </row>
    <row r="170" spans="1:21">
      <c r="A170" s="12">
        <v>41515</v>
      </c>
      <c r="B170" s="13">
        <v>5</v>
      </c>
      <c r="C170" t="s">
        <v>38</v>
      </c>
      <c r="D170" t="s">
        <v>68</v>
      </c>
      <c r="E170" t="str">
        <f t="shared" si="2"/>
        <v>415155Average Per Device30% Cycling</v>
      </c>
      <c r="F170">
        <v>1.5727439999999999</v>
      </c>
      <c r="G170" s="9">
        <v>1.623138</v>
      </c>
      <c r="H170">
        <v>1.616806</v>
      </c>
      <c r="I170">
        <v>68.971400000000003</v>
      </c>
      <c r="J170">
        <v>-7.7656199999999995E-2</v>
      </c>
      <c r="K170">
        <v>-2.0027999999999999E-3</v>
      </c>
      <c r="L170">
        <v>5.0394399999999999E-2</v>
      </c>
      <c r="M170">
        <v>0.1027917</v>
      </c>
      <c r="N170" s="1">
        <v>0.17844499999999999</v>
      </c>
      <c r="O170" s="1">
        <v>-8.3987999999999993E-2</v>
      </c>
      <c r="P170">
        <v>-8.3347000000000004E-3</v>
      </c>
      <c r="Q170">
        <v>4.40626E-2</v>
      </c>
      <c r="R170">
        <v>9.6459900000000001E-2</v>
      </c>
      <c r="S170">
        <v>0.17211319999999999</v>
      </c>
      <c r="T170">
        <v>15</v>
      </c>
      <c r="U170">
        <v>18</v>
      </c>
    </row>
    <row r="171" spans="1:21">
      <c r="A171" s="12">
        <v>41515</v>
      </c>
      <c r="B171" s="13">
        <v>5</v>
      </c>
      <c r="C171" t="s">
        <v>38</v>
      </c>
      <c r="D171" t="s">
        <v>40</v>
      </c>
      <c r="E171" t="str">
        <f t="shared" si="2"/>
        <v>415155Average Per Device50% Cycling</v>
      </c>
      <c r="F171">
        <v>1.5958969999999999</v>
      </c>
      <c r="G171" s="9">
        <v>1.638334</v>
      </c>
      <c r="H171">
        <v>1.654399</v>
      </c>
      <c r="I171">
        <v>68.918400000000005</v>
      </c>
      <c r="J171">
        <v>-5.6046699999999998E-2</v>
      </c>
      <c r="K171">
        <v>2.1381E-3</v>
      </c>
      <c r="L171">
        <v>4.2436700000000001E-2</v>
      </c>
      <c r="M171">
        <v>8.2735299999999998E-2</v>
      </c>
      <c r="N171" s="1">
        <v>0.14092009999999999</v>
      </c>
      <c r="O171" s="1">
        <v>-3.9981700000000002E-2</v>
      </c>
      <c r="P171">
        <v>1.82031E-2</v>
      </c>
      <c r="Q171">
        <v>5.8501699999999997E-2</v>
      </c>
      <c r="R171">
        <v>9.8800299999999994E-2</v>
      </c>
      <c r="S171">
        <v>0.15698509999999999</v>
      </c>
      <c r="T171">
        <v>15</v>
      </c>
      <c r="U171">
        <v>18</v>
      </c>
    </row>
    <row r="172" spans="1:21">
      <c r="A172" s="12">
        <v>41515</v>
      </c>
      <c r="B172" s="13">
        <v>5</v>
      </c>
      <c r="C172" t="s">
        <v>37</v>
      </c>
      <c r="D172" t="s">
        <v>68</v>
      </c>
      <c r="E172" t="str">
        <f t="shared" si="2"/>
        <v>415155Average Per Premise30% Cycling</v>
      </c>
      <c r="F172">
        <v>3.9573879999999999</v>
      </c>
      <c r="G172" s="9">
        <v>4.0841919999999998</v>
      </c>
      <c r="H172">
        <v>4.0682590000000003</v>
      </c>
      <c r="I172">
        <v>68.971400000000003</v>
      </c>
      <c r="J172">
        <v>-0.19540089999999999</v>
      </c>
      <c r="K172">
        <v>-5.0394999999999997E-3</v>
      </c>
      <c r="L172">
        <v>0.1268041</v>
      </c>
      <c r="M172">
        <v>0.25864779999999998</v>
      </c>
      <c r="N172" s="1">
        <v>0.44900909999999999</v>
      </c>
      <c r="O172" s="1">
        <v>-0.2113334</v>
      </c>
      <c r="P172">
        <v>-2.09721E-2</v>
      </c>
      <c r="Q172">
        <v>0.1108716</v>
      </c>
      <c r="R172">
        <v>0.24271519999999999</v>
      </c>
      <c r="S172">
        <v>0.43307649999999998</v>
      </c>
      <c r="T172">
        <v>15</v>
      </c>
      <c r="U172">
        <v>18</v>
      </c>
    </row>
    <row r="173" spans="1:21">
      <c r="A173" s="12">
        <v>41515</v>
      </c>
      <c r="B173" s="13">
        <v>5</v>
      </c>
      <c r="C173" t="s">
        <v>37</v>
      </c>
      <c r="D173" t="s">
        <v>40</v>
      </c>
      <c r="E173" t="str">
        <f t="shared" si="2"/>
        <v>415155Average Per Premise50% Cycling</v>
      </c>
      <c r="F173">
        <v>3.9081549999999998</v>
      </c>
      <c r="G173" s="9">
        <v>4.0120769999999997</v>
      </c>
      <c r="H173">
        <v>4.051418</v>
      </c>
      <c r="I173">
        <v>68.918400000000005</v>
      </c>
      <c r="J173">
        <v>-0.1372515</v>
      </c>
      <c r="K173">
        <v>5.2357999999999997E-3</v>
      </c>
      <c r="L173">
        <v>0.1039221</v>
      </c>
      <c r="M173">
        <v>0.20260839999999999</v>
      </c>
      <c r="N173" s="1">
        <v>0.34509580000000001</v>
      </c>
      <c r="O173" s="1">
        <v>-9.79101E-2</v>
      </c>
      <c r="P173">
        <v>4.45773E-2</v>
      </c>
      <c r="Q173">
        <v>0.14326359999999999</v>
      </c>
      <c r="R173">
        <v>0.2419499</v>
      </c>
      <c r="S173">
        <v>0.38443719999999998</v>
      </c>
      <c r="T173">
        <v>15</v>
      </c>
      <c r="U173">
        <v>18</v>
      </c>
    </row>
    <row r="174" spans="1:21">
      <c r="A174" s="12">
        <v>41515</v>
      </c>
      <c r="B174" s="13">
        <v>5</v>
      </c>
      <c r="C174" t="s">
        <v>39</v>
      </c>
      <c r="D174" t="s">
        <v>68</v>
      </c>
      <c r="E174" t="str">
        <f t="shared" si="2"/>
        <v>415155Average Per Ton30% Cycling</v>
      </c>
      <c r="F174">
        <v>0.40749619999999998</v>
      </c>
      <c r="G174" s="9">
        <v>0.42055330000000002</v>
      </c>
      <c r="H174">
        <v>0.41891270000000003</v>
      </c>
      <c r="I174">
        <v>68.971400000000003</v>
      </c>
      <c r="J174">
        <v>-2.0120599999999999E-2</v>
      </c>
      <c r="K174">
        <v>-5.1889999999999998E-4</v>
      </c>
      <c r="L174">
        <v>1.30571E-2</v>
      </c>
      <c r="M174">
        <v>2.6633199999999999E-2</v>
      </c>
      <c r="N174" s="1">
        <v>4.6234900000000002E-2</v>
      </c>
      <c r="O174" s="1">
        <v>-2.1761200000000001E-2</v>
      </c>
      <c r="P174">
        <v>-2.1595E-3</v>
      </c>
      <c r="Q174">
        <v>1.14165E-2</v>
      </c>
      <c r="R174">
        <v>2.49926E-2</v>
      </c>
      <c r="S174">
        <v>4.4594300000000003E-2</v>
      </c>
      <c r="T174">
        <v>15</v>
      </c>
      <c r="U174">
        <v>18</v>
      </c>
    </row>
    <row r="175" spans="1:21">
      <c r="A175" s="12">
        <v>41515</v>
      </c>
      <c r="B175" s="13">
        <v>5</v>
      </c>
      <c r="C175" t="s">
        <v>39</v>
      </c>
      <c r="D175" t="s">
        <v>40</v>
      </c>
      <c r="E175" t="str">
        <f t="shared" si="2"/>
        <v>415155Average Per Ton50% Cycling</v>
      </c>
      <c r="F175">
        <v>0.41003600000000001</v>
      </c>
      <c r="G175" s="9">
        <v>0.42093940000000002</v>
      </c>
      <c r="H175">
        <v>0.42506690000000003</v>
      </c>
      <c r="I175">
        <v>68.918400000000005</v>
      </c>
      <c r="J175">
        <v>-1.4400100000000001E-2</v>
      </c>
      <c r="K175">
        <v>5.4940000000000002E-4</v>
      </c>
      <c r="L175">
        <v>1.0903299999999999E-2</v>
      </c>
      <c r="M175">
        <v>2.12573E-2</v>
      </c>
      <c r="N175" s="1">
        <v>3.6206799999999997E-2</v>
      </c>
      <c r="O175" s="1">
        <v>-1.02726E-2</v>
      </c>
      <c r="P175">
        <v>4.6769000000000003E-3</v>
      </c>
      <c r="Q175">
        <v>1.50309E-2</v>
      </c>
      <c r="R175">
        <v>2.5384899999999998E-2</v>
      </c>
      <c r="S175">
        <v>4.0334399999999999E-2</v>
      </c>
      <c r="T175">
        <v>15</v>
      </c>
      <c r="U175">
        <v>18</v>
      </c>
    </row>
    <row r="176" spans="1:21">
      <c r="A176" s="12">
        <v>41515</v>
      </c>
      <c r="B176" s="13">
        <v>6</v>
      </c>
      <c r="C176" t="s">
        <v>38</v>
      </c>
      <c r="D176" t="s">
        <v>68</v>
      </c>
      <c r="E176" t="str">
        <f t="shared" si="2"/>
        <v>415156Average Per Device30% Cycling</v>
      </c>
      <c r="F176">
        <v>1.7047159999999999</v>
      </c>
      <c r="G176" s="9">
        <v>1.8173109999999999</v>
      </c>
      <c r="H176">
        <v>1.810222</v>
      </c>
      <c r="I176">
        <v>68.527900000000002</v>
      </c>
      <c r="J176">
        <v>-3.11092E-2</v>
      </c>
      <c r="K176">
        <v>5.37925E-2</v>
      </c>
      <c r="L176">
        <v>0.1125951</v>
      </c>
      <c r="M176">
        <v>0.17139769999999999</v>
      </c>
      <c r="N176" s="1">
        <v>0.25629930000000001</v>
      </c>
      <c r="O176" s="1">
        <v>-3.81984E-2</v>
      </c>
      <c r="P176">
        <v>4.67032E-2</v>
      </c>
      <c r="Q176">
        <v>0.1055058</v>
      </c>
      <c r="R176">
        <v>0.16430839999999999</v>
      </c>
      <c r="S176">
        <v>0.24921009999999999</v>
      </c>
      <c r="T176">
        <v>15</v>
      </c>
      <c r="U176">
        <v>18</v>
      </c>
    </row>
    <row r="177" spans="1:21">
      <c r="A177" s="12">
        <v>41515</v>
      </c>
      <c r="B177" s="13">
        <v>6</v>
      </c>
      <c r="C177" t="s">
        <v>38</v>
      </c>
      <c r="D177" t="s">
        <v>40</v>
      </c>
      <c r="E177" t="str">
        <f t="shared" si="2"/>
        <v>415156Average Per Device50% Cycling</v>
      </c>
      <c r="F177">
        <v>1.754759</v>
      </c>
      <c r="G177" s="9">
        <v>1.764759</v>
      </c>
      <c r="H177">
        <v>1.7820640000000001</v>
      </c>
      <c r="I177">
        <v>68.512100000000004</v>
      </c>
      <c r="J177">
        <v>-9.9065899999999998E-2</v>
      </c>
      <c r="K177">
        <v>-3.4628899999999997E-2</v>
      </c>
      <c r="L177">
        <v>0.01</v>
      </c>
      <c r="M177">
        <v>5.4628900000000001E-2</v>
      </c>
      <c r="N177" s="1">
        <v>0.1190659</v>
      </c>
      <c r="O177" s="1">
        <v>-8.1761299999999995E-2</v>
      </c>
      <c r="P177">
        <v>-1.7324200000000001E-2</v>
      </c>
      <c r="Q177">
        <v>2.7304599999999998E-2</v>
      </c>
      <c r="R177">
        <v>7.1933499999999997E-2</v>
      </c>
      <c r="S177">
        <v>0.13637060000000001</v>
      </c>
      <c r="T177">
        <v>15</v>
      </c>
      <c r="U177">
        <v>18</v>
      </c>
    </row>
    <row r="178" spans="1:21">
      <c r="A178" s="12">
        <v>41515</v>
      </c>
      <c r="B178" s="13">
        <v>6</v>
      </c>
      <c r="C178" t="s">
        <v>37</v>
      </c>
      <c r="D178" t="s">
        <v>68</v>
      </c>
      <c r="E178" t="str">
        <f t="shared" si="2"/>
        <v>415156Average Per Premise30% Cycling</v>
      </c>
      <c r="F178">
        <v>4.2894610000000002</v>
      </c>
      <c r="G178" s="9">
        <v>4.5727760000000002</v>
      </c>
      <c r="H178">
        <v>4.5549379999999999</v>
      </c>
      <c r="I178">
        <v>68.527900000000002</v>
      </c>
      <c r="J178">
        <v>-7.8278E-2</v>
      </c>
      <c r="K178">
        <v>0.13535420000000001</v>
      </c>
      <c r="L178">
        <v>0.28331519999999999</v>
      </c>
      <c r="M178">
        <v>0.4312762</v>
      </c>
      <c r="N178" s="1">
        <v>0.64490840000000005</v>
      </c>
      <c r="O178" s="1">
        <v>-9.6116499999999994E-2</v>
      </c>
      <c r="P178">
        <v>0.1175157</v>
      </c>
      <c r="Q178">
        <v>0.26547670000000001</v>
      </c>
      <c r="R178">
        <v>0.41343770000000002</v>
      </c>
      <c r="S178">
        <v>0.62706989999999996</v>
      </c>
      <c r="T178">
        <v>15</v>
      </c>
      <c r="U178">
        <v>18</v>
      </c>
    </row>
    <row r="179" spans="1:21">
      <c r="A179" s="12">
        <v>41515</v>
      </c>
      <c r="B179" s="13">
        <v>6</v>
      </c>
      <c r="C179" t="s">
        <v>37</v>
      </c>
      <c r="D179" t="s">
        <v>40</v>
      </c>
      <c r="E179" t="str">
        <f t="shared" si="2"/>
        <v>415156Average Per Premise50% Cycling</v>
      </c>
      <c r="F179">
        <v>4.2971880000000002</v>
      </c>
      <c r="G179" s="9">
        <v>4.3216770000000002</v>
      </c>
      <c r="H179">
        <v>4.3640540000000003</v>
      </c>
      <c r="I179">
        <v>68.512100000000004</v>
      </c>
      <c r="J179">
        <v>-0.24260000000000001</v>
      </c>
      <c r="K179">
        <v>-8.4801699999999994E-2</v>
      </c>
      <c r="L179">
        <v>2.4488900000000001E-2</v>
      </c>
      <c r="M179">
        <v>0.1337796</v>
      </c>
      <c r="N179" s="1">
        <v>0.2915779</v>
      </c>
      <c r="O179" s="1">
        <v>-0.2002225</v>
      </c>
      <c r="P179">
        <v>-4.2424200000000002E-2</v>
      </c>
      <c r="Q179">
        <v>6.6866400000000006E-2</v>
      </c>
      <c r="R179">
        <v>0.17615700000000001</v>
      </c>
      <c r="S179">
        <v>0.33395530000000001</v>
      </c>
      <c r="T179">
        <v>15</v>
      </c>
      <c r="U179">
        <v>18</v>
      </c>
    </row>
    <row r="180" spans="1:21">
      <c r="A180" s="12">
        <v>41515</v>
      </c>
      <c r="B180" s="13">
        <v>6</v>
      </c>
      <c r="C180" t="s">
        <v>39</v>
      </c>
      <c r="D180" t="s">
        <v>68</v>
      </c>
      <c r="E180" t="str">
        <f t="shared" si="2"/>
        <v>415156Average Per Ton30% Cycling</v>
      </c>
      <c r="F180">
        <v>0.44169009999999997</v>
      </c>
      <c r="G180" s="9">
        <v>0.47086329999999998</v>
      </c>
      <c r="H180">
        <v>0.46902650000000001</v>
      </c>
      <c r="I180">
        <v>68.527900000000002</v>
      </c>
      <c r="J180">
        <v>-8.0604000000000006E-3</v>
      </c>
      <c r="K180">
        <v>1.39376E-2</v>
      </c>
      <c r="L180">
        <v>2.9173299999999999E-2</v>
      </c>
      <c r="M180">
        <v>4.4408900000000001E-2</v>
      </c>
      <c r="N180" s="1">
        <v>6.6406900000000005E-2</v>
      </c>
      <c r="O180" s="1">
        <v>-9.8972000000000001E-3</v>
      </c>
      <c r="P180">
        <v>1.2100700000000001E-2</v>
      </c>
      <c r="Q180">
        <v>2.73364E-2</v>
      </c>
      <c r="R180">
        <v>4.2572100000000002E-2</v>
      </c>
      <c r="S180">
        <v>6.4570000000000002E-2</v>
      </c>
      <c r="T180">
        <v>15</v>
      </c>
      <c r="U180">
        <v>18</v>
      </c>
    </row>
    <row r="181" spans="1:21">
      <c r="A181" s="12">
        <v>41515</v>
      </c>
      <c r="B181" s="13">
        <v>6</v>
      </c>
      <c r="C181" t="s">
        <v>39</v>
      </c>
      <c r="D181" t="s">
        <v>40</v>
      </c>
      <c r="E181" t="str">
        <f t="shared" si="2"/>
        <v>415156Average Per Ton50% Cycling</v>
      </c>
      <c r="F181">
        <v>0.45085259999999999</v>
      </c>
      <c r="G181" s="9">
        <v>0.45342199999999999</v>
      </c>
      <c r="H181">
        <v>0.4578681</v>
      </c>
      <c r="I181">
        <v>68.512100000000004</v>
      </c>
      <c r="J181">
        <v>-2.5453099999999999E-2</v>
      </c>
      <c r="K181">
        <v>-8.8971999999999992E-3</v>
      </c>
      <c r="L181">
        <v>2.5693000000000001E-3</v>
      </c>
      <c r="M181">
        <v>1.40359E-2</v>
      </c>
      <c r="N181" s="1">
        <v>3.0591799999999999E-2</v>
      </c>
      <c r="O181" s="1">
        <v>-2.1007000000000001E-2</v>
      </c>
      <c r="P181">
        <v>-4.4511000000000004E-3</v>
      </c>
      <c r="Q181">
        <v>7.0153999999999998E-3</v>
      </c>
      <c r="R181">
        <v>1.8481999999999998E-2</v>
      </c>
      <c r="S181">
        <v>3.5037899999999997E-2</v>
      </c>
      <c r="T181">
        <v>15</v>
      </c>
      <c r="U181">
        <v>18</v>
      </c>
    </row>
    <row r="182" spans="1:21">
      <c r="A182" s="12">
        <v>41515</v>
      </c>
      <c r="B182" s="13">
        <v>7</v>
      </c>
      <c r="C182" t="s">
        <v>38</v>
      </c>
      <c r="D182" t="s">
        <v>68</v>
      </c>
      <c r="E182" t="str">
        <f t="shared" si="2"/>
        <v>415157Average Per Device30% Cycling</v>
      </c>
      <c r="F182">
        <v>1.894593</v>
      </c>
      <c r="G182" s="9">
        <v>2.0600960000000001</v>
      </c>
      <c r="H182">
        <v>2.0520589999999999</v>
      </c>
      <c r="I182">
        <v>69.571100000000001</v>
      </c>
      <c r="J182">
        <v>7.6333E-3</v>
      </c>
      <c r="K182">
        <v>0.10090399999999999</v>
      </c>
      <c r="L182">
        <v>0.16550300000000001</v>
      </c>
      <c r="M182">
        <v>0.2301021</v>
      </c>
      <c r="N182" s="1">
        <v>0.32337280000000002</v>
      </c>
      <c r="O182" s="1">
        <v>-4.0309999999999999E-4</v>
      </c>
      <c r="P182">
        <v>9.2867599999999995E-2</v>
      </c>
      <c r="Q182">
        <v>0.15746669999999999</v>
      </c>
      <c r="R182">
        <v>0.2220657</v>
      </c>
      <c r="S182">
        <v>0.31533640000000002</v>
      </c>
      <c r="T182">
        <v>15</v>
      </c>
      <c r="U182">
        <v>18</v>
      </c>
    </row>
    <row r="183" spans="1:21">
      <c r="A183" s="12">
        <v>41515</v>
      </c>
      <c r="B183" s="13">
        <v>7</v>
      </c>
      <c r="C183" t="s">
        <v>38</v>
      </c>
      <c r="D183" t="s">
        <v>40</v>
      </c>
      <c r="E183" t="str">
        <f t="shared" si="2"/>
        <v>415157Average Per Device50% Cycling</v>
      </c>
      <c r="F183">
        <v>1.9877579999999999</v>
      </c>
      <c r="G183" s="9">
        <v>1.9934240000000001</v>
      </c>
      <c r="H183">
        <v>2.0129709999999998</v>
      </c>
      <c r="I183">
        <v>69.419499999999999</v>
      </c>
      <c r="J183">
        <v>-0.11490980000000001</v>
      </c>
      <c r="K183">
        <v>-4.3672299999999997E-2</v>
      </c>
      <c r="L183">
        <v>5.6664999999999997E-3</v>
      </c>
      <c r="M183">
        <v>5.50053E-2</v>
      </c>
      <c r="N183" s="1">
        <v>0.12624279999999999</v>
      </c>
      <c r="O183" s="1">
        <v>-9.53629E-2</v>
      </c>
      <c r="P183">
        <v>-2.4125500000000001E-2</v>
      </c>
      <c r="Q183">
        <v>2.52134E-2</v>
      </c>
      <c r="R183">
        <v>7.4552199999999999E-2</v>
      </c>
      <c r="S183">
        <v>0.14578959999999999</v>
      </c>
      <c r="T183">
        <v>15</v>
      </c>
      <c r="U183">
        <v>18</v>
      </c>
    </row>
    <row r="184" spans="1:21">
      <c r="A184" s="12">
        <v>41515</v>
      </c>
      <c r="B184" s="13">
        <v>7</v>
      </c>
      <c r="C184" t="s">
        <v>37</v>
      </c>
      <c r="D184" t="s">
        <v>68</v>
      </c>
      <c r="E184" t="str">
        <f t="shared" si="2"/>
        <v>415157Average Per Premise30% Cycling</v>
      </c>
      <c r="F184">
        <v>4.7672330000000001</v>
      </c>
      <c r="G184" s="9">
        <v>5.1836779999999996</v>
      </c>
      <c r="H184">
        <v>5.163456</v>
      </c>
      <c r="I184">
        <v>69.571100000000001</v>
      </c>
      <c r="J184">
        <v>1.9207399999999999E-2</v>
      </c>
      <c r="K184">
        <v>0.25389820000000002</v>
      </c>
      <c r="L184">
        <v>0.41644429999999999</v>
      </c>
      <c r="M184">
        <v>0.57899040000000002</v>
      </c>
      <c r="N184" s="1">
        <v>0.81368119999999999</v>
      </c>
      <c r="O184" s="1">
        <v>-1.0143000000000001E-3</v>
      </c>
      <c r="P184">
        <v>0.23367650000000001</v>
      </c>
      <c r="Q184">
        <v>0.39622259999999998</v>
      </c>
      <c r="R184">
        <v>0.55876870000000001</v>
      </c>
      <c r="S184">
        <v>0.79345949999999998</v>
      </c>
      <c r="T184">
        <v>15</v>
      </c>
      <c r="U184">
        <v>18</v>
      </c>
    </row>
    <row r="185" spans="1:21">
      <c r="A185" s="12">
        <v>41515</v>
      </c>
      <c r="B185" s="13">
        <v>7</v>
      </c>
      <c r="C185" t="s">
        <v>37</v>
      </c>
      <c r="D185" t="s">
        <v>40</v>
      </c>
      <c r="E185" t="str">
        <f t="shared" si="2"/>
        <v>415157Average Per Premise50% Cycling</v>
      </c>
      <c r="F185">
        <v>4.8677729999999997</v>
      </c>
      <c r="G185" s="9">
        <v>4.8816490000000003</v>
      </c>
      <c r="H185">
        <v>4.9295179999999998</v>
      </c>
      <c r="I185">
        <v>69.419499999999999</v>
      </c>
      <c r="J185">
        <v>-0.28139989999999998</v>
      </c>
      <c r="K185">
        <v>-0.1069483</v>
      </c>
      <c r="L185">
        <v>1.3876400000000001E-2</v>
      </c>
      <c r="M185">
        <v>0.13470109999999999</v>
      </c>
      <c r="N185" s="1">
        <v>0.30915280000000001</v>
      </c>
      <c r="O185" s="1">
        <v>-0.23353170000000001</v>
      </c>
      <c r="P185">
        <v>-5.9080000000000001E-2</v>
      </c>
      <c r="Q185">
        <v>6.17447E-2</v>
      </c>
      <c r="R185">
        <v>0.18256939999999999</v>
      </c>
      <c r="S185">
        <v>0.35702109999999998</v>
      </c>
      <c r="T185">
        <v>15</v>
      </c>
      <c r="U185">
        <v>18</v>
      </c>
    </row>
    <row r="186" spans="1:21">
      <c r="A186" s="12">
        <v>41515</v>
      </c>
      <c r="B186" s="13">
        <v>7</v>
      </c>
      <c r="C186" t="s">
        <v>39</v>
      </c>
      <c r="D186" t="s">
        <v>68</v>
      </c>
      <c r="E186" t="str">
        <f t="shared" si="2"/>
        <v>415157Average Per Ton30% Cycling</v>
      </c>
      <c r="F186">
        <v>0.49088680000000001</v>
      </c>
      <c r="G186" s="9">
        <v>0.53376840000000003</v>
      </c>
      <c r="H186">
        <v>0.53168610000000005</v>
      </c>
      <c r="I186">
        <v>69.571100000000001</v>
      </c>
      <c r="J186">
        <v>1.9777000000000002E-3</v>
      </c>
      <c r="K186">
        <v>2.61441E-2</v>
      </c>
      <c r="L186">
        <v>4.2881599999999999E-2</v>
      </c>
      <c r="M186">
        <v>5.9619100000000001E-2</v>
      </c>
      <c r="N186" s="1">
        <v>8.3785499999999999E-2</v>
      </c>
      <c r="O186" s="1">
        <v>-1.0459999999999999E-4</v>
      </c>
      <c r="P186">
        <v>2.4061800000000001E-2</v>
      </c>
      <c r="Q186">
        <v>4.0799299999999997E-2</v>
      </c>
      <c r="R186">
        <v>5.7536900000000002E-2</v>
      </c>
      <c r="S186">
        <v>8.1703200000000004E-2</v>
      </c>
      <c r="T186">
        <v>15</v>
      </c>
      <c r="U186">
        <v>18</v>
      </c>
    </row>
    <row r="187" spans="1:21">
      <c r="A187" s="12">
        <v>41515</v>
      </c>
      <c r="B187" s="13">
        <v>7</v>
      </c>
      <c r="C187" t="s">
        <v>39</v>
      </c>
      <c r="D187" t="s">
        <v>40</v>
      </c>
      <c r="E187" t="str">
        <f t="shared" si="2"/>
        <v>415157Average Per Ton50% Cycling</v>
      </c>
      <c r="F187">
        <v>0.51071730000000004</v>
      </c>
      <c r="G187" s="9">
        <v>0.5121732</v>
      </c>
      <c r="H187">
        <v>0.51719550000000003</v>
      </c>
      <c r="I187">
        <v>69.419499999999999</v>
      </c>
      <c r="J187">
        <v>-2.9523899999999999E-2</v>
      </c>
      <c r="K187">
        <v>-1.12208E-2</v>
      </c>
      <c r="L187">
        <v>1.4559E-3</v>
      </c>
      <c r="M187">
        <v>1.41326E-2</v>
      </c>
      <c r="N187" s="1">
        <v>3.2435699999999998E-2</v>
      </c>
      <c r="O187" s="1">
        <v>-2.4501700000000001E-2</v>
      </c>
      <c r="P187">
        <v>-6.1986000000000003E-3</v>
      </c>
      <c r="Q187">
        <v>6.4780999999999997E-3</v>
      </c>
      <c r="R187">
        <v>1.91548E-2</v>
      </c>
      <c r="S187">
        <v>3.7457999999999998E-2</v>
      </c>
      <c r="T187">
        <v>15</v>
      </c>
      <c r="U187">
        <v>18</v>
      </c>
    </row>
    <row r="188" spans="1:21">
      <c r="A188" s="12">
        <v>41515</v>
      </c>
      <c r="B188" s="13">
        <v>8</v>
      </c>
      <c r="C188" t="s">
        <v>38</v>
      </c>
      <c r="D188" t="s">
        <v>68</v>
      </c>
      <c r="E188" t="str">
        <f t="shared" si="2"/>
        <v>415158Average Per Device30% Cycling</v>
      </c>
      <c r="F188">
        <v>2.2833800000000002</v>
      </c>
      <c r="G188" s="9">
        <v>2.4744540000000002</v>
      </c>
      <c r="H188">
        <v>2.4648020000000002</v>
      </c>
      <c r="I188">
        <v>72.612899999999996</v>
      </c>
      <c r="J188">
        <v>1.20447E-2</v>
      </c>
      <c r="K188">
        <v>0.1178168</v>
      </c>
      <c r="L188">
        <v>0.1910741</v>
      </c>
      <c r="M188">
        <v>0.2643315</v>
      </c>
      <c r="N188" s="1">
        <v>0.37010349999999997</v>
      </c>
      <c r="O188" s="1">
        <v>2.3920999999999999E-3</v>
      </c>
      <c r="P188">
        <v>0.1081641</v>
      </c>
      <c r="Q188">
        <v>0.18142150000000001</v>
      </c>
      <c r="R188">
        <v>0.25467889999999999</v>
      </c>
      <c r="S188">
        <v>0.36045090000000002</v>
      </c>
      <c r="T188">
        <v>15</v>
      </c>
      <c r="U188">
        <v>18</v>
      </c>
    </row>
    <row r="189" spans="1:21">
      <c r="A189" s="12">
        <v>41515</v>
      </c>
      <c r="B189" s="13">
        <v>8</v>
      </c>
      <c r="C189" t="s">
        <v>38</v>
      </c>
      <c r="D189" t="s">
        <v>40</v>
      </c>
      <c r="E189" t="str">
        <f t="shared" si="2"/>
        <v>415158Average Per Device50% Cycling</v>
      </c>
      <c r="F189">
        <v>2.3447979999999999</v>
      </c>
      <c r="G189" s="9">
        <v>2.4052020000000001</v>
      </c>
      <c r="H189">
        <v>2.4287860000000001</v>
      </c>
      <c r="I189">
        <v>72.325599999999994</v>
      </c>
      <c r="J189">
        <v>-7.2704599999999994E-2</v>
      </c>
      <c r="K189">
        <v>5.9366000000000002E-3</v>
      </c>
      <c r="L189">
        <v>6.04033E-2</v>
      </c>
      <c r="M189">
        <v>0.11487</v>
      </c>
      <c r="N189" s="1">
        <v>0.1935113</v>
      </c>
      <c r="O189" s="1">
        <v>-4.9119999999999997E-2</v>
      </c>
      <c r="P189">
        <v>2.95213E-2</v>
      </c>
      <c r="Q189">
        <v>8.3987999999999993E-2</v>
      </c>
      <c r="R189">
        <v>0.13845460000000001</v>
      </c>
      <c r="S189">
        <v>0.21709590000000001</v>
      </c>
      <c r="T189">
        <v>15</v>
      </c>
      <c r="U189">
        <v>18</v>
      </c>
    </row>
    <row r="190" spans="1:21">
      <c r="A190" s="12">
        <v>41515</v>
      </c>
      <c r="B190" s="13">
        <v>8</v>
      </c>
      <c r="C190" t="s">
        <v>37</v>
      </c>
      <c r="D190" t="s">
        <v>68</v>
      </c>
      <c r="E190" t="str">
        <f t="shared" si="2"/>
        <v>415158Average Per Premise30% Cycling</v>
      </c>
      <c r="F190">
        <v>5.7455129999999999</v>
      </c>
      <c r="G190" s="9">
        <v>6.2263000000000002</v>
      </c>
      <c r="H190">
        <v>6.2020109999999997</v>
      </c>
      <c r="I190">
        <v>72.612899999999996</v>
      </c>
      <c r="J190">
        <v>3.0307299999999999E-2</v>
      </c>
      <c r="K190">
        <v>0.2964543</v>
      </c>
      <c r="L190">
        <v>0.48078680000000001</v>
      </c>
      <c r="M190">
        <v>0.66511929999999997</v>
      </c>
      <c r="N190" s="1">
        <v>0.93126620000000004</v>
      </c>
      <c r="O190" s="1">
        <v>6.0187000000000001E-3</v>
      </c>
      <c r="P190">
        <v>0.27216560000000001</v>
      </c>
      <c r="Q190">
        <v>0.45649810000000002</v>
      </c>
      <c r="R190">
        <v>0.64083069999999998</v>
      </c>
      <c r="S190">
        <v>0.90697760000000005</v>
      </c>
      <c r="T190">
        <v>15</v>
      </c>
      <c r="U190">
        <v>18</v>
      </c>
    </row>
    <row r="191" spans="1:21">
      <c r="A191" s="12">
        <v>41515</v>
      </c>
      <c r="B191" s="13">
        <v>8</v>
      </c>
      <c r="C191" t="s">
        <v>37</v>
      </c>
      <c r="D191" t="s">
        <v>40</v>
      </c>
      <c r="E191" t="str">
        <f t="shared" si="2"/>
        <v>415158Average Per Premise50% Cycling</v>
      </c>
      <c r="F191">
        <v>5.742121</v>
      </c>
      <c r="G191" s="9">
        <v>5.8900420000000002</v>
      </c>
      <c r="H191">
        <v>5.9477979999999997</v>
      </c>
      <c r="I191">
        <v>72.325599999999994</v>
      </c>
      <c r="J191">
        <v>-0.17804429999999999</v>
      </c>
      <c r="K191">
        <v>1.45384E-2</v>
      </c>
      <c r="L191">
        <v>0.14792060000000001</v>
      </c>
      <c r="M191">
        <v>0.28130280000000002</v>
      </c>
      <c r="N191" s="1">
        <v>0.47388550000000002</v>
      </c>
      <c r="O191" s="1">
        <v>-0.1202879</v>
      </c>
      <c r="P191">
        <v>7.2294800000000006E-2</v>
      </c>
      <c r="Q191">
        <v>0.205677</v>
      </c>
      <c r="R191">
        <v>0.33905920000000001</v>
      </c>
      <c r="S191">
        <v>0.53164199999999995</v>
      </c>
      <c r="T191">
        <v>15</v>
      </c>
      <c r="U191">
        <v>18</v>
      </c>
    </row>
    <row r="192" spans="1:21">
      <c r="A192" s="12">
        <v>41515</v>
      </c>
      <c r="B192" s="13">
        <v>8</v>
      </c>
      <c r="C192" t="s">
        <v>39</v>
      </c>
      <c r="D192" t="s">
        <v>68</v>
      </c>
      <c r="E192" t="str">
        <f t="shared" si="2"/>
        <v>415158Average Per Ton30% Cycling</v>
      </c>
      <c r="F192">
        <v>0.59162119999999996</v>
      </c>
      <c r="G192" s="9">
        <v>0.64112829999999998</v>
      </c>
      <c r="H192">
        <v>0.63862719999999995</v>
      </c>
      <c r="I192">
        <v>72.612899999999996</v>
      </c>
      <c r="J192">
        <v>3.1208E-3</v>
      </c>
      <c r="K192">
        <v>3.05262E-2</v>
      </c>
      <c r="L192">
        <v>4.9507099999999998E-2</v>
      </c>
      <c r="M192">
        <v>6.8487999999999993E-2</v>
      </c>
      <c r="N192" s="1">
        <v>9.5893500000000007E-2</v>
      </c>
      <c r="O192" s="1">
        <v>6.1970000000000005E-4</v>
      </c>
      <c r="P192">
        <v>2.80252E-2</v>
      </c>
      <c r="Q192">
        <v>4.7006100000000002E-2</v>
      </c>
      <c r="R192">
        <v>6.5987000000000004E-2</v>
      </c>
      <c r="S192">
        <v>9.33924E-2</v>
      </c>
      <c r="T192">
        <v>15</v>
      </c>
      <c r="U192">
        <v>18</v>
      </c>
    </row>
    <row r="193" spans="1:21">
      <c r="A193" s="12">
        <v>41515</v>
      </c>
      <c r="B193" s="13">
        <v>8</v>
      </c>
      <c r="C193" t="s">
        <v>39</v>
      </c>
      <c r="D193" t="s">
        <v>40</v>
      </c>
      <c r="E193" t="str">
        <f t="shared" si="2"/>
        <v>415158Average Per Ton50% Cycling</v>
      </c>
      <c r="F193">
        <v>0.60245230000000005</v>
      </c>
      <c r="G193" s="9">
        <v>0.61797179999999996</v>
      </c>
      <c r="H193">
        <v>0.62403140000000001</v>
      </c>
      <c r="I193">
        <v>72.325599999999994</v>
      </c>
      <c r="J193">
        <v>-1.8680100000000002E-2</v>
      </c>
      <c r="K193">
        <v>1.5253E-3</v>
      </c>
      <c r="L193">
        <v>1.55195E-2</v>
      </c>
      <c r="M193">
        <v>2.95137E-2</v>
      </c>
      <c r="N193" s="1">
        <v>4.9719100000000002E-2</v>
      </c>
      <c r="O193" s="1">
        <v>-1.26205E-2</v>
      </c>
      <c r="P193">
        <v>7.5849000000000003E-3</v>
      </c>
      <c r="Q193">
        <v>2.15791E-2</v>
      </c>
      <c r="R193">
        <v>3.5573300000000002E-2</v>
      </c>
      <c r="S193">
        <v>5.5778800000000003E-2</v>
      </c>
      <c r="T193">
        <v>15</v>
      </c>
      <c r="U193">
        <v>18</v>
      </c>
    </row>
    <row r="194" spans="1:21">
      <c r="A194" s="12">
        <v>41515</v>
      </c>
      <c r="B194" s="13">
        <v>9</v>
      </c>
      <c r="C194" t="s">
        <v>38</v>
      </c>
      <c r="D194" t="s">
        <v>68</v>
      </c>
      <c r="E194" t="str">
        <f t="shared" si="2"/>
        <v>415159Average Per Device30% Cycling</v>
      </c>
      <c r="F194">
        <v>2.9302190000000001</v>
      </c>
      <c r="G194">
        <v>3.1395490000000001</v>
      </c>
      <c r="H194">
        <v>3.1273010000000001</v>
      </c>
      <c r="I194">
        <v>75.954999999999998</v>
      </c>
      <c r="J194">
        <v>9.6009999999999997E-4</v>
      </c>
      <c r="K194">
        <v>0.1240665</v>
      </c>
      <c r="L194" s="1">
        <v>0.2093296</v>
      </c>
      <c r="M194" s="1">
        <v>0.29459269999999999</v>
      </c>
      <c r="N194">
        <v>0.41769909999999999</v>
      </c>
      <c r="O194">
        <v>-1.1287200000000001E-2</v>
      </c>
      <c r="P194">
        <v>0.11181919999999999</v>
      </c>
      <c r="Q194">
        <v>0.19708229999999999</v>
      </c>
      <c r="R194">
        <v>0.28234540000000002</v>
      </c>
      <c r="S194">
        <v>0.40545179999999997</v>
      </c>
      <c r="T194">
        <v>15</v>
      </c>
      <c r="U194">
        <v>18</v>
      </c>
    </row>
    <row r="195" spans="1:21">
      <c r="A195" s="12">
        <v>41515</v>
      </c>
      <c r="B195" s="13">
        <v>9</v>
      </c>
      <c r="C195" t="s">
        <v>38</v>
      </c>
      <c r="D195" t="s">
        <v>40</v>
      </c>
      <c r="E195" t="str">
        <f t="shared" ref="E195:E258" si="3">CONCATENATE(A195,B195,C195,D195)</f>
        <v>415159Average Per Device50% Cycling</v>
      </c>
      <c r="F195">
        <v>2.9229340000000001</v>
      </c>
      <c r="G195">
        <v>3.0224060000000001</v>
      </c>
      <c r="H195">
        <v>3.0520429999999998</v>
      </c>
      <c r="I195">
        <v>75.299300000000002</v>
      </c>
      <c r="J195">
        <v>-5.1680499999999997E-2</v>
      </c>
      <c r="K195">
        <v>3.7621500000000002E-2</v>
      </c>
      <c r="L195" s="1">
        <v>9.9471799999999999E-2</v>
      </c>
      <c r="M195" s="1">
        <v>0.1613221</v>
      </c>
      <c r="N195">
        <v>0.25062420000000002</v>
      </c>
      <c r="O195">
        <v>-2.2043699999999999E-2</v>
      </c>
      <c r="P195">
        <v>6.7258399999999996E-2</v>
      </c>
      <c r="Q195">
        <v>0.12910869999999999</v>
      </c>
      <c r="R195">
        <v>0.19095899999999999</v>
      </c>
      <c r="S195">
        <v>0.28026099999999998</v>
      </c>
      <c r="T195">
        <v>15</v>
      </c>
      <c r="U195">
        <v>18</v>
      </c>
    </row>
    <row r="196" spans="1:21">
      <c r="A196" s="12">
        <v>41515</v>
      </c>
      <c r="B196" s="13">
        <v>9</v>
      </c>
      <c r="C196" t="s">
        <v>37</v>
      </c>
      <c r="D196" t="s">
        <v>68</v>
      </c>
      <c r="E196" t="str">
        <f t="shared" si="3"/>
        <v>415159Average Per Premise30% Cycling</v>
      </c>
      <c r="F196">
        <v>7.3731099999999996</v>
      </c>
      <c r="G196">
        <v>7.899832</v>
      </c>
      <c r="H196">
        <v>7.869014</v>
      </c>
      <c r="I196">
        <v>75.954999999999998</v>
      </c>
      <c r="J196">
        <v>2.4160000000000002E-3</v>
      </c>
      <c r="K196">
        <v>0.31218020000000002</v>
      </c>
      <c r="L196" s="1">
        <v>0.52672200000000002</v>
      </c>
      <c r="M196" s="1">
        <v>0.74126369999999997</v>
      </c>
      <c r="N196">
        <v>1.0510280000000001</v>
      </c>
      <c r="O196">
        <v>-2.84015E-2</v>
      </c>
      <c r="P196">
        <v>0.28136270000000002</v>
      </c>
      <c r="Q196">
        <v>0.49590440000000002</v>
      </c>
      <c r="R196">
        <v>0.71044620000000003</v>
      </c>
      <c r="S196">
        <v>1.0202100000000001</v>
      </c>
      <c r="T196">
        <v>15</v>
      </c>
      <c r="U196">
        <v>18</v>
      </c>
    </row>
    <row r="197" spans="1:21">
      <c r="A197" s="12">
        <v>41515</v>
      </c>
      <c r="B197" s="13">
        <v>9</v>
      </c>
      <c r="C197" t="s">
        <v>37</v>
      </c>
      <c r="D197" t="s">
        <v>40</v>
      </c>
      <c r="E197" t="str">
        <f t="shared" si="3"/>
        <v>415159Average Per Premise50% Cycling</v>
      </c>
      <c r="F197">
        <v>7.1579040000000003</v>
      </c>
      <c r="G197">
        <v>7.4014980000000001</v>
      </c>
      <c r="H197">
        <v>7.4740760000000002</v>
      </c>
      <c r="I197">
        <v>75.299300000000002</v>
      </c>
      <c r="J197">
        <v>-0.12655920000000001</v>
      </c>
      <c r="K197">
        <v>9.2130400000000001E-2</v>
      </c>
      <c r="L197" s="1">
        <v>0.24359420000000001</v>
      </c>
      <c r="M197" s="1">
        <v>0.39505790000000002</v>
      </c>
      <c r="N197">
        <v>0.61374759999999995</v>
      </c>
      <c r="O197">
        <v>-5.3981800000000003E-2</v>
      </c>
      <c r="P197">
        <v>0.16470789999999999</v>
      </c>
      <c r="Q197">
        <v>0.3161716</v>
      </c>
      <c r="R197">
        <v>0.46763539999999998</v>
      </c>
      <c r="S197">
        <v>0.68632510000000002</v>
      </c>
      <c r="T197">
        <v>15</v>
      </c>
      <c r="U197">
        <v>18</v>
      </c>
    </row>
    <row r="198" spans="1:21">
      <c r="A198" s="12">
        <v>41515</v>
      </c>
      <c r="B198" s="13">
        <v>9</v>
      </c>
      <c r="C198" t="s">
        <v>39</v>
      </c>
      <c r="D198" t="s">
        <v>68</v>
      </c>
      <c r="E198" t="str">
        <f t="shared" si="3"/>
        <v>415159Average Per Ton30% Cycling</v>
      </c>
      <c r="F198">
        <v>0.75921640000000001</v>
      </c>
      <c r="G198">
        <v>0.8134536</v>
      </c>
      <c r="H198">
        <v>0.81028020000000001</v>
      </c>
      <c r="I198">
        <v>75.954999999999998</v>
      </c>
      <c r="J198">
        <v>2.4879999999999998E-4</v>
      </c>
      <c r="K198">
        <v>3.21455E-2</v>
      </c>
      <c r="L198" s="1">
        <v>5.4237100000000003E-2</v>
      </c>
      <c r="M198" s="1">
        <v>7.6328699999999999E-2</v>
      </c>
      <c r="N198">
        <v>0.1082254</v>
      </c>
      <c r="O198">
        <v>-2.9245E-3</v>
      </c>
      <c r="P198">
        <v>2.89722E-2</v>
      </c>
      <c r="Q198">
        <v>5.1063799999999999E-2</v>
      </c>
      <c r="R198">
        <v>7.3155399999999995E-2</v>
      </c>
      <c r="S198">
        <v>0.1050521</v>
      </c>
      <c r="T198">
        <v>15</v>
      </c>
      <c r="U198">
        <v>18</v>
      </c>
    </row>
    <row r="199" spans="1:21">
      <c r="A199" s="12">
        <v>41515</v>
      </c>
      <c r="B199" s="13">
        <v>9</v>
      </c>
      <c r="C199" t="s">
        <v>39</v>
      </c>
      <c r="D199" t="s">
        <v>40</v>
      </c>
      <c r="E199" t="str">
        <f t="shared" si="3"/>
        <v>415159Average Per Ton50% Cycling</v>
      </c>
      <c r="F199">
        <v>0.75099349999999998</v>
      </c>
      <c r="G199">
        <v>0.77655090000000004</v>
      </c>
      <c r="H199">
        <v>0.78416549999999996</v>
      </c>
      <c r="I199">
        <v>75.299300000000002</v>
      </c>
      <c r="J199">
        <v>-1.3278399999999999E-2</v>
      </c>
      <c r="K199">
        <v>9.6661000000000004E-3</v>
      </c>
      <c r="L199" s="1">
        <v>2.5557400000000001E-2</v>
      </c>
      <c r="M199" s="1">
        <v>4.1448699999999998E-2</v>
      </c>
      <c r="N199">
        <v>6.4393199999999998E-2</v>
      </c>
      <c r="O199">
        <v>-5.6638000000000001E-3</v>
      </c>
      <c r="P199">
        <v>1.72807E-2</v>
      </c>
      <c r="Q199">
        <v>3.3172E-2</v>
      </c>
      <c r="R199">
        <v>4.9063299999999997E-2</v>
      </c>
      <c r="S199">
        <v>7.2007799999999997E-2</v>
      </c>
      <c r="T199">
        <v>15</v>
      </c>
      <c r="U199">
        <v>18</v>
      </c>
    </row>
    <row r="200" spans="1:21">
      <c r="A200" s="12">
        <v>41515</v>
      </c>
      <c r="B200" s="13">
        <v>10</v>
      </c>
      <c r="C200" t="s">
        <v>38</v>
      </c>
      <c r="D200" t="s">
        <v>68</v>
      </c>
      <c r="E200" t="str">
        <f t="shared" si="3"/>
        <v>4151510Average Per Device30% Cycling</v>
      </c>
      <c r="F200">
        <v>3.558049</v>
      </c>
      <c r="G200">
        <v>3.722896</v>
      </c>
      <c r="H200">
        <v>3.7083729999999999</v>
      </c>
      <c r="I200">
        <v>79.981800000000007</v>
      </c>
      <c r="J200">
        <v>-6.6844100000000004E-2</v>
      </c>
      <c r="K200">
        <v>7.0040900000000003E-2</v>
      </c>
      <c r="L200" s="1">
        <v>0.1648471</v>
      </c>
      <c r="M200" s="1">
        <v>0.25965329999999998</v>
      </c>
      <c r="N200">
        <v>0.39653840000000001</v>
      </c>
      <c r="O200">
        <v>-8.1366900000000006E-2</v>
      </c>
      <c r="P200">
        <v>5.5518199999999997E-2</v>
      </c>
      <c r="Q200">
        <v>0.15032429999999999</v>
      </c>
      <c r="R200">
        <v>0.2451305</v>
      </c>
      <c r="S200">
        <v>0.38201560000000001</v>
      </c>
      <c r="T200">
        <v>15</v>
      </c>
      <c r="U200">
        <v>18</v>
      </c>
    </row>
    <row r="201" spans="1:21">
      <c r="A201" s="12">
        <v>41515</v>
      </c>
      <c r="B201" s="13">
        <v>10</v>
      </c>
      <c r="C201" t="s">
        <v>38</v>
      </c>
      <c r="D201" t="s">
        <v>40</v>
      </c>
      <c r="E201" t="str">
        <f t="shared" si="3"/>
        <v>4151510Average Per Device50% Cycling</v>
      </c>
      <c r="F201">
        <v>3.4829340000000002</v>
      </c>
      <c r="G201">
        <v>3.5520849999999999</v>
      </c>
      <c r="H201">
        <v>3.5869149999999999</v>
      </c>
      <c r="I201">
        <v>79.146699999999996</v>
      </c>
      <c r="J201">
        <v>-9.4745599999999999E-2</v>
      </c>
      <c r="K201">
        <v>2.0858999999999999E-3</v>
      </c>
      <c r="L201" s="1">
        <v>6.9151199999999996E-2</v>
      </c>
      <c r="M201" s="1">
        <v>0.13621639999999999</v>
      </c>
      <c r="N201">
        <v>0.23304800000000001</v>
      </c>
      <c r="O201">
        <v>-5.9915099999999999E-2</v>
      </c>
      <c r="P201">
        <v>3.6916499999999998E-2</v>
      </c>
      <c r="Q201">
        <v>0.1039817</v>
      </c>
      <c r="R201">
        <v>0.171047</v>
      </c>
      <c r="S201">
        <v>0.26787850000000002</v>
      </c>
      <c r="T201">
        <v>15</v>
      </c>
      <c r="U201">
        <v>18</v>
      </c>
    </row>
    <row r="202" spans="1:21">
      <c r="A202" s="12">
        <v>41515</v>
      </c>
      <c r="B202" s="13">
        <v>10</v>
      </c>
      <c r="C202" t="s">
        <v>37</v>
      </c>
      <c r="D202" t="s">
        <v>68</v>
      </c>
      <c r="E202" t="str">
        <f t="shared" si="3"/>
        <v>4151510Average Per Premise30% Cycling</v>
      </c>
      <c r="F202">
        <v>8.9528750000000006</v>
      </c>
      <c r="G202">
        <v>9.3676680000000001</v>
      </c>
      <c r="H202">
        <v>9.3311250000000001</v>
      </c>
      <c r="I202">
        <v>79.981800000000007</v>
      </c>
      <c r="J202">
        <v>-0.16819590000000001</v>
      </c>
      <c r="K202">
        <v>0.1762387</v>
      </c>
      <c r="L202" s="1">
        <v>0.41479300000000002</v>
      </c>
      <c r="M202" s="1">
        <v>0.65334729999999996</v>
      </c>
      <c r="N202">
        <v>0.9977819</v>
      </c>
      <c r="O202">
        <v>-0.2047388</v>
      </c>
      <c r="P202">
        <v>0.13969580000000001</v>
      </c>
      <c r="Q202">
        <v>0.37825009999999998</v>
      </c>
      <c r="R202">
        <v>0.61680440000000003</v>
      </c>
      <c r="S202">
        <v>0.96123899999999995</v>
      </c>
      <c r="T202">
        <v>15</v>
      </c>
      <c r="U202">
        <v>18</v>
      </c>
    </row>
    <row r="203" spans="1:21">
      <c r="A203" s="12">
        <v>41515</v>
      </c>
      <c r="B203" s="13">
        <v>10</v>
      </c>
      <c r="C203" t="s">
        <v>37</v>
      </c>
      <c r="D203" t="s">
        <v>40</v>
      </c>
      <c r="E203" t="str">
        <f t="shared" si="3"/>
        <v>4151510Average Per Premise50% Cycling</v>
      </c>
      <c r="F203">
        <v>8.5292739999999991</v>
      </c>
      <c r="G203">
        <v>8.6986170000000005</v>
      </c>
      <c r="H203">
        <v>8.7839139999999993</v>
      </c>
      <c r="I203">
        <v>79.146699999999996</v>
      </c>
      <c r="J203">
        <v>-0.23202</v>
      </c>
      <c r="K203">
        <v>5.1085000000000002E-3</v>
      </c>
      <c r="L203" s="1">
        <v>0.16934299999999999</v>
      </c>
      <c r="M203" s="1">
        <v>0.33357750000000003</v>
      </c>
      <c r="N203">
        <v>0.57070600000000005</v>
      </c>
      <c r="O203">
        <v>-0.1467233</v>
      </c>
      <c r="P203">
        <v>9.0405200000000005E-2</v>
      </c>
      <c r="Q203">
        <v>0.25463960000000002</v>
      </c>
      <c r="R203">
        <v>0.41887410000000003</v>
      </c>
      <c r="S203">
        <v>0.65600259999999999</v>
      </c>
      <c r="T203">
        <v>15</v>
      </c>
      <c r="U203">
        <v>18</v>
      </c>
    </row>
    <row r="204" spans="1:21">
      <c r="A204" s="12">
        <v>41515</v>
      </c>
      <c r="B204" s="13">
        <v>10</v>
      </c>
      <c r="C204" t="s">
        <v>39</v>
      </c>
      <c r="D204" t="s">
        <v>68</v>
      </c>
      <c r="E204" t="str">
        <f t="shared" si="3"/>
        <v>4151510Average Per Ton30% Cycling</v>
      </c>
      <c r="F204">
        <v>0.92188639999999999</v>
      </c>
      <c r="G204">
        <v>0.96459819999999996</v>
      </c>
      <c r="H204">
        <v>0.9608352</v>
      </c>
      <c r="I204">
        <v>79.981800000000007</v>
      </c>
      <c r="J204">
        <v>-1.73192E-2</v>
      </c>
      <c r="K204">
        <v>1.81476E-2</v>
      </c>
      <c r="L204" s="1">
        <v>4.2711699999999998E-2</v>
      </c>
      <c r="M204" s="1">
        <v>6.72759E-2</v>
      </c>
      <c r="N204">
        <v>0.10274270000000001</v>
      </c>
      <c r="O204">
        <v>-2.1082199999999999E-2</v>
      </c>
      <c r="P204">
        <v>1.4384600000000001E-2</v>
      </c>
      <c r="Q204">
        <v>3.8948799999999999E-2</v>
      </c>
      <c r="R204">
        <v>6.3513E-2</v>
      </c>
      <c r="S204">
        <v>9.8979700000000004E-2</v>
      </c>
      <c r="T204">
        <v>15</v>
      </c>
      <c r="U204">
        <v>18</v>
      </c>
    </row>
    <row r="205" spans="1:21">
      <c r="A205" s="12">
        <v>41515</v>
      </c>
      <c r="B205" s="13">
        <v>10</v>
      </c>
      <c r="C205" t="s">
        <v>39</v>
      </c>
      <c r="D205" t="s">
        <v>40</v>
      </c>
      <c r="E205" t="str">
        <f t="shared" si="3"/>
        <v>4151510Average Per Ton50% Cycling</v>
      </c>
      <c r="F205">
        <v>0.89487490000000003</v>
      </c>
      <c r="G205">
        <v>0.91264210000000001</v>
      </c>
      <c r="H205">
        <v>0.92159120000000005</v>
      </c>
      <c r="I205">
        <v>79.146699999999996</v>
      </c>
      <c r="J205">
        <v>-2.4343099999999999E-2</v>
      </c>
      <c r="K205">
        <v>5.3600000000000002E-4</v>
      </c>
      <c r="L205" s="1">
        <v>1.7767100000000001E-2</v>
      </c>
      <c r="M205" s="1">
        <v>3.4998300000000003E-2</v>
      </c>
      <c r="N205">
        <v>5.9877399999999997E-2</v>
      </c>
      <c r="O205">
        <v>-1.5394E-2</v>
      </c>
      <c r="P205">
        <v>9.4850999999999998E-3</v>
      </c>
      <c r="Q205">
        <v>2.6716199999999999E-2</v>
      </c>
      <c r="R205">
        <v>4.3947399999999998E-2</v>
      </c>
      <c r="S205">
        <v>6.8826499999999999E-2</v>
      </c>
      <c r="T205">
        <v>15</v>
      </c>
      <c r="U205">
        <v>18</v>
      </c>
    </row>
    <row r="206" spans="1:21">
      <c r="A206" s="12">
        <v>41515</v>
      </c>
      <c r="B206" s="13">
        <v>11</v>
      </c>
      <c r="C206" t="s">
        <v>38</v>
      </c>
      <c r="D206" t="s">
        <v>68</v>
      </c>
      <c r="E206" t="str">
        <f t="shared" si="3"/>
        <v>4151511Average Per Device30% Cycling</v>
      </c>
      <c r="F206">
        <v>4.087834</v>
      </c>
      <c r="G206">
        <v>4.2210939999999999</v>
      </c>
      <c r="H206">
        <v>4.2046279999999996</v>
      </c>
      <c r="I206">
        <v>83.176100000000005</v>
      </c>
      <c r="J206">
        <v>-0.11744979999999999</v>
      </c>
      <c r="K206">
        <v>3.06717E-2</v>
      </c>
      <c r="L206" s="1">
        <v>0.1332603</v>
      </c>
      <c r="M206" s="1">
        <v>0.2358488</v>
      </c>
      <c r="N206">
        <v>0.38397029999999999</v>
      </c>
      <c r="O206">
        <v>-0.1339159</v>
      </c>
      <c r="P206">
        <v>1.4205600000000001E-2</v>
      </c>
      <c r="Q206">
        <v>0.1167941</v>
      </c>
      <c r="R206">
        <v>0.21938260000000001</v>
      </c>
      <c r="S206">
        <v>0.3675041</v>
      </c>
      <c r="T206">
        <v>15</v>
      </c>
      <c r="U206">
        <v>18</v>
      </c>
    </row>
    <row r="207" spans="1:21">
      <c r="A207" s="12">
        <v>41515</v>
      </c>
      <c r="B207" s="13">
        <v>11</v>
      </c>
      <c r="C207" t="s">
        <v>38</v>
      </c>
      <c r="D207" t="s">
        <v>40</v>
      </c>
      <c r="E207" t="str">
        <f t="shared" si="3"/>
        <v>4151511Average Per Device50% Cycling</v>
      </c>
      <c r="F207">
        <v>3.998478</v>
      </c>
      <c r="G207">
        <v>3.9963769999999998</v>
      </c>
      <c r="H207">
        <v>4.0355639999999999</v>
      </c>
      <c r="I207">
        <v>81.976699999999994</v>
      </c>
      <c r="J207">
        <v>-0.1776768</v>
      </c>
      <c r="K207">
        <v>-7.3945499999999997E-2</v>
      </c>
      <c r="L207" s="1">
        <v>-2.1013999999999998E-3</v>
      </c>
      <c r="M207" s="1">
        <v>6.9742600000000002E-2</v>
      </c>
      <c r="N207">
        <v>0.17347399999999999</v>
      </c>
      <c r="O207">
        <v>-0.1384899</v>
      </c>
      <c r="P207">
        <v>-3.4758499999999998E-2</v>
      </c>
      <c r="Q207">
        <v>3.70855E-2</v>
      </c>
      <c r="R207">
        <v>0.1089296</v>
      </c>
      <c r="S207">
        <v>0.21266090000000001</v>
      </c>
      <c r="T207">
        <v>15</v>
      </c>
      <c r="U207">
        <v>18</v>
      </c>
    </row>
    <row r="208" spans="1:21">
      <c r="A208" s="12">
        <v>41515</v>
      </c>
      <c r="B208" s="13">
        <v>11</v>
      </c>
      <c r="C208" t="s">
        <v>37</v>
      </c>
      <c r="D208" t="s">
        <v>68</v>
      </c>
      <c r="E208" t="str">
        <f t="shared" si="3"/>
        <v>4151511Average Per Premise30% Cycling</v>
      </c>
      <c r="F208">
        <v>10.28594</v>
      </c>
      <c r="G208">
        <v>10.62125</v>
      </c>
      <c r="H208">
        <v>10.57982</v>
      </c>
      <c r="I208">
        <v>83.176100000000005</v>
      </c>
      <c r="J208">
        <v>-0.29553069999999998</v>
      </c>
      <c r="K208">
        <v>7.7177300000000004E-2</v>
      </c>
      <c r="L208" s="1">
        <v>0.3353138</v>
      </c>
      <c r="M208" s="1">
        <v>0.59345020000000004</v>
      </c>
      <c r="N208">
        <v>0.96615830000000003</v>
      </c>
      <c r="O208">
        <v>-0.33696399999999999</v>
      </c>
      <c r="P208">
        <v>3.5743999999999998E-2</v>
      </c>
      <c r="Q208">
        <v>0.29388049999999999</v>
      </c>
      <c r="R208">
        <v>0.55201690000000003</v>
      </c>
      <c r="S208">
        <v>0.92472500000000002</v>
      </c>
      <c r="T208">
        <v>15</v>
      </c>
      <c r="U208">
        <v>18</v>
      </c>
    </row>
    <row r="209" spans="1:21">
      <c r="A209" s="12">
        <v>41515</v>
      </c>
      <c r="B209" s="13">
        <v>11</v>
      </c>
      <c r="C209" t="s">
        <v>37</v>
      </c>
      <c r="D209" t="s">
        <v>40</v>
      </c>
      <c r="E209" t="str">
        <f t="shared" si="3"/>
        <v>4151511Average Per Premise50% Cycling</v>
      </c>
      <c r="F209">
        <v>9.7917799999999993</v>
      </c>
      <c r="G209">
        <v>9.7866330000000001</v>
      </c>
      <c r="H209">
        <v>9.8825990000000008</v>
      </c>
      <c r="I209">
        <v>81.976699999999994</v>
      </c>
      <c r="J209">
        <v>-0.43510850000000001</v>
      </c>
      <c r="K209">
        <v>-0.1810832</v>
      </c>
      <c r="L209" s="1">
        <v>-5.1460000000000004E-3</v>
      </c>
      <c r="M209" s="1">
        <v>0.1707911</v>
      </c>
      <c r="N209">
        <v>0.42481639999999998</v>
      </c>
      <c r="O209">
        <v>-0.33914309999999998</v>
      </c>
      <c r="P209">
        <v>-8.5117799999999993E-2</v>
      </c>
      <c r="Q209">
        <v>9.0819399999999995E-2</v>
      </c>
      <c r="R209">
        <v>0.26675650000000001</v>
      </c>
      <c r="S209">
        <v>0.52078179999999996</v>
      </c>
      <c r="T209">
        <v>15</v>
      </c>
      <c r="U209">
        <v>18</v>
      </c>
    </row>
    <row r="210" spans="1:21">
      <c r="A210" s="12">
        <v>41515</v>
      </c>
      <c r="B210" s="13">
        <v>11</v>
      </c>
      <c r="C210" t="s">
        <v>39</v>
      </c>
      <c r="D210" t="s">
        <v>68</v>
      </c>
      <c r="E210" t="str">
        <f t="shared" si="3"/>
        <v>4151511Average Per Ton30% Cycling</v>
      </c>
      <c r="F210">
        <v>1.059153</v>
      </c>
      <c r="G210">
        <v>1.0936809999999999</v>
      </c>
      <c r="H210">
        <v>1.0894140000000001</v>
      </c>
      <c r="I210">
        <v>83.176100000000005</v>
      </c>
      <c r="J210">
        <v>-3.0431099999999999E-2</v>
      </c>
      <c r="K210">
        <v>7.9469999999999992E-3</v>
      </c>
      <c r="L210" s="1">
        <v>3.4527500000000003E-2</v>
      </c>
      <c r="M210" s="1">
        <v>6.1108099999999999E-2</v>
      </c>
      <c r="N210">
        <v>9.9486199999999997E-2</v>
      </c>
      <c r="O210">
        <v>-3.4697600000000002E-2</v>
      </c>
      <c r="P210">
        <v>3.6805000000000002E-3</v>
      </c>
      <c r="Q210">
        <v>3.0261E-2</v>
      </c>
      <c r="R210">
        <v>5.6841599999999999E-2</v>
      </c>
      <c r="S210">
        <v>9.5219700000000004E-2</v>
      </c>
      <c r="T210">
        <v>15</v>
      </c>
      <c r="U210">
        <v>18</v>
      </c>
    </row>
    <row r="211" spans="1:21">
      <c r="A211" s="12">
        <v>41515</v>
      </c>
      <c r="B211" s="13">
        <v>11</v>
      </c>
      <c r="C211" t="s">
        <v>39</v>
      </c>
      <c r="D211" t="s">
        <v>40</v>
      </c>
      <c r="E211" t="str">
        <f t="shared" si="3"/>
        <v>4151511Average Per Ton50% Cycling</v>
      </c>
      <c r="F211">
        <v>1.0273350000000001</v>
      </c>
      <c r="G211">
        <v>1.0267949999999999</v>
      </c>
      <c r="H211">
        <v>1.0368630000000001</v>
      </c>
      <c r="I211">
        <v>81.976699999999994</v>
      </c>
      <c r="J211">
        <v>-4.5650700000000002E-2</v>
      </c>
      <c r="K211">
        <v>-1.8998899999999999E-2</v>
      </c>
      <c r="L211" s="1">
        <v>-5.3989999999999995E-4</v>
      </c>
      <c r="M211" s="1">
        <v>1.79191E-2</v>
      </c>
      <c r="N211">
        <v>4.4570899999999997E-2</v>
      </c>
      <c r="O211">
        <v>-3.5582299999999997E-2</v>
      </c>
      <c r="P211">
        <v>-8.9304999999999992E-3</v>
      </c>
      <c r="Q211">
        <v>9.5285000000000005E-3</v>
      </c>
      <c r="R211">
        <v>2.7987499999999998E-2</v>
      </c>
      <c r="S211">
        <v>5.4639300000000002E-2</v>
      </c>
      <c r="T211">
        <v>15</v>
      </c>
      <c r="U211">
        <v>18</v>
      </c>
    </row>
    <row r="212" spans="1:21">
      <c r="A212" s="12">
        <v>41515</v>
      </c>
      <c r="B212" s="13">
        <v>12</v>
      </c>
      <c r="C212" t="s">
        <v>38</v>
      </c>
      <c r="D212" t="s">
        <v>68</v>
      </c>
      <c r="E212" t="str">
        <f t="shared" si="3"/>
        <v>4151512Average Per Device30% Cycling</v>
      </c>
      <c r="F212">
        <v>4.5353159999999999</v>
      </c>
      <c r="G212">
        <v>4.5481509999999998</v>
      </c>
      <c r="H212">
        <v>4.5304089999999997</v>
      </c>
      <c r="I212">
        <v>85.486400000000003</v>
      </c>
      <c r="J212">
        <v>-0.25435429999999998</v>
      </c>
      <c r="K212">
        <v>-9.6496700000000005E-2</v>
      </c>
      <c r="L212" s="1">
        <v>1.2834999999999999E-2</v>
      </c>
      <c r="M212" s="1">
        <v>0.1221667</v>
      </c>
      <c r="N212">
        <v>0.28002440000000001</v>
      </c>
      <c r="O212">
        <v>-0.27209650000000002</v>
      </c>
      <c r="P212">
        <v>-0.1142388</v>
      </c>
      <c r="Q212">
        <v>-4.9071000000000002E-3</v>
      </c>
      <c r="R212">
        <v>0.10442460000000001</v>
      </c>
      <c r="S212">
        <v>0.26228220000000002</v>
      </c>
      <c r="T212">
        <v>15</v>
      </c>
      <c r="U212">
        <v>18</v>
      </c>
    </row>
    <row r="213" spans="1:21">
      <c r="A213" s="12">
        <v>41515</v>
      </c>
      <c r="B213" s="13">
        <v>12</v>
      </c>
      <c r="C213" t="s">
        <v>38</v>
      </c>
      <c r="D213" t="s">
        <v>40</v>
      </c>
      <c r="E213" t="str">
        <f t="shared" si="3"/>
        <v>4151512Average Per Device50% Cycling</v>
      </c>
      <c r="F213">
        <v>4.3581539999999999</v>
      </c>
      <c r="G213">
        <v>4.3261880000000001</v>
      </c>
      <c r="H213">
        <v>4.3686090000000002</v>
      </c>
      <c r="I213">
        <v>84.270200000000003</v>
      </c>
      <c r="J213">
        <v>-0.21725230000000001</v>
      </c>
      <c r="K213">
        <v>-0.1077835</v>
      </c>
      <c r="L213" s="1">
        <v>-3.19657E-2</v>
      </c>
      <c r="M213" s="1">
        <v>4.3852000000000002E-2</v>
      </c>
      <c r="N213">
        <v>0.15332080000000001</v>
      </c>
      <c r="O213">
        <v>-0.17483099999999999</v>
      </c>
      <c r="P213">
        <v>-6.5362100000000006E-2</v>
      </c>
      <c r="Q213">
        <v>1.0455600000000001E-2</v>
      </c>
      <c r="R213">
        <v>8.62734E-2</v>
      </c>
      <c r="S213">
        <v>0.19574220000000001</v>
      </c>
      <c r="T213">
        <v>15</v>
      </c>
      <c r="U213">
        <v>18</v>
      </c>
    </row>
    <row r="214" spans="1:21">
      <c r="A214" s="12">
        <v>41515</v>
      </c>
      <c r="B214" s="13">
        <v>12</v>
      </c>
      <c r="C214" t="s">
        <v>37</v>
      </c>
      <c r="D214" t="s">
        <v>68</v>
      </c>
      <c r="E214" t="str">
        <f t="shared" si="3"/>
        <v>4151512Average Per Premise30% Cycling</v>
      </c>
      <c r="F214">
        <v>11.411910000000001</v>
      </c>
      <c r="G214">
        <v>11.4442</v>
      </c>
      <c r="H214">
        <v>11.399559999999999</v>
      </c>
      <c r="I214">
        <v>85.486400000000003</v>
      </c>
      <c r="J214">
        <v>-0.64001319999999995</v>
      </c>
      <c r="K214">
        <v>-0.24280679999999999</v>
      </c>
      <c r="L214" s="1">
        <v>3.2297100000000002E-2</v>
      </c>
      <c r="M214" s="1">
        <v>0.30740109999999998</v>
      </c>
      <c r="N214">
        <v>0.70460739999999999</v>
      </c>
      <c r="O214">
        <v>-0.68465750000000003</v>
      </c>
      <c r="P214">
        <v>-0.28745110000000001</v>
      </c>
      <c r="Q214">
        <v>-1.2347199999999999E-2</v>
      </c>
      <c r="R214">
        <v>0.26275670000000001</v>
      </c>
      <c r="S214">
        <v>0.65996310000000002</v>
      </c>
      <c r="T214">
        <v>15</v>
      </c>
      <c r="U214">
        <v>18</v>
      </c>
    </row>
    <row r="215" spans="1:21">
      <c r="A215" s="12">
        <v>41515</v>
      </c>
      <c r="B215" s="13">
        <v>12</v>
      </c>
      <c r="C215" t="s">
        <v>37</v>
      </c>
      <c r="D215" t="s">
        <v>40</v>
      </c>
      <c r="E215" t="str">
        <f t="shared" si="3"/>
        <v>4151512Average Per Premise50% Cycling</v>
      </c>
      <c r="F215">
        <v>10.67258</v>
      </c>
      <c r="G215">
        <v>10.5943</v>
      </c>
      <c r="H215">
        <v>10.698180000000001</v>
      </c>
      <c r="I215">
        <v>84.270200000000003</v>
      </c>
      <c r="J215">
        <v>-0.53202530000000003</v>
      </c>
      <c r="K215">
        <v>-0.26394970000000001</v>
      </c>
      <c r="L215" s="1">
        <v>-7.8281400000000001E-2</v>
      </c>
      <c r="M215" s="1">
        <v>0.10738689999999999</v>
      </c>
      <c r="N215">
        <v>0.37546249999999998</v>
      </c>
      <c r="O215">
        <v>-0.42813960000000001</v>
      </c>
      <c r="P215">
        <v>-0.16006409999999999</v>
      </c>
      <c r="Q215">
        <v>2.5604200000000001E-2</v>
      </c>
      <c r="R215">
        <v>0.2112726</v>
      </c>
      <c r="S215">
        <v>0.4793481</v>
      </c>
      <c r="T215">
        <v>15</v>
      </c>
      <c r="U215">
        <v>18</v>
      </c>
    </row>
    <row r="216" spans="1:21">
      <c r="A216" s="12">
        <v>41515</v>
      </c>
      <c r="B216" s="13">
        <v>12</v>
      </c>
      <c r="C216" t="s">
        <v>39</v>
      </c>
      <c r="D216" t="s">
        <v>68</v>
      </c>
      <c r="E216" t="str">
        <f t="shared" si="3"/>
        <v>4151512Average Per Ton30% Cycling</v>
      </c>
      <c r="F216">
        <v>1.175095</v>
      </c>
      <c r="G216">
        <v>1.1784209999999999</v>
      </c>
      <c r="H216">
        <v>1.173824</v>
      </c>
      <c r="I216">
        <v>85.486400000000003</v>
      </c>
      <c r="J216">
        <v>-6.59029E-2</v>
      </c>
      <c r="K216">
        <v>-2.5002099999999999E-2</v>
      </c>
      <c r="L216" s="1">
        <v>3.3256000000000002E-3</v>
      </c>
      <c r="M216" s="1">
        <v>3.1653300000000002E-2</v>
      </c>
      <c r="N216">
        <v>7.2553999999999993E-2</v>
      </c>
      <c r="O216">
        <v>-7.0499900000000004E-2</v>
      </c>
      <c r="P216">
        <v>-2.9599199999999999E-2</v>
      </c>
      <c r="Q216">
        <v>-1.2715000000000001E-3</v>
      </c>
      <c r="R216">
        <v>2.7056199999999999E-2</v>
      </c>
      <c r="S216">
        <v>6.7957000000000004E-2</v>
      </c>
      <c r="T216">
        <v>15</v>
      </c>
      <c r="U216">
        <v>18</v>
      </c>
    </row>
    <row r="217" spans="1:21">
      <c r="A217" s="12">
        <v>41515</v>
      </c>
      <c r="B217" s="13">
        <v>12</v>
      </c>
      <c r="C217" t="s">
        <v>39</v>
      </c>
      <c r="D217" t="s">
        <v>40</v>
      </c>
      <c r="E217" t="str">
        <f t="shared" si="3"/>
        <v>4151512Average Per Ton50% Cycling</v>
      </c>
      <c r="F217">
        <v>1.1197459999999999</v>
      </c>
      <c r="G217">
        <v>1.1115330000000001</v>
      </c>
      <c r="H217">
        <v>1.122433</v>
      </c>
      <c r="I217">
        <v>84.270200000000003</v>
      </c>
      <c r="J217">
        <v>-5.5819000000000001E-2</v>
      </c>
      <c r="K217">
        <v>-2.7692999999999999E-2</v>
      </c>
      <c r="L217" s="1">
        <v>-8.2129999999999998E-3</v>
      </c>
      <c r="M217" s="1">
        <v>1.12669E-2</v>
      </c>
      <c r="N217">
        <v>3.9392900000000002E-2</v>
      </c>
      <c r="O217">
        <v>-4.49197E-2</v>
      </c>
      <c r="P217">
        <v>-1.6793700000000002E-2</v>
      </c>
      <c r="Q217">
        <v>2.6863E-3</v>
      </c>
      <c r="R217">
        <v>2.21662E-2</v>
      </c>
      <c r="S217">
        <v>5.0292200000000002E-2</v>
      </c>
      <c r="T217">
        <v>15</v>
      </c>
      <c r="U217">
        <v>18</v>
      </c>
    </row>
    <row r="218" spans="1:21">
      <c r="A218" s="12">
        <v>41515</v>
      </c>
      <c r="B218" s="13">
        <v>13</v>
      </c>
      <c r="C218" t="s">
        <v>38</v>
      </c>
      <c r="D218" t="s">
        <v>68</v>
      </c>
      <c r="E218" t="str">
        <f t="shared" si="3"/>
        <v>4151513Average Per Device30% Cycling</v>
      </c>
      <c r="F218">
        <v>4.6196089999999996</v>
      </c>
      <c r="G218">
        <v>4.6327860000000003</v>
      </c>
      <c r="H218">
        <v>4.6147140000000002</v>
      </c>
      <c r="I218">
        <v>84.343900000000005</v>
      </c>
      <c r="J218">
        <v>-0.2592643</v>
      </c>
      <c r="K218">
        <v>-9.8303799999999997E-2</v>
      </c>
      <c r="L218" s="1">
        <v>1.31769E-2</v>
      </c>
      <c r="M218" s="1">
        <v>0.1246577</v>
      </c>
      <c r="N218">
        <v>0.28561809999999999</v>
      </c>
      <c r="O218">
        <v>-0.27733639999999998</v>
      </c>
      <c r="P218">
        <v>-0.11637599999999999</v>
      </c>
      <c r="Q218">
        <v>-4.8951999999999997E-3</v>
      </c>
      <c r="R218">
        <v>0.1065855</v>
      </c>
      <c r="S218">
        <v>0.26754600000000001</v>
      </c>
      <c r="T218">
        <v>15</v>
      </c>
      <c r="U218">
        <v>18</v>
      </c>
    </row>
    <row r="219" spans="1:21">
      <c r="A219" s="12">
        <v>41515</v>
      </c>
      <c r="B219" s="13">
        <v>13</v>
      </c>
      <c r="C219" t="s">
        <v>38</v>
      </c>
      <c r="D219" t="s">
        <v>40</v>
      </c>
      <c r="E219" t="str">
        <f t="shared" si="3"/>
        <v>4151513Average Per Device50% Cycling</v>
      </c>
      <c r="F219">
        <v>4.3864879999999999</v>
      </c>
      <c r="G219">
        <v>4.3460140000000003</v>
      </c>
      <c r="H219">
        <v>4.3886289999999999</v>
      </c>
      <c r="I219">
        <v>83.172399999999996</v>
      </c>
      <c r="J219">
        <v>-0.2255257</v>
      </c>
      <c r="K219">
        <v>-0.1161959</v>
      </c>
      <c r="L219" s="1">
        <v>-4.0474400000000001E-2</v>
      </c>
      <c r="M219" s="1">
        <v>3.5247100000000003E-2</v>
      </c>
      <c r="N219">
        <v>0.14457690000000001</v>
      </c>
      <c r="O219">
        <v>-0.1829103</v>
      </c>
      <c r="P219">
        <v>-7.3580499999999993E-2</v>
      </c>
      <c r="Q219">
        <v>2.1410000000000001E-3</v>
      </c>
      <c r="R219">
        <v>7.7862500000000001E-2</v>
      </c>
      <c r="S219">
        <v>0.18719230000000001</v>
      </c>
      <c r="T219">
        <v>15</v>
      </c>
      <c r="U219">
        <v>18</v>
      </c>
    </row>
    <row r="220" spans="1:21">
      <c r="A220" s="12">
        <v>41515</v>
      </c>
      <c r="B220" s="13">
        <v>13</v>
      </c>
      <c r="C220" t="s">
        <v>37</v>
      </c>
      <c r="D220" t="s">
        <v>68</v>
      </c>
      <c r="E220" t="str">
        <f t="shared" si="3"/>
        <v>4151513Average Per Premise30% Cycling</v>
      </c>
      <c r="F220">
        <v>11.62401</v>
      </c>
      <c r="G220">
        <v>11.657159999999999</v>
      </c>
      <c r="H220">
        <v>11.611689999999999</v>
      </c>
      <c r="I220">
        <v>84.343900000000005</v>
      </c>
      <c r="J220">
        <v>-0.6523698</v>
      </c>
      <c r="K220">
        <v>-0.24735589999999999</v>
      </c>
      <c r="L220" s="1">
        <v>3.3155400000000002E-2</v>
      </c>
      <c r="M220" s="1">
        <v>0.31366680000000002</v>
      </c>
      <c r="N220">
        <v>0.71868069999999995</v>
      </c>
      <c r="O220">
        <v>-0.69784480000000004</v>
      </c>
      <c r="P220">
        <v>-0.29283090000000001</v>
      </c>
      <c r="Q220">
        <v>-1.23196E-2</v>
      </c>
      <c r="R220">
        <v>0.26819179999999998</v>
      </c>
      <c r="S220">
        <v>0.67320570000000002</v>
      </c>
      <c r="T220">
        <v>15</v>
      </c>
      <c r="U220">
        <v>18</v>
      </c>
    </row>
    <row r="221" spans="1:21">
      <c r="A221" s="12">
        <v>41515</v>
      </c>
      <c r="B221" s="13">
        <v>13</v>
      </c>
      <c r="C221" t="s">
        <v>37</v>
      </c>
      <c r="D221" t="s">
        <v>40</v>
      </c>
      <c r="E221" t="str">
        <f t="shared" si="3"/>
        <v>4151513Average Per Premise50% Cycling</v>
      </c>
      <c r="F221">
        <v>10.74197</v>
      </c>
      <c r="G221">
        <v>10.642849999999999</v>
      </c>
      <c r="H221">
        <v>10.747210000000001</v>
      </c>
      <c r="I221">
        <v>83.172399999999996</v>
      </c>
      <c r="J221">
        <v>-0.55228409999999994</v>
      </c>
      <c r="K221">
        <v>-0.28454889999999999</v>
      </c>
      <c r="L221" s="1">
        <v>-9.9116300000000004E-2</v>
      </c>
      <c r="M221" s="1">
        <v>8.6316299999999999E-2</v>
      </c>
      <c r="N221">
        <v>0.35405140000000002</v>
      </c>
      <c r="O221">
        <v>-0.4479226</v>
      </c>
      <c r="P221">
        <v>-0.1801874</v>
      </c>
      <c r="Q221">
        <v>5.2452000000000002E-3</v>
      </c>
      <c r="R221">
        <v>0.19067780000000001</v>
      </c>
      <c r="S221">
        <v>0.45841300000000001</v>
      </c>
      <c r="T221">
        <v>15</v>
      </c>
      <c r="U221">
        <v>18</v>
      </c>
    </row>
    <row r="222" spans="1:21">
      <c r="A222" s="12">
        <v>41515</v>
      </c>
      <c r="B222" s="13">
        <v>13</v>
      </c>
      <c r="C222" t="s">
        <v>39</v>
      </c>
      <c r="D222" t="s">
        <v>68</v>
      </c>
      <c r="E222" t="str">
        <f t="shared" si="3"/>
        <v>4151513Average Per Ton30% Cycling</v>
      </c>
      <c r="F222">
        <v>1.196936</v>
      </c>
      <c r="G222">
        <v>1.20035</v>
      </c>
      <c r="H222">
        <v>1.195667</v>
      </c>
      <c r="I222">
        <v>84.343900000000005</v>
      </c>
      <c r="J222">
        <v>-6.7175200000000004E-2</v>
      </c>
      <c r="K222">
        <v>-2.54705E-2</v>
      </c>
      <c r="L222" s="1">
        <v>3.4139999999999999E-3</v>
      </c>
      <c r="M222" s="1">
        <v>3.2298599999999997E-2</v>
      </c>
      <c r="N222">
        <v>7.4003200000000005E-2</v>
      </c>
      <c r="O222">
        <v>-7.1857799999999999E-2</v>
      </c>
      <c r="P222">
        <v>-3.0153200000000002E-2</v>
      </c>
      <c r="Q222">
        <v>-1.2685999999999999E-3</v>
      </c>
      <c r="R222">
        <v>2.7615899999999999E-2</v>
      </c>
      <c r="S222">
        <v>6.9320599999999996E-2</v>
      </c>
      <c r="T222">
        <v>15</v>
      </c>
      <c r="U222">
        <v>18</v>
      </c>
    </row>
    <row r="223" spans="1:21">
      <c r="A223" s="12">
        <v>41515</v>
      </c>
      <c r="B223" s="13">
        <v>13</v>
      </c>
      <c r="C223" t="s">
        <v>39</v>
      </c>
      <c r="D223" t="s">
        <v>40</v>
      </c>
      <c r="E223" t="str">
        <f t="shared" si="3"/>
        <v>4151513Average Per Ton50% Cycling</v>
      </c>
      <c r="F223">
        <v>1.127027</v>
      </c>
      <c r="G223">
        <v>1.116627</v>
      </c>
      <c r="H223">
        <v>1.1275770000000001</v>
      </c>
      <c r="I223">
        <v>83.172399999999996</v>
      </c>
      <c r="J223">
        <v>-5.7944700000000002E-2</v>
      </c>
      <c r="K223">
        <v>-2.98544E-2</v>
      </c>
      <c r="L223" s="1">
        <v>-1.0399200000000001E-2</v>
      </c>
      <c r="M223" s="1">
        <v>9.0559999999999998E-3</v>
      </c>
      <c r="N223">
        <v>3.71463E-2</v>
      </c>
      <c r="O223">
        <v>-4.6995500000000003E-2</v>
      </c>
      <c r="P223">
        <v>-1.89052E-2</v>
      </c>
      <c r="Q223">
        <v>5.5000000000000003E-4</v>
      </c>
      <c r="R223">
        <v>2.00053E-2</v>
      </c>
      <c r="S223">
        <v>4.8095499999999999E-2</v>
      </c>
      <c r="T223">
        <v>15</v>
      </c>
      <c r="U223">
        <v>18</v>
      </c>
    </row>
    <row r="224" spans="1:21">
      <c r="A224" s="12">
        <v>41515</v>
      </c>
      <c r="B224" s="13">
        <v>14</v>
      </c>
      <c r="C224" t="s">
        <v>38</v>
      </c>
      <c r="D224" t="s">
        <v>68</v>
      </c>
      <c r="E224" t="str">
        <f t="shared" si="3"/>
        <v>4151514Average Per Device30% Cycling</v>
      </c>
      <c r="F224">
        <v>4.5169050000000004</v>
      </c>
      <c r="G224">
        <v>4.5345950000000004</v>
      </c>
      <c r="H224">
        <v>4.5169050000000004</v>
      </c>
      <c r="I224">
        <v>84.465699999999998</v>
      </c>
      <c r="J224">
        <v>-0.2474017</v>
      </c>
      <c r="K224">
        <v>-9.0783799999999998E-2</v>
      </c>
      <c r="L224" s="1">
        <v>1.7689199999999999E-2</v>
      </c>
      <c r="M224" s="1">
        <v>0.1261623</v>
      </c>
      <c r="N224">
        <v>0.28278019999999998</v>
      </c>
      <c r="O224">
        <v>-0.26509090000000002</v>
      </c>
      <c r="P224">
        <v>-0.1084731</v>
      </c>
      <c r="Q224" s="31">
        <v>0</v>
      </c>
      <c r="R224">
        <v>0.1084731</v>
      </c>
      <c r="S224">
        <v>0.26509090000000002</v>
      </c>
      <c r="T224">
        <v>15</v>
      </c>
      <c r="U224">
        <v>18</v>
      </c>
    </row>
    <row r="225" spans="1:21">
      <c r="A225" s="12">
        <v>41515</v>
      </c>
      <c r="B225" s="13">
        <v>14</v>
      </c>
      <c r="C225" t="s">
        <v>38</v>
      </c>
      <c r="D225" t="s">
        <v>40</v>
      </c>
      <c r="E225" t="str">
        <f t="shared" si="3"/>
        <v>4151514Average Per Device50% Cycling</v>
      </c>
      <c r="F225">
        <v>4.2987760000000002</v>
      </c>
      <c r="G225">
        <v>4.2570319999999997</v>
      </c>
      <c r="H225">
        <v>4.2987760000000002</v>
      </c>
      <c r="I225">
        <v>83.565799999999996</v>
      </c>
      <c r="J225">
        <v>-0.22323809999999999</v>
      </c>
      <c r="K225">
        <v>-0.1160095</v>
      </c>
      <c r="L225" s="1">
        <v>-4.1743299999999997E-2</v>
      </c>
      <c r="M225" s="1">
        <v>3.25229E-2</v>
      </c>
      <c r="N225">
        <v>0.1397515</v>
      </c>
      <c r="O225">
        <v>-0.18149480000000001</v>
      </c>
      <c r="P225">
        <v>-7.4266200000000004E-2</v>
      </c>
      <c r="Q225" s="31">
        <v>0</v>
      </c>
      <c r="R225">
        <v>7.4266200000000004E-2</v>
      </c>
      <c r="S225">
        <v>0.18149480000000001</v>
      </c>
      <c r="T225">
        <v>15</v>
      </c>
      <c r="U225">
        <v>18</v>
      </c>
    </row>
    <row r="226" spans="1:21">
      <c r="A226" s="12">
        <v>41515</v>
      </c>
      <c r="B226" s="13">
        <v>14</v>
      </c>
      <c r="C226" t="s">
        <v>37</v>
      </c>
      <c r="D226" t="s">
        <v>68</v>
      </c>
      <c r="E226" t="str">
        <f t="shared" si="3"/>
        <v>4151514Average Per Premise30% Cycling</v>
      </c>
      <c r="F226">
        <v>11.36558</v>
      </c>
      <c r="G226">
        <v>11.41009</v>
      </c>
      <c r="H226">
        <v>11.36558</v>
      </c>
      <c r="I226">
        <v>84.465699999999998</v>
      </c>
      <c r="J226">
        <v>-0.62251939999999995</v>
      </c>
      <c r="K226">
        <v>-0.22843250000000001</v>
      </c>
      <c r="L226" s="1">
        <v>4.4510800000000003E-2</v>
      </c>
      <c r="M226" s="1">
        <v>0.31745420000000002</v>
      </c>
      <c r="N226">
        <v>0.71154110000000004</v>
      </c>
      <c r="O226">
        <v>-0.66703029999999996</v>
      </c>
      <c r="P226">
        <v>-0.2729434</v>
      </c>
      <c r="Q226">
        <v>0</v>
      </c>
      <c r="R226">
        <v>0.2729434</v>
      </c>
      <c r="S226">
        <v>0.66703029999999996</v>
      </c>
      <c r="T226">
        <v>15</v>
      </c>
      <c r="U226">
        <v>18</v>
      </c>
    </row>
    <row r="227" spans="1:21">
      <c r="A227" s="12">
        <v>41515</v>
      </c>
      <c r="B227" s="13">
        <v>14</v>
      </c>
      <c r="C227" t="s">
        <v>37</v>
      </c>
      <c r="D227" t="s">
        <v>40</v>
      </c>
      <c r="E227" t="str">
        <f t="shared" si="3"/>
        <v>4151514Average Per Premise50% Cycling</v>
      </c>
      <c r="F227">
        <v>10.52717</v>
      </c>
      <c r="G227">
        <v>10.424950000000001</v>
      </c>
      <c r="H227">
        <v>10.52717</v>
      </c>
      <c r="I227">
        <v>83.565799999999996</v>
      </c>
      <c r="J227">
        <v>-0.54668269999999997</v>
      </c>
      <c r="K227">
        <v>-0.28409309999999999</v>
      </c>
      <c r="L227" s="1">
        <v>-0.1022243</v>
      </c>
      <c r="M227" s="1">
        <v>7.9644400000000004E-2</v>
      </c>
      <c r="N227">
        <v>0.34223399999999998</v>
      </c>
      <c r="O227">
        <v>-0.4444574</v>
      </c>
      <c r="P227">
        <v>-0.1818678</v>
      </c>
      <c r="Q227" s="31">
        <v>9.540000000000001E-7</v>
      </c>
      <c r="R227">
        <v>0.1818697</v>
      </c>
      <c r="S227">
        <v>0.4444593</v>
      </c>
      <c r="T227">
        <v>15</v>
      </c>
      <c r="U227">
        <v>18</v>
      </c>
    </row>
    <row r="228" spans="1:21">
      <c r="A228" s="12">
        <v>41515</v>
      </c>
      <c r="B228" s="13">
        <v>14</v>
      </c>
      <c r="C228" t="s">
        <v>39</v>
      </c>
      <c r="D228" t="s">
        <v>68</v>
      </c>
      <c r="E228" t="str">
        <f t="shared" si="3"/>
        <v>4151514Average Per Ton30% Cycling</v>
      </c>
      <c r="F228">
        <v>1.1703250000000001</v>
      </c>
      <c r="G228">
        <v>1.1749080000000001</v>
      </c>
      <c r="H228">
        <v>1.1703250000000001</v>
      </c>
      <c r="I228">
        <v>84.465699999999998</v>
      </c>
      <c r="J228">
        <v>-6.4101400000000003E-2</v>
      </c>
      <c r="K228">
        <v>-2.3521899999999998E-2</v>
      </c>
      <c r="L228" s="1">
        <v>4.5833999999999996E-3</v>
      </c>
      <c r="M228" s="1">
        <v>3.2688599999999998E-2</v>
      </c>
      <c r="N228">
        <v>7.3268100000000003E-2</v>
      </c>
      <c r="O228">
        <v>-6.8684800000000004E-2</v>
      </c>
      <c r="P228">
        <v>-2.81053E-2</v>
      </c>
      <c r="Q228">
        <v>0</v>
      </c>
      <c r="R228">
        <v>2.81053E-2</v>
      </c>
      <c r="S228">
        <v>6.8684800000000004E-2</v>
      </c>
      <c r="T228">
        <v>15</v>
      </c>
      <c r="U228">
        <v>18</v>
      </c>
    </row>
    <row r="229" spans="1:21">
      <c r="A229" s="12">
        <v>41515</v>
      </c>
      <c r="B229" s="13">
        <v>14</v>
      </c>
      <c r="C229" t="s">
        <v>39</v>
      </c>
      <c r="D229" t="s">
        <v>40</v>
      </c>
      <c r="E229" t="str">
        <f t="shared" si="3"/>
        <v>4151514Average Per Ton50% Cycling</v>
      </c>
      <c r="F229">
        <v>1.10449</v>
      </c>
      <c r="G229">
        <v>1.0937650000000001</v>
      </c>
      <c r="H229">
        <v>1.10449</v>
      </c>
      <c r="I229">
        <v>83.565799999999996</v>
      </c>
      <c r="J229">
        <v>-5.7356799999999999E-2</v>
      </c>
      <c r="K229">
        <v>-2.98065E-2</v>
      </c>
      <c r="L229" s="1">
        <v>-1.07251E-2</v>
      </c>
      <c r="M229" s="1">
        <v>8.3561999999999994E-3</v>
      </c>
      <c r="N229">
        <v>3.5906599999999997E-2</v>
      </c>
      <c r="O229">
        <v>-4.6631699999999998E-2</v>
      </c>
      <c r="P229">
        <v>-1.9081299999999999E-2</v>
      </c>
      <c r="Q229">
        <v>0</v>
      </c>
      <c r="R229">
        <v>1.9081299999999999E-2</v>
      </c>
      <c r="S229">
        <v>4.6631699999999998E-2</v>
      </c>
      <c r="T229">
        <v>15</v>
      </c>
      <c r="U229">
        <v>18</v>
      </c>
    </row>
    <row r="230" spans="1:21">
      <c r="A230" s="12">
        <v>41515</v>
      </c>
      <c r="B230" s="13">
        <v>15</v>
      </c>
      <c r="C230" t="s">
        <v>38</v>
      </c>
      <c r="D230" t="s">
        <v>68</v>
      </c>
      <c r="E230" t="str">
        <f t="shared" si="3"/>
        <v>4151515Average Per Device30% Cycling</v>
      </c>
      <c r="F230">
        <v>4.2576830000000001</v>
      </c>
      <c r="G230">
        <v>4.5156770000000002</v>
      </c>
      <c r="H230">
        <v>4.498062</v>
      </c>
      <c r="I230">
        <v>88.4071</v>
      </c>
      <c r="J230">
        <v>1.4219999999999999E-4</v>
      </c>
      <c r="K230">
        <v>0.15248349999999999</v>
      </c>
      <c r="L230" s="1">
        <v>0.25799470000000002</v>
      </c>
      <c r="M230" s="1">
        <v>0.36350579999999999</v>
      </c>
      <c r="N230">
        <v>0.5158471</v>
      </c>
      <c r="O230">
        <v>-1.7473099999999998E-2</v>
      </c>
      <c r="P230">
        <v>0.13486819999999999</v>
      </c>
      <c r="Q230">
        <v>0.24037929999999999</v>
      </c>
      <c r="R230">
        <v>0.34589049999999999</v>
      </c>
      <c r="S230">
        <v>0.4982317</v>
      </c>
      <c r="T230">
        <v>15</v>
      </c>
      <c r="U230">
        <v>18</v>
      </c>
    </row>
    <row r="231" spans="1:21">
      <c r="A231" s="12">
        <v>41515</v>
      </c>
      <c r="B231" s="13">
        <v>15</v>
      </c>
      <c r="C231" t="s">
        <v>38</v>
      </c>
      <c r="D231" t="s">
        <v>40</v>
      </c>
      <c r="E231" t="str">
        <f t="shared" si="3"/>
        <v>4151515Average Per Device50% Cycling</v>
      </c>
      <c r="F231">
        <v>4.0603040000000004</v>
      </c>
      <c r="G231">
        <v>4.2857229999999999</v>
      </c>
      <c r="H231">
        <v>4.3277479999999997</v>
      </c>
      <c r="I231">
        <v>87.158299999999997</v>
      </c>
      <c r="J231">
        <v>4.8588199999999998E-2</v>
      </c>
      <c r="K231">
        <v>0.15306159999999999</v>
      </c>
      <c r="L231" s="1">
        <v>0.22541949999999999</v>
      </c>
      <c r="M231" s="1">
        <v>0.29777749999999997</v>
      </c>
      <c r="N231">
        <v>0.40225090000000002</v>
      </c>
      <c r="O231">
        <v>9.0612799999999993E-2</v>
      </c>
      <c r="P231">
        <v>0.19508619999999999</v>
      </c>
      <c r="Q231">
        <v>0.26744410000000002</v>
      </c>
      <c r="R231">
        <v>0.3398021</v>
      </c>
      <c r="S231">
        <v>0.44427549999999999</v>
      </c>
      <c r="T231">
        <v>15</v>
      </c>
      <c r="U231">
        <v>18</v>
      </c>
    </row>
    <row r="232" spans="1:21">
      <c r="A232" s="12">
        <v>41515</v>
      </c>
      <c r="B232" s="13">
        <v>15</v>
      </c>
      <c r="C232" t="s">
        <v>37</v>
      </c>
      <c r="D232" t="s">
        <v>68</v>
      </c>
      <c r="E232" t="str">
        <f t="shared" si="3"/>
        <v>4151515Average Per Premise30% Cycling</v>
      </c>
      <c r="F232">
        <v>10.71332</v>
      </c>
      <c r="G232">
        <v>11.362489999999999</v>
      </c>
      <c r="H232">
        <v>11.31817</v>
      </c>
      <c r="I232">
        <v>88.4071</v>
      </c>
      <c r="J232">
        <v>3.5740000000000001E-4</v>
      </c>
      <c r="K232">
        <v>0.3836833</v>
      </c>
      <c r="L232" s="1">
        <v>0.64917369999999996</v>
      </c>
      <c r="M232" s="1">
        <v>0.91466409999999998</v>
      </c>
      <c r="N232">
        <v>1.29799</v>
      </c>
      <c r="O232">
        <v>-4.39675E-2</v>
      </c>
      <c r="P232">
        <v>0.3393584</v>
      </c>
      <c r="Q232">
        <v>0.60484890000000002</v>
      </c>
      <c r="R232">
        <v>0.87033930000000004</v>
      </c>
      <c r="S232">
        <v>1.253665</v>
      </c>
      <c r="T232">
        <v>15</v>
      </c>
      <c r="U232">
        <v>18</v>
      </c>
    </row>
    <row r="233" spans="1:21">
      <c r="A233" s="12">
        <v>41515</v>
      </c>
      <c r="B233" s="13">
        <v>15</v>
      </c>
      <c r="C233" t="s">
        <v>37</v>
      </c>
      <c r="D233" t="s">
        <v>40</v>
      </c>
      <c r="E233" t="str">
        <f t="shared" si="3"/>
        <v>4151515Average Per Premise50% Cycling</v>
      </c>
      <c r="F233">
        <v>9.9431809999999992</v>
      </c>
      <c r="G233">
        <v>10.49521</v>
      </c>
      <c r="H233">
        <v>10.59812</v>
      </c>
      <c r="I233">
        <v>87.158299999999997</v>
      </c>
      <c r="J233">
        <v>0.1189868</v>
      </c>
      <c r="K233">
        <v>0.37482919999999997</v>
      </c>
      <c r="L233" s="1">
        <v>0.55202479999999998</v>
      </c>
      <c r="M233" s="1">
        <v>0.72922050000000005</v>
      </c>
      <c r="N233">
        <v>0.98506289999999996</v>
      </c>
      <c r="O233">
        <v>0.22190070000000001</v>
      </c>
      <c r="P233">
        <v>0.47774299999999997</v>
      </c>
      <c r="Q233">
        <v>0.65493869999999998</v>
      </c>
      <c r="R233">
        <v>0.83213440000000005</v>
      </c>
      <c r="S233">
        <v>1.087977</v>
      </c>
      <c r="T233">
        <v>15</v>
      </c>
      <c r="U233">
        <v>18</v>
      </c>
    </row>
    <row r="234" spans="1:21">
      <c r="A234" s="12">
        <v>41515</v>
      </c>
      <c r="B234" s="13">
        <v>15</v>
      </c>
      <c r="C234" t="s">
        <v>39</v>
      </c>
      <c r="D234" t="s">
        <v>68</v>
      </c>
      <c r="E234" t="str">
        <f t="shared" si="3"/>
        <v>4151515Average Per Ton30% Cycling</v>
      </c>
      <c r="F234">
        <v>1.1031610000000001</v>
      </c>
      <c r="G234">
        <v>1.170007</v>
      </c>
      <c r="H234">
        <v>1.165443</v>
      </c>
      <c r="I234">
        <v>88.4071</v>
      </c>
      <c r="J234">
        <v>3.6900000000000002E-5</v>
      </c>
      <c r="K234">
        <v>3.9508300000000003E-2</v>
      </c>
      <c r="L234" s="1">
        <v>6.6846100000000006E-2</v>
      </c>
      <c r="M234" s="1">
        <v>9.4183900000000001E-2</v>
      </c>
      <c r="N234">
        <v>0.13365540000000001</v>
      </c>
      <c r="O234">
        <v>-4.5274E-3</v>
      </c>
      <c r="P234">
        <v>3.4944000000000003E-2</v>
      </c>
      <c r="Q234">
        <v>6.2281799999999998E-2</v>
      </c>
      <c r="R234">
        <v>8.9619699999999997E-2</v>
      </c>
      <c r="S234">
        <v>0.12909109999999999</v>
      </c>
      <c r="T234">
        <v>15</v>
      </c>
      <c r="U234">
        <v>18</v>
      </c>
    </row>
    <row r="235" spans="1:21">
      <c r="A235" s="12">
        <v>41515</v>
      </c>
      <c r="B235" s="13">
        <v>15</v>
      </c>
      <c r="C235" t="s">
        <v>39</v>
      </c>
      <c r="D235" t="s">
        <v>40</v>
      </c>
      <c r="E235" t="str">
        <f t="shared" si="3"/>
        <v>4151515Average Per Ton50% Cycling</v>
      </c>
      <c r="F235">
        <v>1.0432189999999999</v>
      </c>
      <c r="G235">
        <v>1.101137</v>
      </c>
      <c r="H235">
        <v>1.111934</v>
      </c>
      <c r="I235">
        <v>87.158299999999997</v>
      </c>
      <c r="J235">
        <v>1.2484E-2</v>
      </c>
      <c r="K235">
        <v>3.9326399999999997E-2</v>
      </c>
      <c r="L235" s="1">
        <v>5.7917499999999997E-2</v>
      </c>
      <c r="M235" s="1">
        <v>7.6508499999999993E-2</v>
      </c>
      <c r="N235">
        <v>0.103351</v>
      </c>
      <c r="O235">
        <v>2.3281300000000001E-2</v>
      </c>
      <c r="P235">
        <v>5.0123800000000003E-2</v>
      </c>
      <c r="Q235">
        <v>6.8714899999999995E-2</v>
      </c>
      <c r="R235">
        <v>8.7305900000000006E-2</v>
      </c>
      <c r="S235">
        <v>0.1141484</v>
      </c>
      <c r="T235">
        <v>15</v>
      </c>
      <c r="U235">
        <v>18</v>
      </c>
    </row>
    <row r="236" spans="1:21">
      <c r="A236" s="12">
        <v>41515</v>
      </c>
      <c r="B236" s="13">
        <v>16</v>
      </c>
      <c r="C236" t="s">
        <v>38</v>
      </c>
      <c r="D236" t="s">
        <v>68</v>
      </c>
      <c r="E236" t="str">
        <f t="shared" si="3"/>
        <v>4151516Average Per Device30% Cycling</v>
      </c>
      <c r="F236">
        <v>4.3389170000000004</v>
      </c>
      <c r="G236">
        <v>4.5821569999999996</v>
      </c>
      <c r="H236">
        <v>4.5642820000000004</v>
      </c>
      <c r="I236">
        <v>89.752899999999997</v>
      </c>
      <c r="J236">
        <v>-2.03546E-2</v>
      </c>
      <c r="K236">
        <v>0.13537920000000001</v>
      </c>
      <c r="L236" s="1">
        <v>0.24323990000000001</v>
      </c>
      <c r="M236" s="1">
        <v>0.35110059999999998</v>
      </c>
      <c r="N236">
        <v>0.50683429999999996</v>
      </c>
      <c r="O236">
        <v>-3.8229300000000001E-2</v>
      </c>
      <c r="P236">
        <v>0.1175045</v>
      </c>
      <c r="Q236">
        <v>0.22536519999999999</v>
      </c>
      <c r="R236">
        <v>0.33322590000000002</v>
      </c>
      <c r="S236">
        <v>0.48895959999999999</v>
      </c>
      <c r="T236">
        <v>15</v>
      </c>
      <c r="U236">
        <v>18</v>
      </c>
    </row>
    <row r="237" spans="1:21">
      <c r="A237" s="12">
        <v>41515</v>
      </c>
      <c r="B237" s="13">
        <v>16</v>
      </c>
      <c r="C237" t="s">
        <v>38</v>
      </c>
      <c r="D237" t="s">
        <v>40</v>
      </c>
      <c r="E237" t="str">
        <f t="shared" si="3"/>
        <v>4151516Average Per Device50% Cycling</v>
      </c>
      <c r="F237">
        <v>4.0474439999999996</v>
      </c>
      <c r="G237">
        <v>4.3879140000000003</v>
      </c>
      <c r="H237">
        <v>4.4309409999999998</v>
      </c>
      <c r="I237">
        <v>88.572599999999994</v>
      </c>
      <c r="J237">
        <v>0.16281399999999999</v>
      </c>
      <c r="K237">
        <v>0.26777450000000003</v>
      </c>
      <c r="L237" s="1">
        <v>0.34046979999999999</v>
      </c>
      <c r="M237" s="1">
        <v>0.41316520000000001</v>
      </c>
      <c r="N237">
        <v>0.51812570000000002</v>
      </c>
      <c r="O237">
        <v>0.20584040000000001</v>
      </c>
      <c r="P237">
        <v>0.31080089999999999</v>
      </c>
      <c r="Q237">
        <v>0.38349630000000001</v>
      </c>
      <c r="R237">
        <v>0.45619159999999997</v>
      </c>
      <c r="S237">
        <v>0.56115219999999999</v>
      </c>
      <c r="T237">
        <v>15</v>
      </c>
      <c r="U237">
        <v>18</v>
      </c>
    </row>
    <row r="238" spans="1:21">
      <c r="A238" s="12">
        <v>41515</v>
      </c>
      <c r="B238" s="13">
        <v>16</v>
      </c>
      <c r="C238" t="s">
        <v>37</v>
      </c>
      <c r="D238" t="s">
        <v>68</v>
      </c>
      <c r="E238" t="str">
        <f t="shared" si="3"/>
        <v>4151516Average Per Premise30% Cycling</v>
      </c>
      <c r="F238">
        <v>10.917719999999999</v>
      </c>
      <c r="G238">
        <v>11.529769999999999</v>
      </c>
      <c r="H238">
        <v>11.48479</v>
      </c>
      <c r="I238">
        <v>89.752899999999997</v>
      </c>
      <c r="J238">
        <v>-5.1216499999999998E-2</v>
      </c>
      <c r="K238">
        <v>0.34064559999999999</v>
      </c>
      <c r="L238" s="1">
        <v>0.61204809999999998</v>
      </c>
      <c r="M238" s="1">
        <v>0.88345070000000003</v>
      </c>
      <c r="N238">
        <v>1.2753129999999999</v>
      </c>
      <c r="O238">
        <v>-9.6194600000000005E-2</v>
      </c>
      <c r="P238">
        <v>0.29566750000000003</v>
      </c>
      <c r="Q238">
        <v>0.56706999999999996</v>
      </c>
      <c r="R238">
        <v>0.83847249999999995</v>
      </c>
      <c r="S238">
        <v>1.230335</v>
      </c>
      <c r="T238">
        <v>15</v>
      </c>
      <c r="U238">
        <v>18</v>
      </c>
    </row>
    <row r="239" spans="1:21">
      <c r="A239" s="12">
        <v>41515</v>
      </c>
      <c r="B239" s="13">
        <v>16</v>
      </c>
      <c r="C239" t="s">
        <v>37</v>
      </c>
      <c r="D239" t="s">
        <v>40</v>
      </c>
      <c r="E239" t="str">
        <f t="shared" si="3"/>
        <v>4151516Average Per Premise50% Cycling</v>
      </c>
      <c r="F239">
        <v>9.9116900000000001</v>
      </c>
      <c r="G239">
        <v>10.74546</v>
      </c>
      <c r="H239">
        <v>10.85083</v>
      </c>
      <c r="I239">
        <v>88.572599999999994</v>
      </c>
      <c r="J239">
        <v>0.39871259999999997</v>
      </c>
      <c r="K239">
        <v>0.65574790000000005</v>
      </c>
      <c r="L239" s="1">
        <v>0.83376980000000001</v>
      </c>
      <c r="M239" s="1">
        <v>1.011792</v>
      </c>
      <c r="N239">
        <v>1.2688269999999999</v>
      </c>
      <c r="O239">
        <v>0.50408019999999998</v>
      </c>
      <c r="P239">
        <v>0.7611156</v>
      </c>
      <c r="Q239">
        <v>0.93913749999999996</v>
      </c>
      <c r="R239">
        <v>1.117159</v>
      </c>
      <c r="S239">
        <v>1.3741950000000001</v>
      </c>
      <c r="T239">
        <v>15</v>
      </c>
      <c r="U239">
        <v>18</v>
      </c>
    </row>
    <row r="240" spans="1:21">
      <c r="A240" s="12">
        <v>41515</v>
      </c>
      <c r="B240" s="13">
        <v>16</v>
      </c>
      <c r="C240" t="s">
        <v>39</v>
      </c>
      <c r="D240" t="s">
        <v>68</v>
      </c>
      <c r="E240" t="str">
        <f t="shared" si="3"/>
        <v>4151516Average Per Ton30% Cycling</v>
      </c>
      <c r="F240">
        <v>1.1242080000000001</v>
      </c>
      <c r="G240">
        <v>1.1872320000000001</v>
      </c>
      <c r="H240">
        <v>1.1826000000000001</v>
      </c>
      <c r="I240">
        <v>89.752899999999997</v>
      </c>
      <c r="J240">
        <v>-5.2738000000000004E-3</v>
      </c>
      <c r="K240">
        <v>3.5076599999999999E-2</v>
      </c>
      <c r="L240" s="1">
        <v>6.3023200000000001E-2</v>
      </c>
      <c r="M240" s="1">
        <v>9.0969800000000003E-2</v>
      </c>
      <c r="N240">
        <v>0.1313202</v>
      </c>
      <c r="O240">
        <v>-9.9053000000000006E-3</v>
      </c>
      <c r="P240">
        <v>3.0445099999999999E-2</v>
      </c>
      <c r="Q240">
        <v>5.8391699999999998E-2</v>
      </c>
      <c r="R240">
        <v>8.6338300000000007E-2</v>
      </c>
      <c r="S240">
        <v>0.12668869999999999</v>
      </c>
      <c r="T240">
        <v>15</v>
      </c>
      <c r="U240">
        <v>18</v>
      </c>
    </row>
    <row r="241" spans="1:21">
      <c r="A241" s="12">
        <v>41515</v>
      </c>
      <c r="B241" s="13">
        <v>16</v>
      </c>
      <c r="C241" t="s">
        <v>39</v>
      </c>
      <c r="D241" t="s">
        <v>40</v>
      </c>
      <c r="E241" t="str">
        <f t="shared" si="3"/>
        <v>4151516Average Per Ton50% Cycling</v>
      </c>
      <c r="F241">
        <v>1.0399149999999999</v>
      </c>
      <c r="G241">
        <v>1.1273930000000001</v>
      </c>
      <c r="H241">
        <v>1.1384479999999999</v>
      </c>
      <c r="I241">
        <v>88.572599999999994</v>
      </c>
      <c r="J241">
        <v>4.18322E-2</v>
      </c>
      <c r="K241">
        <v>6.8799899999999997E-2</v>
      </c>
      <c r="L241" s="1">
        <v>8.7477600000000003E-2</v>
      </c>
      <c r="M241" s="1">
        <v>0.10615529999999999</v>
      </c>
      <c r="N241">
        <v>0.13312289999999999</v>
      </c>
      <c r="O241">
        <v>5.2887099999999999E-2</v>
      </c>
      <c r="P241">
        <v>7.9854700000000001E-2</v>
      </c>
      <c r="Q241">
        <v>9.8532400000000006E-2</v>
      </c>
      <c r="R241">
        <v>0.1172101</v>
      </c>
      <c r="S241">
        <v>0.14417779999999999</v>
      </c>
      <c r="T241">
        <v>15</v>
      </c>
      <c r="U241">
        <v>18</v>
      </c>
    </row>
    <row r="242" spans="1:21">
      <c r="A242" s="12">
        <v>41515</v>
      </c>
      <c r="B242" s="13">
        <v>17</v>
      </c>
      <c r="C242" t="s">
        <v>38</v>
      </c>
      <c r="D242" t="s">
        <v>68</v>
      </c>
      <c r="E242" t="str">
        <f t="shared" si="3"/>
        <v>4151517Average Per Device30% Cycling</v>
      </c>
      <c r="F242">
        <v>4.2476459999999996</v>
      </c>
      <c r="G242">
        <v>4.4498519999999999</v>
      </c>
      <c r="H242">
        <v>4.4324940000000002</v>
      </c>
      <c r="I242">
        <v>87.928899999999999</v>
      </c>
      <c r="J242">
        <v>-6.1308000000000001E-2</v>
      </c>
      <c r="K242">
        <v>9.4378600000000007E-2</v>
      </c>
      <c r="L242" s="1">
        <v>0.20220659999999999</v>
      </c>
      <c r="M242" s="1">
        <v>0.31003459999999999</v>
      </c>
      <c r="N242">
        <v>0.4657212</v>
      </c>
      <c r="O242">
        <v>-7.8666799999999995E-2</v>
      </c>
      <c r="P242">
        <v>7.7019799999999999E-2</v>
      </c>
      <c r="Q242">
        <v>0.18484780000000001</v>
      </c>
      <c r="R242">
        <v>0.29267589999999999</v>
      </c>
      <c r="S242">
        <v>0.44836239999999999</v>
      </c>
      <c r="T242">
        <v>15</v>
      </c>
      <c r="U242">
        <v>18</v>
      </c>
    </row>
    <row r="243" spans="1:21">
      <c r="A243" s="12">
        <v>41515</v>
      </c>
      <c r="B243" s="13">
        <v>17</v>
      </c>
      <c r="C243" t="s">
        <v>38</v>
      </c>
      <c r="D243" t="s">
        <v>40</v>
      </c>
      <c r="E243" t="str">
        <f t="shared" si="3"/>
        <v>4151517Average Per Device50% Cycling</v>
      </c>
      <c r="F243">
        <v>3.9283030000000001</v>
      </c>
      <c r="G243">
        <v>4.2419799999999999</v>
      </c>
      <c r="H243">
        <v>4.2835760000000001</v>
      </c>
      <c r="I243">
        <v>86.583500000000001</v>
      </c>
      <c r="J243">
        <v>0.13851469999999999</v>
      </c>
      <c r="K243">
        <v>0.24200189999999999</v>
      </c>
      <c r="L243" s="1">
        <v>0.31367679999999998</v>
      </c>
      <c r="M243" s="1">
        <v>0.38535180000000002</v>
      </c>
      <c r="N243">
        <v>0.48883900000000002</v>
      </c>
      <c r="O243">
        <v>0.1801101</v>
      </c>
      <c r="P243">
        <v>0.2835974</v>
      </c>
      <c r="Q243">
        <v>0.35527229999999999</v>
      </c>
      <c r="R243">
        <v>0.42694720000000003</v>
      </c>
      <c r="S243">
        <v>0.53043450000000003</v>
      </c>
      <c r="T243">
        <v>15</v>
      </c>
      <c r="U243">
        <v>18</v>
      </c>
    </row>
    <row r="244" spans="1:21">
      <c r="A244" s="12">
        <v>41515</v>
      </c>
      <c r="B244" s="13">
        <v>17</v>
      </c>
      <c r="C244" t="s">
        <v>37</v>
      </c>
      <c r="D244" t="s">
        <v>68</v>
      </c>
      <c r="E244" t="str">
        <f t="shared" si="3"/>
        <v>4151517Average Per Premise30% Cycling</v>
      </c>
      <c r="F244">
        <v>10.68806</v>
      </c>
      <c r="G244">
        <v>11.196859999999999</v>
      </c>
      <c r="H244">
        <v>11.153180000000001</v>
      </c>
      <c r="I244">
        <v>87.928899999999999</v>
      </c>
      <c r="J244">
        <v>-0.15426509999999999</v>
      </c>
      <c r="K244">
        <v>0.2374783</v>
      </c>
      <c r="L244" s="1">
        <v>0.50879859999999999</v>
      </c>
      <c r="M244" s="1">
        <v>0.78011889999999995</v>
      </c>
      <c r="N244">
        <v>1.171862</v>
      </c>
      <c r="O244">
        <v>-0.19794439999999999</v>
      </c>
      <c r="P244">
        <v>0.193799</v>
      </c>
      <c r="Q244">
        <v>0.46511940000000002</v>
      </c>
      <c r="R244">
        <v>0.73643959999999997</v>
      </c>
      <c r="S244">
        <v>1.1281829999999999</v>
      </c>
      <c r="T244">
        <v>15</v>
      </c>
      <c r="U244">
        <v>18</v>
      </c>
    </row>
    <row r="245" spans="1:21">
      <c r="A245" s="12">
        <v>41515</v>
      </c>
      <c r="B245" s="13">
        <v>17</v>
      </c>
      <c r="C245" t="s">
        <v>37</v>
      </c>
      <c r="D245" t="s">
        <v>40</v>
      </c>
      <c r="E245" t="str">
        <f t="shared" si="3"/>
        <v>4151517Average Per Premise50% Cycling</v>
      </c>
      <c r="F245">
        <v>9.6199290000000008</v>
      </c>
      <c r="G245">
        <v>10.38808</v>
      </c>
      <c r="H245">
        <v>10.48995</v>
      </c>
      <c r="I245">
        <v>86.583500000000001</v>
      </c>
      <c r="J245">
        <v>0.33920460000000002</v>
      </c>
      <c r="K245">
        <v>0.59263209999999999</v>
      </c>
      <c r="L245" s="1">
        <v>0.76815509999999998</v>
      </c>
      <c r="M245" s="1">
        <v>0.94367809999999996</v>
      </c>
      <c r="N245">
        <v>1.197106</v>
      </c>
      <c r="O245">
        <v>0.44106849999999997</v>
      </c>
      <c r="P245">
        <v>0.69449590000000005</v>
      </c>
      <c r="Q245">
        <v>0.87001899999999999</v>
      </c>
      <c r="R245">
        <v>1.045542</v>
      </c>
      <c r="S245">
        <v>1.29897</v>
      </c>
      <c r="T245">
        <v>15</v>
      </c>
      <c r="U245">
        <v>18</v>
      </c>
    </row>
    <row r="246" spans="1:21">
      <c r="A246" s="12">
        <v>41515</v>
      </c>
      <c r="B246" s="13">
        <v>17</v>
      </c>
      <c r="C246" t="s">
        <v>39</v>
      </c>
      <c r="D246" t="s">
        <v>68</v>
      </c>
      <c r="E246" t="str">
        <f t="shared" si="3"/>
        <v>4151517Average Per Ton30% Cycling</v>
      </c>
      <c r="F246">
        <v>1.10056</v>
      </c>
      <c r="G246">
        <v>1.152952</v>
      </c>
      <c r="H246">
        <v>1.1484540000000001</v>
      </c>
      <c r="I246">
        <v>87.928899999999999</v>
      </c>
      <c r="J246">
        <v>-1.58849E-2</v>
      </c>
      <c r="K246">
        <v>2.4453300000000001E-2</v>
      </c>
      <c r="L246" s="1">
        <v>5.2391399999999998E-2</v>
      </c>
      <c r="M246" s="1">
        <v>8.0329499999999998E-2</v>
      </c>
      <c r="N246">
        <v>0.1206677</v>
      </c>
      <c r="O246">
        <v>-2.03827E-2</v>
      </c>
      <c r="P246">
        <v>1.9955500000000001E-2</v>
      </c>
      <c r="Q246">
        <v>4.7893600000000001E-2</v>
      </c>
      <c r="R246">
        <v>7.5831800000000005E-2</v>
      </c>
      <c r="S246">
        <v>0.11617</v>
      </c>
      <c r="T246">
        <v>15</v>
      </c>
      <c r="U246">
        <v>18</v>
      </c>
    </row>
    <row r="247" spans="1:21">
      <c r="A247" s="12">
        <v>41515</v>
      </c>
      <c r="B247" s="13">
        <v>17</v>
      </c>
      <c r="C247" t="s">
        <v>39</v>
      </c>
      <c r="D247" t="s">
        <v>40</v>
      </c>
      <c r="E247" t="str">
        <f t="shared" si="3"/>
        <v>4151517Average Per Ton50% Cycling</v>
      </c>
      <c r="F247">
        <v>1.009304</v>
      </c>
      <c r="G247">
        <v>1.089898</v>
      </c>
      <c r="H247">
        <v>1.1005849999999999</v>
      </c>
      <c r="I247">
        <v>86.583500000000001</v>
      </c>
      <c r="J247">
        <v>3.5588700000000001E-2</v>
      </c>
      <c r="K247">
        <v>6.2177799999999998E-2</v>
      </c>
      <c r="L247" s="1">
        <v>8.0593300000000007E-2</v>
      </c>
      <c r="M247" s="1">
        <v>9.9008899999999997E-2</v>
      </c>
      <c r="N247">
        <v>0.12559799999999999</v>
      </c>
      <c r="O247">
        <v>4.6275900000000002E-2</v>
      </c>
      <c r="P247">
        <v>7.2864999999999999E-2</v>
      </c>
      <c r="Q247">
        <v>9.1280600000000003E-2</v>
      </c>
      <c r="R247">
        <v>0.1096961</v>
      </c>
      <c r="S247">
        <v>0.1362852</v>
      </c>
      <c r="T247">
        <v>15</v>
      </c>
      <c r="U247">
        <v>18</v>
      </c>
    </row>
    <row r="248" spans="1:21">
      <c r="A248" s="12">
        <v>41515</v>
      </c>
      <c r="B248" s="13">
        <v>18</v>
      </c>
      <c r="C248" t="s">
        <v>38</v>
      </c>
      <c r="D248" t="s">
        <v>68</v>
      </c>
      <c r="E248" t="str">
        <f t="shared" si="3"/>
        <v>4151518Average Per Device30% Cycling</v>
      </c>
      <c r="F248">
        <v>3.8782019999999999</v>
      </c>
      <c r="G248">
        <v>4.0115930000000004</v>
      </c>
      <c r="H248">
        <v>3.9959440000000002</v>
      </c>
      <c r="I248">
        <v>86.571799999999996</v>
      </c>
      <c r="J248">
        <v>-0.119446</v>
      </c>
      <c r="K248">
        <v>2.99321E-2</v>
      </c>
      <c r="L248" s="1">
        <v>0.13339090000000001</v>
      </c>
      <c r="M248" s="1">
        <v>0.2368497</v>
      </c>
      <c r="N248">
        <v>0.38622780000000001</v>
      </c>
      <c r="O248">
        <v>-0.1350951</v>
      </c>
      <c r="P248">
        <v>1.4283000000000001E-2</v>
      </c>
      <c r="Q248">
        <v>0.11774179999999999</v>
      </c>
      <c r="R248">
        <v>0.2212007</v>
      </c>
      <c r="S248">
        <v>0.37057879999999999</v>
      </c>
      <c r="T248">
        <v>15</v>
      </c>
      <c r="U248">
        <v>18</v>
      </c>
    </row>
    <row r="249" spans="1:21">
      <c r="A249" s="12">
        <v>41515</v>
      </c>
      <c r="B249" s="13">
        <v>18</v>
      </c>
      <c r="C249" t="s">
        <v>38</v>
      </c>
      <c r="D249" t="s">
        <v>40</v>
      </c>
      <c r="E249" t="str">
        <f t="shared" si="3"/>
        <v>4151518Average Per Device50% Cycling</v>
      </c>
      <c r="F249">
        <v>3.5650279999999999</v>
      </c>
      <c r="G249">
        <v>3.8132899999999998</v>
      </c>
      <c r="H249">
        <v>3.8506819999999999</v>
      </c>
      <c r="I249">
        <v>85.293300000000002</v>
      </c>
      <c r="J249">
        <v>7.90854E-2</v>
      </c>
      <c r="K249">
        <v>0.17903640000000001</v>
      </c>
      <c r="L249" s="1">
        <v>0.24826219999999999</v>
      </c>
      <c r="M249" s="1">
        <v>0.31748799999999999</v>
      </c>
      <c r="N249">
        <v>0.417439</v>
      </c>
      <c r="O249">
        <v>0.11647730000000001</v>
      </c>
      <c r="P249">
        <v>0.21642829999999999</v>
      </c>
      <c r="Q249">
        <v>0.28565410000000002</v>
      </c>
      <c r="R249">
        <v>0.35487990000000003</v>
      </c>
      <c r="S249">
        <v>0.45483089999999998</v>
      </c>
      <c r="T249">
        <v>15</v>
      </c>
      <c r="U249">
        <v>18</v>
      </c>
    </row>
    <row r="250" spans="1:21">
      <c r="A250" s="12">
        <v>41515</v>
      </c>
      <c r="B250" s="13">
        <v>18</v>
      </c>
      <c r="C250" t="s">
        <v>37</v>
      </c>
      <c r="D250" t="s">
        <v>68</v>
      </c>
      <c r="E250" t="str">
        <f t="shared" si="3"/>
        <v>4151518Average Per Premise30% Cycling</v>
      </c>
      <c r="F250">
        <v>9.7584540000000004</v>
      </c>
      <c r="G250">
        <v>10.094099999999999</v>
      </c>
      <c r="H250">
        <v>10.05472</v>
      </c>
      <c r="I250">
        <v>86.571799999999996</v>
      </c>
      <c r="J250">
        <v>-0.30055349999999997</v>
      </c>
      <c r="K250">
        <v>7.5316400000000006E-2</v>
      </c>
      <c r="L250" s="1">
        <v>0.33564280000000002</v>
      </c>
      <c r="M250" s="1">
        <v>0.59596919999999998</v>
      </c>
      <c r="N250">
        <v>0.97183909999999996</v>
      </c>
      <c r="O250">
        <v>-0.33993069999999997</v>
      </c>
      <c r="P250">
        <v>3.5939199999999998E-2</v>
      </c>
      <c r="Q250">
        <v>0.29626560000000002</v>
      </c>
      <c r="R250">
        <v>0.55659199999999998</v>
      </c>
      <c r="S250">
        <v>0.93246189999999995</v>
      </c>
      <c r="T250">
        <v>15</v>
      </c>
      <c r="U250">
        <v>18</v>
      </c>
    </row>
    <row r="251" spans="1:21">
      <c r="A251" s="12">
        <v>41515</v>
      </c>
      <c r="B251" s="13">
        <v>18</v>
      </c>
      <c r="C251" t="s">
        <v>37</v>
      </c>
      <c r="D251" t="s">
        <v>40</v>
      </c>
      <c r="E251" t="str">
        <f t="shared" si="3"/>
        <v>4151518Average Per Premise50% Cycling</v>
      </c>
      <c r="F251">
        <v>8.7303130000000007</v>
      </c>
      <c r="G251">
        <v>9.3382769999999997</v>
      </c>
      <c r="H251">
        <v>9.4298459999999995</v>
      </c>
      <c r="I251">
        <v>85.293300000000002</v>
      </c>
      <c r="J251">
        <v>0.1936705</v>
      </c>
      <c r="K251">
        <v>0.4384382</v>
      </c>
      <c r="L251" s="1">
        <v>0.60796360000000005</v>
      </c>
      <c r="M251" s="1">
        <v>0.77748890000000004</v>
      </c>
      <c r="N251">
        <v>1.022257</v>
      </c>
      <c r="O251">
        <v>0.28523949999999998</v>
      </c>
      <c r="P251">
        <v>0.53000709999999995</v>
      </c>
      <c r="Q251">
        <v>0.6995325</v>
      </c>
      <c r="R251">
        <v>0.86905790000000005</v>
      </c>
      <c r="S251">
        <v>1.113826</v>
      </c>
      <c r="T251">
        <v>15</v>
      </c>
      <c r="U251">
        <v>18</v>
      </c>
    </row>
    <row r="252" spans="1:21">
      <c r="A252" s="12">
        <v>41515</v>
      </c>
      <c r="B252" s="13">
        <v>18</v>
      </c>
      <c r="C252" t="s">
        <v>39</v>
      </c>
      <c r="D252" t="s">
        <v>68</v>
      </c>
      <c r="E252" t="str">
        <f t="shared" si="3"/>
        <v>4151518Average Per Ton30% Cycling</v>
      </c>
      <c r="F252">
        <v>1.0048379999999999</v>
      </c>
      <c r="G252">
        <v>1.039399</v>
      </c>
      <c r="H252">
        <v>1.035344</v>
      </c>
      <c r="I252">
        <v>86.571799999999996</v>
      </c>
      <c r="J252">
        <v>-3.0948300000000002E-2</v>
      </c>
      <c r="K252">
        <v>7.7554E-3</v>
      </c>
      <c r="L252" s="1">
        <v>3.4561500000000002E-2</v>
      </c>
      <c r="M252" s="1">
        <v>6.1367600000000001E-2</v>
      </c>
      <c r="N252">
        <v>0.1000713</v>
      </c>
      <c r="O252">
        <v>-3.5002999999999999E-2</v>
      </c>
      <c r="P252">
        <v>3.7006999999999999E-3</v>
      </c>
      <c r="Q252">
        <v>3.0506700000000001E-2</v>
      </c>
      <c r="R252">
        <v>5.7312799999999997E-2</v>
      </c>
      <c r="S252">
        <v>9.6016500000000005E-2</v>
      </c>
      <c r="T252">
        <v>15</v>
      </c>
      <c r="U252">
        <v>18</v>
      </c>
    </row>
    <row r="253" spans="1:21">
      <c r="A253" s="12">
        <v>41515</v>
      </c>
      <c r="B253" s="13">
        <v>18</v>
      </c>
      <c r="C253" t="s">
        <v>39</v>
      </c>
      <c r="D253" t="s">
        <v>40</v>
      </c>
      <c r="E253" t="str">
        <f t="shared" si="3"/>
        <v>4151518Average Per Ton50% Cycling</v>
      </c>
      <c r="F253">
        <v>0.91596759999999999</v>
      </c>
      <c r="G253">
        <v>0.97975400000000001</v>
      </c>
      <c r="H253">
        <v>0.98936109999999999</v>
      </c>
      <c r="I253">
        <v>85.293300000000002</v>
      </c>
      <c r="J253">
        <v>2.03196E-2</v>
      </c>
      <c r="K253">
        <v>4.6000100000000002E-2</v>
      </c>
      <c r="L253" s="1">
        <v>6.3786399999999993E-2</v>
      </c>
      <c r="M253" s="1">
        <v>8.1572699999999998E-2</v>
      </c>
      <c r="N253">
        <v>0.10725320000000001</v>
      </c>
      <c r="O253">
        <v>2.9926700000000001E-2</v>
      </c>
      <c r="P253">
        <v>5.5607299999999998E-2</v>
      </c>
      <c r="Q253">
        <v>7.33935E-2</v>
      </c>
      <c r="R253">
        <v>9.1179800000000005E-2</v>
      </c>
      <c r="S253">
        <v>0.1168604</v>
      </c>
      <c r="T253">
        <v>15</v>
      </c>
      <c r="U253">
        <v>18</v>
      </c>
    </row>
    <row r="254" spans="1:21">
      <c r="A254" s="12">
        <v>41515</v>
      </c>
      <c r="B254" s="13">
        <v>19</v>
      </c>
      <c r="C254" t="s">
        <v>38</v>
      </c>
      <c r="D254" t="s">
        <v>68</v>
      </c>
      <c r="E254" t="str">
        <f t="shared" si="3"/>
        <v>4151519Average Per Device30% Cycling</v>
      </c>
      <c r="F254">
        <v>3.679872</v>
      </c>
      <c r="G254">
        <v>3.5018660000000001</v>
      </c>
      <c r="H254">
        <v>3.4882059999999999</v>
      </c>
      <c r="I254">
        <v>83.641099999999994</v>
      </c>
      <c r="J254">
        <v>-0.42494029999999999</v>
      </c>
      <c r="K254">
        <v>-0.27904899999999999</v>
      </c>
      <c r="L254" s="1">
        <v>-0.1780052</v>
      </c>
      <c r="M254" s="1">
        <v>-7.6961399999999999E-2</v>
      </c>
      <c r="N254">
        <v>6.8929900000000002E-2</v>
      </c>
      <c r="O254">
        <v>-0.43860100000000002</v>
      </c>
      <c r="P254">
        <v>-0.29270970000000002</v>
      </c>
      <c r="Q254">
        <v>-0.1916659</v>
      </c>
      <c r="R254">
        <v>-9.0622099999999997E-2</v>
      </c>
      <c r="S254">
        <v>5.5269199999999997E-2</v>
      </c>
      <c r="T254">
        <v>15</v>
      </c>
      <c r="U254">
        <v>18</v>
      </c>
    </row>
    <row r="255" spans="1:21">
      <c r="A255" s="12">
        <v>41515</v>
      </c>
      <c r="B255" s="13">
        <v>19</v>
      </c>
      <c r="C255" t="s">
        <v>38</v>
      </c>
      <c r="D255" t="s">
        <v>40</v>
      </c>
      <c r="E255" t="str">
        <f t="shared" si="3"/>
        <v>4151519Average Per Device50% Cycling</v>
      </c>
      <c r="F255">
        <v>3.4484460000000001</v>
      </c>
      <c r="G255">
        <v>3.308627</v>
      </c>
      <c r="H255">
        <v>3.3410709999999999</v>
      </c>
      <c r="I255">
        <v>83.464100000000002</v>
      </c>
      <c r="J255">
        <v>-0.30688330000000003</v>
      </c>
      <c r="K255">
        <v>-0.20818030000000001</v>
      </c>
      <c r="L255" s="1">
        <v>-0.1398189</v>
      </c>
      <c r="M255" s="1">
        <v>-7.1457499999999993E-2</v>
      </c>
      <c r="N255">
        <v>2.7245499999999999E-2</v>
      </c>
      <c r="O255">
        <v>-0.27444000000000002</v>
      </c>
      <c r="P255">
        <v>-0.175737</v>
      </c>
      <c r="Q255">
        <v>-0.1073756</v>
      </c>
      <c r="R255">
        <v>-3.9014199999999999E-2</v>
      </c>
      <c r="S255">
        <v>5.9688699999999997E-2</v>
      </c>
      <c r="T255">
        <v>15</v>
      </c>
      <c r="U255">
        <v>18</v>
      </c>
    </row>
    <row r="256" spans="1:21">
      <c r="A256" s="12">
        <v>41515</v>
      </c>
      <c r="B256" s="13">
        <v>19</v>
      </c>
      <c r="C256" t="s">
        <v>37</v>
      </c>
      <c r="D256" t="s">
        <v>68</v>
      </c>
      <c r="E256" t="str">
        <f t="shared" si="3"/>
        <v>4151519Average Per Premise30% Cycling</v>
      </c>
      <c r="F256">
        <v>9.2594089999999998</v>
      </c>
      <c r="G256">
        <v>8.8115070000000006</v>
      </c>
      <c r="H256">
        <v>8.7771340000000002</v>
      </c>
      <c r="I256">
        <v>83.641099999999994</v>
      </c>
      <c r="J256">
        <v>-1.069248</v>
      </c>
      <c r="K256">
        <v>-0.70215139999999998</v>
      </c>
      <c r="L256" s="1">
        <v>-0.44790170000000001</v>
      </c>
      <c r="M256" s="1">
        <v>-0.19365199999999999</v>
      </c>
      <c r="N256">
        <v>0.17344409999999999</v>
      </c>
      <c r="O256">
        <v>-1.103621</v>
      </c>
      <c r="P256">
        <v>-0.73652470000000003</v>
      </c>
      <c r="Q256">
        <v>-0.48227500000000001</v>
      </c>
      <c r="R256">
        <v>-0.22802529999999999</v>
      </c>
      <c r="S256">
        <v>0.13907079999999999</v>
      </c>
      <c r="T256">
        <v>15</v>
      </c>
      <c r="U256">
        <v>18</v>
      </c>
    </row>
    <row r="257" spans="1:21">
      <c r="A257" s="12">
        <v>41515</v>
      </c>
      <c r="B257" s="13">
        <v>19</v>
      </c>
      <c r="C257" t="s">
        <v>37</v>
      </c>
      <c r="D257" t="s">
        <v>40</v>
      </c>
      <c r="E257" t="str">
        <f t="shared" si="3"/>
        <v>4151519Average Per Premise50% Cycling</v>
      </c>
      <c r="F257">
        <v>8.4448179999999997</v>
      </c>
      <c r="G257">
        <v>8.1024200000000004</v>
      </c>
      <c r="H257">
        <v>8.18187</v>
      </c>
      <c r="I257">
        <v>83.464100000000002</v>
      </c>
      <c r="J257">
        <v>-0.75151869999999998</v>
      </c>
      <c r="K257">
        <v>-0.50980720000000002</v>
      </c>
      <c r="L257" s="1">
        <v>-0.3423986</v>
      </c>
      <c r="M257" s="1">
        <v>-0.17499010000000001</v>
      </c>
      <c r="N257">
        <v>6.67214E-2</v>
      </c>
      <c r="O257">
        <v>-0.67206809999999995</v>
      </c>
      <c r="P257">
        <v>-0.43035659999999998</v>
      </c>
      <c r="Q257">
        <v>-0.26294800000000002</v>
      </c>
      <c r="R257">
        <v>-9.5539399999999997E-2</v>
      </c>
      <c r="S257">
        <v>0.146172</v>
      </c>
      <c r="T257">
        <v>15</v>
      </c>
      <c r="U257">
        <v>18</v>
      </c>
    </row>
    <row r="258" spans="1:21">
      <c r="A258" s="12">
        <v>41515</v>
      </c>
      <c r="B258" s="13">
        <v>19</v>
      </c>
      <c r="C258" t="s">
        <v>39</v>
      </c>
      <c r="D258" t="s">
        <v>68</v>
      </c>
      <c r="E258" t="str">
        <f t="shared" si="3"/>
        <v>4151519Average Per Ton30% Cycling</v>
      </c>
      <c r="F258">
        <v>0.95345060000000004</v>
      </c>
      <c r="G258">
        <v>0.90732970000000002</v>
      </c>
      <c r="H258">
        <v>0.90379010000000004</v>
      </c>
      <c r="I258">
        <v>83.641099999999994</v>
      </c>
      <c r="J258">
        <v>-0.1101015</v>
      </c>
      <c r="K258">
        <v>-7.2301199999999996E-2</v>
      </c>
      <c r="L258" s="1">
        <v>-4.6120899999999999E-2</v>
      </c>
      <c r="M258" s="1">
        <v>-1.99405E-2</v>
      </c>
      <c r="N258">
        <v>1.7859699999999999E-2</v>
      </c>
      <c r="O258">
        <v>-0.11364100000000001</v>
      </c>
      <c r="P258">
        <v>-7.58408E-2</v>
      </c>
      <c r="Q258">
        <v>-4.96604E-2</v>
      </c>
      <c r="R258">
        <v>-2.34801E-2</v>
      </c>
      <c r="S258">
        <v>1.43202E-2</v>
      </c>
      <c r="T258">
        <v>15</v>
      </c>
      <c r="U258">
        <v>18</v>
      </c>
    </row>
    <row r="259" spans="1:21">
      <c r="A259" s="12">
        <v>41515</v>
      </c>
      <c r="B259" s="13">
        <v>19</v>
      </c>
      <c r="C259" t="s">
        <v>39</v>
      </c>
      <c r="D259" t="s">
        <v>40</v>
      </c>
      <c r="E259" t="str">
        <f t="shared" ref="E259:E322" si="4">CONCATENATE(A259,B259,C259,D259)</f>
        <v>4151519Average Per Ton50% Cycling</v>
      </c>
      <c r="F259">
        <v>0.88601399999999997</v>
      </c>
      <c r="G259">
        <v>0.85009020000000002</v>
      </c>
      <c r="H259">
        <v>0.85842589999999996</v>
      </c>
      <c r="I259">
        <v>83.464100000000002</v>
      </c>
      <c r="J259">
        <v>-7.8847899999999999E-2</v>
      </c>
      <c r="K259">
        <v>-5.3488000000000001E-2</v>
      </c>
      <c r="L259" s="1">
        <v>-3.5923799999999999E-2</v>
      </c>
      <c r="M259" s="1">
        <v>-1.83596E-2</v>
      </c>
      <c r="N259">
        <v>7.0003000000000001E-3</v>
      </c>
      <c r="O259">
        <v>-7.0512199999999997E-2</v>
      </c>
      <c r="P259">
        <v>-4.5152299999999999E-2</v>
      </c>
      <c r="Q259">
        <v>-2.7588100000000001E-2</v>
      </c>
      <c r="R259">
        <v>-1.0023900000000001E-2</v>
      </c>
      <c r="S259">
        <v>1.5336000000000001E-2</v>
      </c>
      <c r="T259">
        <v>15</v>
      </c>
      <c r="U259">
        <v>18</v>
      </c>
    </row>
    <row r="260" spans="1:21">
      <c r="A260" s="12">
        <v>41515</v>
      </c>
      <c r="B260" s="13">
        <v>20</v>
      </c>
      <c r="C260" t="s">
        <v>38</v>
      </c>
      <c r="D260" t="s">
        <v>68</v>
      </c>
      <c r="E260" t="str">
        <f t="shared" si="4"/>
        <v>4151520Average Per Device30% Cycling</v>
      </c>
      <c r="F260">
        <v>3.4815010000000002</v>
      </c>
      <c r="G260">
        <v>3.2856939999999999</v>
      </c>
      <c r="H260">
        <v>3.2728760000000001</v>
      </c>
      <c r="I260">
        <v>83.435000000000002</v>
      </c>
      <c r="J260">
        <v>-0.44033139999999998</v>
      </c>
      <c r="K260">
        <v>-0.29586479999999998</v>
      </c>
      <c r="L260" s="1">
        <v>-0.1958077</v>
      </c>
      <c r="M260" s="1">
        <v>-9.5750600000000005E-2</v>
      </c>
      <c r="N260">
        <v>4.8716000000000002E-2</v>
      </c>
      <c r="O260">
        <v>-0.45314880000000002</v>
      </c>
      <c r="P260">
        <v>-0.30868220000000002</v>
      </c>
      <c r="Q260">
        <v>-0.20862510000000001</v>
      </c>
      <c r="R260">
        <v>-0.108568</v>
      </c>
      <c r="S260">
        <v>3.5898600000000003E-2</v>
      </c>
      <c r="T260">
        <v>15</v>
      </c>
      <c r="U260">
        <v>18</v>
      </c>
    </row>
    <row r="261" spans="1:21">
      <c r="A261" s="12">
        <v>41515</v>
      </c>
      <c r="B261" s="13">
        <v>20</v>
      </c>
      <c r="C261" t="s">
        <v>38</v>
      </c>
      <c r="D261" t="s">
        <v>40</v>
      </c>
      <c r="E261" t="str">
        <f t="shared" si="4"/>
        <v>4151520Average Per Device50% Cycling</v>
      </c>
      <c r="F261">
        <v>3.2588870000000001</v>
      </c>
      <c r="G261">
        <v>3.0812560000000002</v>
      </c>
      <c r="H261">
        <v>3.1114700000000002</v>
      </c>
      <c r="I261">
        <v>82.7286</v>
      </c>
      <c r="J261">
        <v>-0.3424584</v>
      </c>
      <c r="K261">
        <v>-0.24507709999999999</v>
      </c>
      <c r="L261" s="1">
        <v>-0.17763109999999999</v>
      </c>
      <c r="M261" s="1">
        <v>-0.1101852</v>
      </c>
      <c r="N261">
        <v>-1.28039E-2</v>
      </c>
      <c r="O261">
        <v>-0.31224459999999998</v>
      </c>
      <c r="P261">
        <v>-0.21486330000000001</v>
      </c>
      <c r="Q261">
        <v>-0.1474173</v>
      </c>
      <c r="R261">
        <v>-7.9971299999999995E-2</v>
      </c>
      <c r="S261">
        <v>1.7409999999999998E-2</v>
      </c>
      <c r="T261">
        <v>15</v>
      </c>
      <c r="U261">
        <v>18</v>
      </c>
    </row>
    <row r="262" spans="1:21">
      <c r="A262" s="12">
        <v>41515</v>
      </c>
      <c r="B262" s="13">
        <v>20</v>
      </c>
      <c r="C262" t="s">
        <v>37</v>
      </c>
      <c r="D262" t="s">
        <v>68</v>
      </c>
      <c r="E262" t="str">
        <f t="shared" si="4"/>
        <v>4151520Average Per Premise30% Cycling</v>
      </c>
      <c r="F262">
        <v>8.7602630000000001</v>
      </c>
      <c r="G262">
        <v>8.2675660000000004</v>
      </c>
      <c r="H262">
        <v>8.2353140000000007</v>
      </c>
      <c r="I262">
        <v>83.435000000000002</v>
      </c>
      <c r="J262">
        <v>-1.1079760000000001</v>
      </c>
      <c r="K262">
        <v>-0.74446460000000003</v>
      </c>
      <c r="L262" s="1">
        <v>-0.49269770000000002</v>
      </c>
      <c r="M262" s="1">
        <v>-0.2409308</v>
      </c>
      <c r="N262">
        <v>0.1225805</v>
      </c>
      <c r="O262">
        <v>-1.1402270000000001</v>
      </c>
      <c r="P262">
        <v>-0.77671590000000001</v>
      </c>
      <c r="Q262">
        <v>-0.52494909999999995</v>
      </c>
      <c r="R262">
        <v>-0.27318219999999999</v>
      </c>
      <c r="S262">
        <v>9.0329199999999998E-2</v>
      </c>
      <c r="T262">
        <v>15</v>
      </c>
      <c r="U262">
        <v>18</v>
      </c>
    </row>
    <row r="263" spans="1:21">
      <c r="A263" s="12">
        <v>41515</v>
      </c>
      <c r="B263" s="13">
        <v>20</v>
      </c>
      <c r="C263" t="s">
        <v>37</v>
      </c>
      <c r="D263" t="s">
        <v>40</v>
      </c>
      <c r="E263" t="str">
        <f t="shared" si="4"/>
        <v>4151520Average Per Premise50% Cycling</v>
      </c>
      <c r="F263">
        <v>7.9806109999999997</v>
      </c>
      <c r="G263">
        <v>7.5456139999999996</v>
      </c>
      <c r="H263">
        <v>7.619605</v>
      </c>
      <c r="I263">
        <v>82.7286</v>
      </c>
      <c r="J263">
        <v>-0.8386382</v>
      </c>
      <c r="K263">
        <v>-0.60016349999999996</v>
      </c>
      <c r="L263" s="1">
        <v>-0.43499660000000001</v>
      </c>
      <c r="M263" s="1">
        <v>-0.26982970000000001</v>
      </c>
      <c r="N263">
        <v>-3.1355000000000001E-2</v>
      </c>
      <c r="O263">
        <v>-0.76464739999999998</v>
      </c>
      <c r="P263">
        <v>-0.52617270000000005</v>
      </c>
      <c r="Q263">
        <v>-0.36100579999999999</v>
      </c>
      <c r="R263">
        <v>-0.19583890000000001</v>
      </c>
      <c r="S263">
        <v>4.2635899999999997E-2</v>
      </c>
      <c r="T263">
        <v>15</v>
      </c>
      <c r="U263">
        <v>18</v>
      </c>
    </row>
    <row r="264" spans="1:21">
      <c r="A264" s="12">
        <v>41515</v>
      </c>
      <c r="B264" s="13">
        <v>20</v>
      </c>
      <c r="C264" t="s">
        <v>39</v>
      </c>
      <c r="D264" t="s">
        <v>68</v>
      </c>
      <c r="E264" t="str">
        <f t="shared" si="4"/>
        <v>4151520Average Per Ton30% Cycling</v>
      </c>
      <c r="F264">
        <v>0.90205310000000005</v>
      </c>
      <c r="G264">
        <v>0.85131959999999995</v>
      </c>
      <c r="H264">
        <v>0.84799849999999999</v>
      </c>
      <c r="I264">
        <v>83.435000000000002</v>
      </c>
      <c r="J264">
        <v>-0.11408939999999999</v>
      </c>
      <c r="K264">
        <v>-7.6658199999999996E-2</v>
      </c>
      <c r="L264" s="1">
        <v>-5.0733599999999997E-2</v>
      </c>
      <c r="M264" s="1">
        <v>-2.4808899999999998E-2</v>
      </c>
      <c r="N264">
        <v>1.26222E-2</v>
      </c>
      <c r="O264">
        <v>-0.1174104</v>
      </c>
      <c r="P264">
        <v>-7.9979300000000003E-2</v>
      </c>
      <c r="Q264">
        <v>-5.4054600000000001E-2</v>
      </c>
      <c r="R264">
        <v>-2.8129899999999999E-2</v>
      </c>
      <c r="S264">
        <v>9.3012000000000008E-3</v>
      </c>
      <c r="T264">
        <v>15</v>
      </c>
      <c r="U264">
        <v>18</v>
      </c>
    </row>
    <row r="265" spans="1:21">
      <c r="A265" s="12">
        <v>41515</v>
      </c>
      <c r="B265" s="13">
        <v>20</v>
      </c>
      <c r="C265" t="s">
        <v>39</v>
      </c>
      <c r="D265" t="s">
        <v>40</v>
      </c>
      <c r="E265" t="str">
        <f t="shared" si="4"/>
        <v>4151520Average Per Ton50% Cycling</v>
      </c>
      <c r="F265">
        <v>0.83731029999999995</v>
      </c>
      <c r="G265">
        <v>0.79167129999999997</v>
      </c>
      <c r="H265">
        <v>0.79943410000000004</v>
      </c>
      <c r="I265">
        <v>82.7286</v>
      </c>
      <c r="J265">
        <v>-8.7988300000000005E-2</v>
      </c>
      <c r="K265">
        <v>-6.2967999999999996E-2</v>
      </c>
      <c r="L265" s="1">
        <v>-4.5638999999999999E-2</v>
      </c>
      <c r="M265" s="1">
        <v>-2.8309999999999998E-2</v>
      </c>
      <c r="N265">
        <v>-3.2897E-3</v>
      </c>
      <c r="O265">
        <v>-8.0225400000000002E-2</v>
      </c>
      <c r="P265">
        <v>-5.52051E-2</v>
      </c>
      <c r="Q265">
        <v>-3.7876100000000003E-2</v>
      </c>
      <c r="R265">
        <v>-2.0547099999999999E-2</v>
      </c>
      <c r="S265">
        <v>4.4732000000000001E-3</v>
      </c>
      <c r="T265">
        <v>15</v>
      </c>
      <c r="U265">
        <v>18</v>
      </c>
    </row>
    <row r="266" spans="1:21">
      <c r="A266" s="12">
        <v>41515</v>
      </c>
      <c r="B266" s="13">
        <v>21</v>
      </c>
      <c r="C266" t="s">
        <v>38</v>
      </c>
      <c r="D266" t="s">
        <v>68</v>
      </c>
      <c r="E266" t="str">
        <f t="shared" si="4"/>
        <v>4151521Average Per Device30% Cycling</v>
      </c>
      <c r="F266">
        <v>3.1986379999999999</v>
      </c>
      <c r="G266">
        <v>3.1229399999999998</v>
      </c>
      <c r="H266">
        <v>3.110757</v>
      </c>
      <c r="I266">
        <v>80.8536</v>
      </c>
      <c r="J266">
        <v>-0.31234309999999998</v>
      </c>
      <c r="K266">
        <v>-0.17253160000000001</v>
      </c>
      <c r="L266" s="1">
        <v>-7.5698600000000005E-2</v>
      </c>
      <c r="M266" s="1">
        <v>2.1134400000000001E-2</v>
      </c>
      <c r="N266">
        <v>0.1609459</v>
      </c>
      <c r="O266">
        <v>-0.32452560000000003</v>
      </c>
      <c r="P266">
        <v>-0.18471409999999999</v>
      </c>
      <c r="Q266">
        <v>-8.7881100000000004E-2</v>
      </c>
      <c r="R266">
        <v>8.9519000000000005E-3</v>
      </c>
      <c r="S266">
        <v>0.14876339999999999</v>
      </c>
      <c r="T266">
        <v>15</v>
      </c>
      <c r="U266">
        <v>18</v>
      </c>
    </row>
    <row r="267" spans="1:21">
      <c r="A267" s="12">
        <v>41515</v>
      </c>
      <c r="B267" s="13">
        <v>21</v>
      </c>
      <c r="C267" t="s">
        <v>38</v>
      </c>
      <c r="D267" t="s">
        <v>40</v>
      </c>
      <c r="E267" t="str">
        <f t="shared" si="4"/>
        <v>4151521Average Per Device50% Cycling</v>
      </c>
      <c r="F267">
        <v>2.9323939999999999</v>
      </c>
      <c r="G267">
        <v>2.8590170000000001</v>
      </c>
      <c r="H267">
        <v>2.887051</v>
      </c>
      <c r="I267">
        <v>80.673500000000004</v>
      </c>
      <c r="J267">
        <v>-0.23217660000000001</v>
      </c>
      <c r="K267">
        <v>-0.1383566</v>
      </c>
      <c r="L267" s="1">
        <v>-7.3377100000000001E-2</v>
      </c>
      <c r="M267" s="1">
        <v>-8.3976999999999993E-3</v>
      </c>
      <c r="N267">
        <v>8.5422300000000007E-2</v>
      </c>
      <c r="O267">
        <v>-0.20414189999999999</v>
      </c>
      <c r="P267">
        <v>-0.1103219</v>
      </c>
      <c r="Q267">
        <v>-4.5342399999999998E-2</v>
      </c>
      <c r="R267">
        <v>1.9637000000000002E-2</v>
      </c>
      <c r="S267">
        <v>0.113457</v>
      </c>
      <c r="T267">
        <v>15</v>
      </c>
      <c r="U267">
        <v>18</v>
      </c>
    </row>
    <row r="268" spans="1:21">
      <c r="A268" s="12">
        <v>41515</v>
      </c>
      <c r="B268" s="13">
        <v>21</v>
      </c>
      <c r="C268" t="s">
        <v>37</v>
      </c>
      <c r="D268" t="s">
        <v>68</v>
      </c>
      <c r="E268" t="str">
        <f t="shared" si="4"/>
        <v>4151521Average Per Premise30% Cycling</v>
      </c>
      <c r="F268">
        <v>8.0485150000000001</v>
      </c>
      <c r="G268">
        <v>7.8580399999999999</v>
      </c>
      <c r="H268">
        <v>7.8273849999999996</v>
      </c>
      <c r="I268">
        <v>80.8536</v>
      </c>
      <c r="J268">
        <v>-0.78592779999999995</v>
      </c>
      <c r="K268">
        <v>-0.43412970000000001</v>
      </c>
      <c r="L268" s="1">
        <v>-0.19047549999999999</v>
      </c>
      <c r="M268" s="1">
        <v>5.3178799999999998E-2</v>
      </c>
      <c r="N268">
        <v>0.40497680000000003</v>
      </c>
      <c r="O268">
        <v>-0.81658220000000004</v>
      </c>
      <c r="P268">
        <v>-0.46478409999999998</v>
      </c>
      <c r="Q268">
        <v>-0.22112989999999999</v>
      </c>
      <c r="R268">
        <v>2.25244E-2</v>
      </c>
      <c r="S268">
        <v>0.3743224</v>
      </c>
      <c r="T268">
        <v>15</v>
      </c>
      <c r="U268">
        <v>18</v>
      </c>
    </row>
    <row r="269" spans="1:21">
      <c r="A269" s="12">
        <v>41515</v>
      </c>
      <c r="B269" s="13">
        <v>21</v>
      </c>
      <c r="C269" t="s">
        <v>37</v>
      </c>
      <c r="D269" t="s">
        <v>40</v>
      </c>
      <c r="E269" t="str">
        <f t="shared" si="4"/>
        <v>4151521Average Per Premise50% Cycling</v>
      </c>
      <c r="F269">
        <v>7.1810700000000001</v>
      </c>
      <c r="G269">
        <v>7.0013779999999999</v>
      </c>
      <c r="H269">
        <v>7.0700320000000003</v>
      </c>
      <c r="I269">
        <v>80.673500000000004</v>
      </c>
      <c r="J269">
        <v>-0.56857199999999997</v>
      </c>
      <c r="K269">
        <v>-0.33881840000000002</v>
      </c>
      <c r="L269" s="1">
        <v>-0.17969180000000001</v>
      </c>
      <c r="M269" s="1">
        <v>-2.0565199999999999E-2</v>
      </c>
      <c r="N269">
        <v>0.2091884</v>
      </c>
      <c r="O269">
        <v>-0.49991790000000003</v>
      </c>
      <c r="P269">
        <v>-0.27016440000000003</v>
      </c>
      <c r="Q269">
        <v>-0.1110377</v>
      </c>
      <c r="R269">
        <v>4.8088899999999997E-2</v>
      </c>
      <c r="S269">
        <v>0.27784249999999999</v>
      </c>
      <c r="T269">
        <v>15</v>
      </c>
      <c r="U269">
        <v>18</v>
      </c>
    </row>
    <row r="270" spans="1:21">
      <c r="A270" s="12">
        <v>41515</v>
      </c>
      <c r="B270" s="13">
        <v>21</v>
      </c>
      <c r="C270" t="s">
        <v>39</v>
      </c>
      <c r="D270" t="s">
        <v>68</v>
      </c>
      <c r="E270" t="str">
        <f t="shared" si="4"/>
        <v>4151521Average Per Ton30% Cycling</v>
      </c>
      <c r="F270">
        <v>0.82876360000000004</v>
      </c>
      <c r="G270">
        <v>0.80915020000000004</v>
      </c>
      <c r="H270">
        <v>0.80599370000000004</v>
      </c>
      <c r="I270">
        <v>80.8536</v>
      </c>
      <c r="J270">
        <v>-8.0927700000000005E-2</v>
      </c>
      <c r="K270">
        <v>-4.4702699999999998E-2</v>
      </c>
      <c r="L270" s="1">
        <v>-1.96134E-2</v>
      </c>
      <c r="M270" s="1">
        <v>5.4758999999999997E-3</v>
      </c>
      <c r="N270">
        <v>4.1700899999999999E-2</v>
      </c>
      <c r="O270">
        <v>-8.4084300000000001E-2</v>
      </c>
      <c r="P270">
        <v>-4.78593E-2</v>
      </c>
      <c r="Q270">
        <v>-2.2769899999999999E-2</v>
      </c>
      <c r="R270">
        <v>2.3194000000000001E-3</v>
      </c>
      <c r="S270">
        <v>3.8544399999999999E-2</v>
      </c>
      <c r="T270">
        <v>15</v>
      </c>
      <c r="U270">
        <v>18</v>
      </c>
    </row>
    <row r="271" spans="1:21">
      <c r="A271" s="12">
        <v>41515</v>
      </c>
      <c r="B271" s="13">
        <v>21</v>
      </c>
      <c r="C271" t="s">
        <v>39</v>
      </c>
      <c r="D271" t="s">
        <v>40</v>
      </c>
      <c r="E271" t="str">
        <f t="shared" si="4"/>
        <v>4151521Average Per Ton50% Cycling</v>
      </c>
      <c r="F271">
        <v>0.75342399999999998</v>
      </c>
      <c r="G271">
        <v>0.73457099999999997</v>
      </c>
      <c r="H271">
        <v>0.74177400000000004</v>
      </c>
      <c r="I271">
        <v>80.673500000000004</v>
      </c>
      <c r="J271">
        <v>-5.9653499999999998E-2</v>
      </c>
      <c r="K271">
        <v>-3.5548200000000002E-2</v>
      </c>
      <c r="L271" s="1">
        <v>-1.8852899999999999E-2</v>
      </c>
      <c r="M271" s="1">
        <v>-2.1576999999999998E-3</v>
      </c>
      <c r="N271">
        <v>2.1947600000000001E-2</v>
      </c>
      <c r="O271">
        <v>-5.2450499999999997E-2</v>
      </c>
      <c r="P271">
        <v>-2.8345200000000001E-2</v>
      </c>
      <c r="Q271">
        <v>-1.1650000000000001E-2</v>
      </c>
      <c r="R271">
        <v>5.0453E-3</v>
      </c>
      <c r="S271">
        <v>2.9150599999999999E-2</v>
      </c>
      <c r="T271">
        <v>15</v>
      </c>
      <c r="U271">
        <v>18</v>
      </c>
    </row>
    <row r="272" spans="1:21">
      <c r="A272" s="12">
        <v>41515</v>
      </c>
      <c r="B272" s="13">
        <v>22</v>
      </c>
      <c r="C272" t="s">
        <v>38</v>
      </c>
      <c r="D272" t="s">
        <v>68</v>
      </c>
      <c r="E272" t="str">
        <f t="shared" si="4"/>
        <v>4151522Average Per Device30% Cycling</v>
      </c>
      <c r="F272">
        <v>2.7772920000000001</v>
      </c>
      <c r="G272">
        <v>2.7410600000000001</v>
      </c>
      <c r="H272">
        <v>2.7303670000000002</v>
      </c>
      <c r="I272">
        <v>80.782499999999999</v>
      </c>
      <c r="J272">
        <v>-0.25121070000000001</v>
      </c>
      <c r="K272">
        <v>-0.1241998</v>
      </c>
      <c r="L272" s="1">
        <v>-3.6232500000000001E-2</v>
      </c>
      <c r="M272" s="1">
        <v>5.17349E-2</v>
      </c>
      <c r="N272">
        <v>0.17874570000000001</v>
      </c>
      <c r="O272">
        <v>-0.26190350000000001</v>
      </c>
      <c r="P272">
        <v>-0.1348926</v>
      </c>
      <c r="Q272">
        <v>-4.6925300000000003E-2</v>
      </c>
      <c r="R272">
        <v>4.1042000000000002E-2</v>
      </c>
      <c r="S272">
        <v>0.16805290000000001</v>
      </c>
      <c r="T272">
        <v>15</v>
      </c>
      <c r="U272">
        <v>18</v>
      </c>
    </row>
    <row r="273" spans="1:21">
      <c r="A273" s="12">
        <v>41515</v>
      </c>
      <c r="B273" s="13">
        <v>22</v>
      </c>
      <c r="C273" t="s">
        <v>38</v>
      </c>
      <c r="D273" t="s">
        <v>40</v>
      </c>
      <c r="E273" t="str">
        <f t="shared" si="4"/>
        <v>4151522Average Per Device50% Cycling</v>
      </c>
      <c r="F273">
        <v>2.5361669999999998</v>
      </c>
      <c r="G273">
        <v>2.5100159999999998</v>
      </c>
      <c r="H273">
        <v>2.5346289999999998</v>
      </c>
      <c r="I273">
        <v>80.400300000000001</v>
      </c>
      <c r="J273">
        <v>-0.16957259999999999</v>
      </c>
      <c r="K273">
        <v>-8.4837599999999999E-2</v>
      </c>
      <c r="L273" s="1">
        <v>-2.61505E-2</v>
      </c>
      <c r="M273" s="1">
        <v>3.2536700000000002E-2</v>
      </c>
      <c r="N273">
        <v>0.11727170000000001</v>
      </c>
      <c r="O273">
        <v>-0.14496020000000001</v>
      </c>
      <c r="P273">
        <v>-6.02252E-2</v>
      </c>
      <c r="Q273">
        <v>-1.5380000000000001E-3</v>
      </c>
      <c r="R273">
        <v>5.7149100000000001E-2</v>
      </c>
      <c r="S273">
        <v>0.14188410000000001</v>
      </c>
      <c r="T273">
        <v>15</v>
      </c>
      <c r="U273">
        <v>18</v>
      </c>
    </row>
    <row r="274" spans="1:21">
      <c r="A274" s="12">
        <v>41515</v>
      </c>
      <c r="B274" s="13">
        <v>22</v>
      </c>
      <c r="C274" t="s">
        <v>37</v>
      </c>
      <c r="D274" t="s">
        <v>68</v>
      </c>
      <c r="E274" t="str">
        <f t="shared" si="4"/>
        <v>4151522Average Per Premise30% Cycling</v>
      </c>
      <c r="F274">
        <v>6.9883100000000002</v>
      </c>
      <c r="G274">
        <v>6.8971410000000004</v>
      </c>
      <c r="H274">
        <v>6.8702350000000001</v>
      </c>
      <c r="I274">
        <v>80.782499999999999</v>
      </c>
      <c r="J274">
        <v>-0.63210370000000005</v>
      </c>
      <c r="K274">
        <v>-0.31251509999999999</v>
      </c>
      <c r="L274" s="1">
        <v>-9.1168899999999997E-2</v>
      </c>
      <c r="M274" s="1">
        <v>0.1301773</v>
      </c>
      <c r="N274">
        <v>0.449766</v>
      </c>
      <c r="O274">
        <v>-0.65900979999999998</v>
      </c>
      <c r="P274">
        <v>-0.33942109999999998</v>
      </c>
      <c r="Q274">
        <v>-0.1180749</v>
      </c>
      <c r="R274">
        <v>0.1032713</v>
      </c>
      <c r="S274">
        <v>0.42286000000000001</v>
      </c>
      <c r="T274">
        <v>15</v>
      </c>
      <c r="U274">
        <v>18</v>
      </c>
    </row>
    <row r="275" spans="1:21">
      <c r="A275" s="12">
        <v>41515</v>
      </c>
      <c r="B275" s="13">
        <v>22</v>
      </c>
      <c r="C275" t="s">
        <v>37</v>
      </c>
      <c r="D275" t="s">
        <v>40</v>
      </c>
      <c r="E275" t="str">
        <f t="shared" si="4"/>
        <v>4151522Average Per Premise50% Cycling</v>
      </c>
      <c r="F275">
        <v>6.2107590000000004</v>
      </c>
      <c r="G275">
        <v>6.1467200000000002</v>
      </c>
      <c r="H275">
        <v>6.2069939999999999</v>
      </c>
      <c r="I275">
        <v>80.400300000000001</v>
      </c>
      <c r="J275">
        <v>-0.41526229999999997</v>
      </c>
      <c r="K275">
        <v>-0.20775689999999999</v>
      </c>
      <c r="L275" s="1">
        <v>-6.4039200000000004E-2</v>
      </c>
      <c r="M275" s="1">
        <v>7.9678399999999996E-2</v>
      </c>
      <c r="N275">
        <v>0.28718389999999999</v>
      </c>
      <c r="O275">
        <v>-0.35498869999999999</v>
      </c>
      <c r="P275">
        <v>-0.14748320000000001</v>
      </c>
      <c r="Q275">
        <v>-3.7656E-3</v>
      </c>
      <c r="R275">
        <v>0.13995199999999999</v>
      </c>
      <c r="S275">
        <v>0.34745749999999997</v>
      </c>
      <c r="T275">
        <v>15</v>
      </c>
      <c r="U275">
        <v>18</v>
      </c>
    </row>
    <row r="276" spans="1:21">
      <c r="A276" s="12">
        <v>41515</v>
      </c>
      <c r="B276" s="13">
        <v>22</v>
      </c>
      <c r="C276" t="s">
        <v>39</v>
      </c>
      <c r="D276" t="s">
        <v>68</v>
      </c>
      <c r="E276" t="str">
        <f t="shared" si="4"/>
        <v>4151522Average Per Ton30% Cycling</v>
      </c>
      <c r="F276">
        <v>0.71959320000000004</v>
      </c>
      <c r="G276">
        <v>0.71020550000000005</v>
      </c>
      <c r="H276">
        <v>0.70743500000000004</v>
      </c>
      <c r="I276">
        <v>80.782499999999999</v>
      </c>
      <c r="J276">
        <v>-6.5088300000000002E-2</v>
      </c>
      <c r="K276">
        <v>-3.218E-2</v>
      </c>
      <c r="L276" s="1">
        <v>-9.3877000000000006E-3</v>
      </c>
      <c r="M276" s="1">
        <v>1.34045E-2</v>
      </c>
      <c r="N276">
        <v>4.6312899999999997E-2</v>
      </c>
      <c r="O276">
        <v>-6.78589E-2</v>
      </c>
      <c r="P276">
        <v>-3.4950500000000002E-2</v>
      </c>
      <c r="Q276">
        <v>-1.21583E-2</v>
      </c>
      <c r="R276">
        <v>1.0633999999999999E-2</v>
      </c>
      <c r="S276">
        <v>4.3542299999999999E-2</v>
      </c>
      <c r="T276">
        <v>15</v>
      </c>
      <c r="U276">
        <v>18</v>
      </c>
    </row>
    <row r="277" spans="1:21">
      <c r="A277" s="12">
        <v>41515</v>
      </c>
      <c r="B277" s="13">
        <v>22</v>
      </c>
      <c r="C277" t="s">
        <v>39</v>
      </c>
      <c r="D277" t="s">
        <v>40</v>
      </c>
      <c r="E277" t="str">
        <f t="shared" si="4"/>
        <v>4151522Average Per Ton50% Cycling</v>
      </c>
      <c r="F277">
        <v>0.65162089999999995</v>
      </c>
      <c r="G277">
        <v>0.64490190000000003</v>
      </c>
      <c r="H277">
        <v>0.65122559999999996</v>
      </c>
      <c r="I277">
        <v>80.400300000000001</v>
      </c>
      <c r="J277">
        <v>-4.3568599999999999E-2</v>
      </c>
      <c r="K277">
        <v>-2.1797500000000001E-2</v>
      </c>
      <c r="L277" s="1">
        <v>-6.7188999999999999E-3</v>
      </c>
      <c r="M277" s="1">
        <v>8.3596E-3</v>
      </c>
      <c r="N277">
        <v>3.01307E-2</v>
      </c>
      <c r="O277">
        <v>-3.7244899999999997E-2</v>
      </c>
      <c r="P277">
        <v>-1.5473799999999999E-2</v>
      </c>
      <c r="Q277">
        <v>-3.9520000000000001E-4</v>
      </c>
      <c r="R277">
        <v>1.46833E-2</v>
      </c>
      <c r="S277">
        <v>3.6454399999999998E-2</v>
      </c>
      <c r="T277">
        <v>15</v>
      </c>
      <c r="U277">
        <v>18</v>
      </c>
    </row>
    <row r="278" spans="1:21">
      <c r="A278" s="12">
        <v>41515</v>
      </c>
      <c r="B278" s="13">
        <v>23</v>
      </c>
      <c r="C278" t="s">
        <v>38</v>
      </c>
      <c r="D278" t="s">
        <v>68</v>
      </c>
      <c r="E278" t="str">
        <f t="shared" si="4"/>
        <v>4151523Average Per Device30% Cycling</v>
      </c>
      <c r="F278">
        <v>2.3564319999999999</v>
      </c>
      <c r="G278">
        <v>2.3785780000000001</v>
      </c>
      <c r="H278">
        <v>2.3692989999999998</v>
      </c>
      <c r="I278">
        <v>79.686099999999996</v>
      </c>
      <c r="J278">
        <v>-0.16928109999999999</v>
      </c>
      <c r="K278">
        <v>-5.6184499999999998E-2</v>
      </c>
      <c r="L278" s="1">
        <v>2.2145700000000001E-2</v>
      </c>
      <c r="M278" s="1">
        <v>0.100476</v>
      </c>
      <c r="N278">
        <v>0.2135726</v>
      </c>
      <c r="O278">
        <v>-0.17855979999999999</v>
      </c>
      <c r="P278">
        <v>-6.5463300000000002E-2</v>
      </c>
      <c r="Q278">
        <v>1.2867E-2</v>
      </c>
      <c r="R278">
        <v>9.1197299999999995E-2</v>
      </c>
      <c r="S278">
        <v>0.2042938</v>
      </c>
      <c r="T278">
        <v>15</v>
      </c>
      <c r="U278">
        <v>18</v>
      </c>
    </row>
    <row r="279" spans="1:21">
      <c r="A279" s="12">
        <v>41515</v>
      </c>
      <c r="B279" s="13">
        <v>23</v>
      </c>
      <c r="C279" t="s">
        <v>38</v>
      </c>
      <c r="D279" t="s">
        <v>40</v>
      </c>
      <c r="E279" t="str">
        <f t="shared" si="4"/>
        <v>4151523Average Per Device50% Cycling</v>
      </c>
      <c r="F279">
        <v>2.1715</v>
      </c>
      <c r="G279">
        <v>2.1742490000000001</v>
      </c>
      <c r="H279">
        <v>2.1955689999999999</v>
      </c>
      <c r="I279">
        <v>79.511799999999994</v>
      </c>
      <c r="J279">
        <v>-0.1244774</v>
      </c>
      <c r="K279">
        <v>-4.9311300000000002E-2</v>
      </c>
      <c r="L279" s="1">
        <v>2.7485000000000001E-3</v>
      </c>
      <c r="M279" s="1">
        <v>5.4808299999999997E-2</v>
      </c>
      <c r="N279">
        <v>0.12997439999999999</v>
      </c>
      <c r="O279">
        <v>-0.10315729999999999</v>
      </c>
      <c r="P279">
        <v>-2.7991200000000001E-2</v>
      </c>
      <c r="Q279">
        <v>2.4068599999999999E-2</v>
      </c>
      <c r="R279">
        <v>7.6128399999999999E-2</v>
      </c>
      <c r="S279">
        <v>0.1512945</v>
      </c>
      <c r="T279">
        <v>15</v>
      </c>
      <c r="U279">
        <v>18</v>
      </c>
    </row>
    <row r="280" spans="1:21">
      <c r="A280" s="12">
        <v>41515</v>
      </c>
      <c r="B280" s="13">
        <v>23</v>
      </c>
      <c r="C280" t="s">
        <v>37</v>
      </c>
      <c r="D280" t="s">
        <v>68</v>
      </c>
      <c r="E280" t="str">
        <f t="shared" si="4"/>
        <v>4151523Average Per Premise30% Cycling</v>
      </c>
      <c r="F280">
        <v>5.9293279999999999</v>
      </c>
      <c r="G280">
        <v>5.9850529999999997</v>
      </c>
      <c r="H280">
        <v>5.9617050000000003</v>
      </c>
      <c r="I280">
        <v>79.686099999999996</v>
      </c>
      <c r="J280">
        <v>-0.4259501</v>
      </c>
      <c r="K280">
        <v>-0.141373</v>
      </c>
      <c r="L280" s="1">
        <v>5.5724099999999999E-2</v>
      </c>
      <c r="M280" s="1">
        <v>0.25282130000000003</v>
      </c>
      <c r="N280">
        <v>0.5373983</v>
      </c>
      <c r="O280">
        <v>-0.44929789999999997</v>
      </c>
      <c r="P280">
        <v>-0.1647209</v>
      </c>
      <c r="Q280">
        <v>3.2376299999999997E-2</v>
      </c>
      <c r="R280">
        <v>0.2294735</v>
      </c>
      <c r="S280">
        <v>0.51405049999999997</v>
      </c>
      <c r="T280">
        <v>15</v>
      </c>
      <c r="U280">
        <v>18</v>
      </c>
    </row>
    <row r="281" spans="1:21">
      <c r="A281" s="12">
        <v>41515</v>
      </c>
      <c r="B281" s="13">
        <v>23</v>
      </c>
      <c r="C281" t="s">
        <v>37</v>
      </c>
      <c r="D281" t="s">
        <v>40</v>
      </c>
      <c r="E281" t="str">
        <f t="shared" si="4"/>
        <v>4151523Average Per Premise50% Cycling</v>
      </c>
      <c r="F281">
        <v>5.317736</v>
      </c>
      <c r="G281">
        <v>5.3244660000000001</v>
      </c>
      <c r="H281">
        <v>5.3766769999999999</v>
      </c>
      <c r="I281">
        <v>79.511799999999994</v>
      </c>
      <c r="J281">
        <v>-0.30482999999999999</v>
      </c>
      <c r="K281">
        <v>-0.1207575</v>
      </c>
      <c r="L281" s="1">
        <v>6.7305999999999998E-3</v>
      </c>
      <c r="M281" s="1">
        <v>0.13421859999999999</v>
      </c>
      <c r="N281">
        <v>0.31829109999999999</v>
      </c>
      <c r="O281">
        <v>-0.25261919999999999</v>
      </c>
      <c r="P281">
        <v>-6.8546700000000002E-2</v>
      </c>
      <c r="Q281">
        <v>5.8941399999999998E-2</v>
      </c>
      <c r="R281">
        <v>0.1864294</v>
      </c>
      <c r="S281">
        <v>0.3705019</v>
      </c>
      <c r="T281">
        <v>15</v>
      </c>
      <c r="U281">
        <v>18</v>
      </c>
    </row>
    <row r="282" spans="1:21">
      <c r="A282" s="12">
        <v>41515</v>
      </c>
      <c r="B282" s="13">
        <v>23</v>
      </c>
      <c r="C282" t="s">
        <v>39</v>
      </c>
      <c r="D282" t="s">
        <v>68</v>
      </c>
      <c r="E282" t="str">
        <f t="shared" si="4"/>
        <v>4151523Average Per Ton30% Cycling</v>
      </c>
      <c r="F282">
        <v>0.61054889999999995</v>
      </c>
      <c r="G282">
        <v>0.61628680000000002</v>
      </c>
      <c r="H282">
        <v>0.6138827</v>
      </c>
      <c r="I282">
        <v>79.686099999999996</v>
      </c>
      <c r="J282">
        <v>-4.3860499999999997E-2</v>
      </c>
      <c r="K282">
        <v>-1.45573E-2</v>
      </c>
      <c r="L282" s="1">
        <v>5.738E-3</v>
      </c>
      <c r="M282" s="1">
        <v>2.6033299999999999E-2</v>
      </c>
      <c r="N282">
        <v>5.5336400000000001E-2</v>
      </c>
      <c r="O282">
        <v>-4.6264699999999999E-2</v>
      </c>
      <c r="P282">
        <v>-1.6961500000000001E-2</v>
      </c>
      <c r="Q282">
        <v>3.3338E-3</v>
      </c>
      <c r="R282">
        <v>2.36291E-2</v>
      </c>
      <c r="S282">
        <v>5.2932300000000002E-2</v>
      </c>
      <c r="T282">
        <v>15</v>
      </c>
      <c r="U282">
        <v>18</v>
      </c>
    </row>
    <row r="283" spans="1:21">
      <c r="A283" s="12">
        <v>41515</v>
      </c>
      <c r="B283" s="13">
        <v>23</v>
      </c>
      <c r="C283" t="s">
        <v>39</v>
      </c>
      <c r="D283" t="s">
        <v>40</v>
      </c>
      <c r="E283" t="str">
        <f t="shared" si="4"/>
        <v>4151523Average Per Ton50% Cycling</v>
      </c>
      <c r="F283">
        <v>0.55792649999999999</v>
      </c>
      <c r="G283">
        <v>0.55863269999999998</v>
      </c>
      <c r="H283">
        <v>0.56411049999999996</v>
      </c>
      <c r="I283">
        <v>79.511799999999994</v>
      </c>
      <c r="J283">
        <v>-3.1982200000000002E-2</v>
      </c>
      <c r="K283">
        <v>-1.2669700000000001E-2</v>
      </c>
      <c r="L283" s="1">
        <v>7.0609999999999998E-4</v>
      </c>
      <c r="M283" s="1">
        <v>1.40819E-2</v>
      </c>
      <c r="N283">
        <v>3.3394500000000001E-2</v>
      </c>
      <c r="O283">
        <v>-2.6504400000000001E-2</v>
      </c>
      <c r="P283">
        <v>-7.1919000000000002E-3</v>
      </c>
      <c r="Q283">
        <v>6.1839E-3</v>
      </c>
      <c r="R283">
        <v>1.9559699999999999E-2</v>
      </c>
      <c r="S283">
        <v>3.8872299999999999E-2</v>
      </c>
      <c r="T283">
        <v>15</v>
      </c>
      <c r="U283">
        <v>18</v>
      </c>
    </row>
    <row r="284" spans="1:21">
      <c r="A284" s="12">
        <v>41515</v>
      </c>
      <c r="B284" s="13">
        <v>24</v>
      </c>
      <c r="C284" t="s">
        <v>38</v>
      </c>
      <c r="D284" t="s">
        <v>68</v>
      </c>
      <c r="E284" t="str">
        <f t="shared" si="4"/>
        <v>4151524Average Per Device30% Cycling</v>
      </c>
      <c r="F284">
        <v>2.1171950000000002</v>
      </c>
      <c r="G284">
        <v>2.13022</v>
      </c>
      <c r="H284">
        <v>2.1219100000000002</v>
      </c>
      <c r="I284">
        <v>76.190700000000007</v>
      </c>
      <c r="J284">
        <v>-0.15932070000000001</v>
      </c>
      <c r="K284">
        <v>-5.7497399999999997E-2</v>
      </c>
      <c r="L284" s="1">
        <v>1.3025E-2</v>
      </c>
      <c r="M284" s="1">
        <v>8.3547499999999997E-2</v>
      </c>
      <c r="N284">
        <v>0.1853708</v>
      </c>
      <c r="O284">
        <v>-0.16763059999999999</v>
      </c>
      <c r="P284">
        <v>-6.5807299999999999E-2</v>
      </c>
      <c r="Q284">
        <v>4.7152000000000001E-3</v>
      </c>
      <c r="R284">
        <v>7.5237700000000005E-2</v>
      </c>
      <c r="S284">
        <v>0.177061</v>
      </c>
      <c r="T284">
        <v>15</v>
      </c>
      <c r="U284">
        <v>18</v>
      </c>
    </row>
    <row r="285" spans="1:21">
      <c r="A285" s="12">
        <v>41515</v>
      </c>
      <c r="B285" s="13">
        <v>24</v>
      </c>
      <c r="C285" t="s">
        <v>38</v>
      </c>
      <c r="D285" t="s">
        <v>40</v>
      </c>
      <c r="E285" t="str">
        <f t="shared" si="4"/>
        <v>4151524Average Per Device50% Cycling</v>
      </c>
      <c r="F285">
        <v>1.949341</v>
      </c>
      <c r="G285">
        <v>1.97244</v>
      </c>
      <c r="H285">
        <v>1.991781</v>
      </c>
      <c r="I285">
        <v>75.701099999999997</v>
      </c>
      <c r="J285">
        <v>-9.2436599999999994E-2</v>
      </c>
      <c r="K285">
        <v>-2.4176900000000001E-2</v>
      </c>
      <c r="L285" s="1">
        <v>2.3099499999999999E-2</v>
      </c>
      <c r="M285" s="1">
        <v>7.0375999999999994E-2</v>
      </c>
      <c r="N285">
        <v>0.1386357</v>
      </c>
      <c r="O285">
        <v>-7.3095499999999994E-2</v>
      </c>
      <c r="P285">
        <v>-4.8358000000000003E-3</v>
      </c>
      <c r="Q285">
        <v>4.2440699999999998E-2</v>
      </c>
      <c r="R285">
        <v>8.9717099999999994E-2</v>
      </c>
      <c r="S285">
        <v>0.1579768</v>
      </c>
      <c r="T285">
        <v>15</v>
      </c>
      <c r="U285">
        <v>18</v>
      </c>
    </row>
    <row r="286" spans="1:21">
      <c r="A286" s="12">
        <v>41515</v>
      </c>
      <c r="B286" s="13">
        <v>24</v>
      </c>
      <c r="C286" t="s">
        <v>37</v>
      </c>
      <c r="D286" t="s">
        <v>68</v>
      </c>
      <c r="E286" t="str">
        <f t="shared" si="4"/>
        <v>4151524Average Per Premise30% Cycling</v>
      </c>
      <c r="F286">
        <v>5.3273529999999996</v>
      </c>
      <c r="G286">
        <v>5.3601270000000003</v>
      </c>
      <c r="H286">
        <v>5.3392169999999997</v>
      </c>
      <c r="I286">
        <v>76.190700000000007</v>
      </c>
      <c r="J286">
        <v>-0.40088790000000002</v>
      </c>
      <c r="K286">
        <v>-0.1446769</v>
      </c>
      <c r="L286" s="1">
        <v>3.2773999999999998E-2</v>
      </c>
      <c r="M286" s="1">
        <v>0.21022489999999999</v>
      </c>
      <c r="N286">
        <v>0.46643580000000001</v>
      </c>
      <c r="O286">
        <v>-0.4217977</v>
      </c>
      <c r="P286">
        <v>-0.1655867</v>
      </c>
      <c r="Q286">
        <v>1.18642E-2</v>
      </c>
      <c r="R286">
        <v>0.18931509999999999</v>
      </c>
      <c r="S286">
        <v>0.44552599999999998</v>
      </c>
      <c r="T286">
        <v>15</v>
      </c>
      <c r="U286">
        <v>18</v>
      </c>
    </row>
    <row r="287" spans="1:21">
      <c r="A287" s="12">
        <v>41515</v>
      </c>
      <c r="B287" s="13">
        <v>24</v>
      </c>
      <c r="C287" t="s">
        <v>37</v>
      </c>
      <c r="D287" t="s">
        <v>40</v>
      </c>
      <c r="E287" t="str">
        <f t="shared" si="4"/>
        <v>4151524Average Per Premise50% Cycling</v>
      </c>
      <c r="F287">
        <v>4.773695</v>
      </c>
      <c r="G287">
        <v>4.8302630000000004</v>
      </c>
      <c r="H287">
        <v>4.8776270000000004</v>
      </c>
      <c r="I287">
        <v>75.701099999999997</v>
      </c>
      <c r="J287">
        <v>-0.2263655</v>
      </c>
      <c r="K287">
        <v>-5.9206000000000002E-2</v>
      </c>
      <c r="L287" s="1">
        <v>5.6568100000000003E-2</v>
      </c>
      <c r="M287" s="1">
        <v>0.1723423</v>
      </c>
      <c r="N287">
        <v>0.33950180000000002</v>
      </c>
      <c r="O287">
        <v>-0.17900079999999999</v>
      </c>
      <c r="P287">
        <v>-1.1841300000000001E-2</v>
      </c>
      <c r="Q287">
        <v>0.10393289999999999</v>
      </c>
      <c r="R287">
        <v>0.21970700000000001</v>
      </c>
      <c r="S287">
        <v>0.3868665</v>
      </c>
      <c r="T287">
        <v>15</v>
      </c>
      <c r="U287">
        <v>18</v>
      </c>
    </row>
    <row r="288" spans="1:21">
      <c r="A288" s="12">
        <v>41515</v>
      </c>
      <c r="B288" s="13">
        <v>24</v>
      </c>
      <c r="C288" t="s">
        <v>39</v>
      </c>
      <c r="D288" t="s">
        <v>68</v>
      </c>
      <c r="E288" t="str">
        <f t="shared" si="4"/>
        <v>4151524Average Per Ton30% Cycling</v>
      </c>
      <c r="F288">
        <v>0.54856280000000002</v>
      </c>
      <c r="G288">
        <v>0.55193760000000003</v>
      </c>
      <c r="H288">
        <v>0.54978439999999995</v>
      </c>
      <c r="I288">
        <v>76.190700000000007</v>
      </c>
      <c r="J288">
        <v>-4.1279799999999998E-2</v>
      </c>
      <c r="K288">
        <v>-1.4897499999999999E-2</v>
      </c>
      <c r="L288" s="1">
        <v>3.3747999999999998E-3</v>
      </c>
      <c r="M288" s="1">
        <v>2.1647099999999999E-2</v>
      </c>
      <c r="N288">
        <v>4.8029299999999997E-2</v>
      </c>
      <c r="O288">
        <v>-4.3432999999999999E-2</v>
      </c>
      <c r="P288">
        <v>-1.7050699999999998E-2</v>
      </c>
      <c r="Q288">
        <v>1.2216E-3</v>
      </c>
      <c r="R288">
        <v>1.9493900000000002E-2</v>
      </c>
      <c r="S288">
        <v>4.5876199999999999E-2</v>
      </c>
      <c r="T288">
        <v>15</v>
      </c>
      <c r="U288">
        <v>18</v>
      </c>
    </row>
    <row r="289" spans="1:21">
      <c r="A289" s="12">
        <v>41515</v>
      </c>
      <c r="B289" s="13">
        <v>24</v>
      </c>
      <c r="C289" t="s">
        <v>39</v>
      </c>
      <c r="D289" t="s">
        <v>40</v>
      </c>
      <c r="E289" t="str">
        <f t="shared" si="4"/>
        <v>4151524Average Per Ton50% Cycling</v>
      </c>
      <c r="F289">
        <v>0.50084680000000004</v>
      </c>
      <c r="G289">
        <v>0.50678179999999995</v>
      </c>
      <c r="H289">
        <v>0.51175119999999996</v>
      </c>
      <c r="I289">
        <v>75.701099999999997</v>
      </c>
      <c r="J289">
        <v>-2.3749800000000001E-2</v>
      </c>
      <c r="K289">
        <v>-6.2118E-3</v>
      </c>
      <c r="L289" s="1">
        <v>5.9350000000000002E-3</v>
      </c>
      <c r="M289" s="1">
        <v>1.8081799999999999E-2</v>
      </c>
      <c r="N289">
        <v>3.5619900000000003E-2</v>
      </c>
      <c r="O289">
        <v>-1.8780499999999999E-2</v>
      </c>
      <c r="P289">
        <v>-1.2424000000000001E-3</v>
      </c>
      <c r="Q289">
        <v>1.09044E-2</v>
      </c>
      <c r="R289">
        <v>2.3051200000000001E-2</v>
      </c>
      <c r="S289">
        <v>4.0589199999999999E-2</v>
      </c>
      <c r="T289">
        <v>15</v>
      </c>
      <c r="U289">
        <v>18</v>
      </c>
    </row>
    <row r="290" spans="1:21">
      <c r="A290" s="12">
        <v>41516</v>
      </c>
      <c r="B290" s="13">
        <v>1</v>
      </c>
      <c r="C290" t="s">
        <v>38</v>
      </c>
      <c r="D290" t="s">
        <v>68</v>
      </c>
      <c r="E290" t="str">
        <f t="shared" si="4"/>
        <v>415161Average Per Device30% Cycling</v>
      </c>
      <c r="F290">
        <v>1.908066</v>
      </c>
      <c r="G290">
        <v>1.946</v>
      </c>
      <c r="H290">
        <v>1.96366</v>
      </c>
      <c r="I290">
        <v>75.829899999999995</v>
      </c>
      <c r="J290">
        <v>-0.118271</v>
      </c>
      <c r="K290">
        <v>-2.5983699999999998E-2</v>
      </c>
      <c r="L290" s="1">
        <v>3.7934200000000001E-2</v>
      </c>
      <c r="M290" s="1">
        <v>0.1018521</v>
      </c>
      <c r="N290">
        <v>0.19413939999999999</v>
      </c>
      <c r="O290">
        <v>-0.1006107</v>
      </c>
      <c r="P290">
        <v>-8.3233999999999999E-3</v>
      </c>
      <c r="Q290">
        <v>5.5594400000000002E-2</v>
      </c>
      <c r="R290">
        <v>0.1195123</v>
      </c>
      <c r="S290">
        <v>0.2117996</v>
      </c>
      <c r="T290">
        <v>14</v>
      </c>
      <c r="U290">
        <v>17</v>
      </c>
    </row>
    <row r="291" spans="1:21">
      <c r="A291" s="12">
        <v>41516</v>
      </c>
      <c r="B291" s="13">
        <v>1</v>
      </c>
      <c r="C291" t="s">
        <v>38</v>
      </c>
      <c r="D291" t="s">
        <v>40</v>
      </c>
      <c r="E291" t="str">
        <f t="shared" si="4"/>
        <v>415161Average Per Device50% Cycling</v>
      </c>
      <c r="F291">
        <v>1.8125260000000001</v>
      </c>
      <c r="G291">
        <v>1.833887</v>
      </c>
      <c r="H291">
        <v>1.8347150000000001</v>
      </c>
      <c r="I291">
        <v>75.347899999999996</v>
      </c>
      <c r="J291">
        <v>-8.6101700000000003E-2</v>
      </c>
      <c r="K291">
        <v>-2.26115E-2</v>
      </c>
      <c r="L291" s="1">
        <v>2.1361600000000001E-2</v>
      </c>
      <c r="M291" s="1">
        <v>6.5334699999999996E-2</v>
      </c>
      <c r="N291">
        <v>0.12882489999999999</v>
      </c>
      <c r="O291">
        <v>-8.5273799999999997E-2</v>
      </c>
      <c r="P291">
        <v>-2.17836E-2</v>
      </c>
      <c r="Q291">
        <v>2.2189500000000001E-2</v>
      </c>
      <c r="R291">
        <v>6.6162600000000002E-2</v>
      </c>
      <c r="S291">
        <v>0.12965280000000001</v>
      </c>
      <c r="T291">
        <v>14</v>
      </c>
      <c r="U291">
        <v>17</v>
      </c>
    </row>
    <row r="292" spans="1:21">
      <c r="A292" s="12">
        <v>41516</v>
      </c>
      <c r="B292" s="13">
        <v>1</v>
      </c>
      <c r="C292" t="s">
        <v>37</v>
      </c>
      <c r="D292" t="s">
        <v>68</v>
      </c>
      <c r="E292" t="str">
        <f t="shared" si="4"/>
        <v>415161Average Per Premise30% Cycling</v>
      </c>
      <c r="F292">
        <v>4.7908229999999996</v>
      </c>
      <c r="G292">
        <v>4.886069</v>
      </c>
      <c r="H292">
        <v>4.9304110000000003</v>
      </c>
      <c r="I292">
        <v>75.829899999999995</v>
      </c>
      <c r="J292">
        <v>-0.2969579</v>
      </c>
      <c r="K292">
        <v>-6.5240500000000007E-2</v>
      </c>
      <c r="L292" s="1">
        <v>9.5246300000000006E-2</v>
      </c>
      <c r="M292" s="1">
        <v>0.25573309999999999</v>
      </c>
      <c r="N292">
        <v>0.48745050000000001</v>
      </c>
      <c r="O292">
        <v>-0.2526158</v>
      </c>
      <c r="P292">
        <v>-2.0898400000000001E-2</v>
      </c>
      <c r="Q292">
        <v>0.1395884</v>
      </c>
      <c r="R292">
        <v>0.30007509999999998</v>
      </c>
      <c r="S292">
        <v>0.5317925</v>
      </c>
      <c r="T292">
        <v>14</v>
      </c>
      <c r="U292">
        <v>17</v>
      </c>
    </row>
    <row r="293" spans="1:21">
      <c r="A293" s="12">
        <v>41516</v>
      </c>
      <c r="B293" s="13">
        <v>1</v>
      </c>
      <c r="C293" t="s">
        <v>37</v>
      </c>
      <c r="D293" t="s">
        <v>40</v>
      </c>
      <c r="E293" t="str">
        <f t="shared" si="4"/>
        <v>415161Average Per Premise50% Cycling</v>
      </c>
      <c r="F293">
        <v>4.430898</v>
      </c>
      <c r="G293">
        <v>4.4831190000000003</v>
      </c>
      <c r="H293">
        <v>4.4851419999999997</v>
      </c>
      <c r="I293">
        <v>75.347899999999996</v>
      </c>
      <c r="J293">
        <v>-0.21048420000000001</v>
      </c>
      <c r="K293">
        <v>-5.5276199999999998E-2</v>
      </c>
      <c r="L293" s="1">
        <v>5.2220299999999997E-2</v>
      </c>
      <c r="M293" s="1">
        <v>0.15971689999999999</v>
      </c>
      <c r="N293">
        <v>0.31492490000000001</v>
      </c>
      <c r="O293">
        <v>-0.20846049999999999</v>
      </c>
      <c r="P293">
        <v>-5.3252500000000001E-2</v>
      </c>
      <c r="Q293">
        <v>5.4244000000000001E-2</v>
      </c>
      <c r="R293">
        <v>0.16174060000000001</v>
      </c>
      <c r="S293">
        <v>0.31694860000000002</v>
      </c>
      <c r="T293">
        <v>14</v>
      </c>
      <c r="U293">
        <v>17</v>
      </c>
    </row>
    <row r="294" spans="1:21">
      <c r="A294" s="12">
        <v>41516</v>
      </c>
      <c r="B294" s="13">
        <v>1</v>
      </c>
      <c r="C294" t="s">
        <v>39</v>
      </c>
      <c r="D294" t="s">
        <v>68</v>
      </c>
      <c r="E294" t="str">
        <f t="shared" si="4"/>
        <v>415161Average Per Ton30% Cycling</v>
      </c>
      <c r="F294">
        <v>0.4973612</v>
      </c>
      <c r="G294">
        <v>0.50724919999999996</v>
      </c>
      <c r="H294">
        <v>0.51185259999999999</v>
      </c>
      <c r="I294">
        <v>75.829899999999995</v>
      </c>
      <c r="J294">
        <v>-3.08288E-2</v>
      </c>
      <c r="K294">
        <v>-6.7730000000000004E-3</v>
      </c>
      <c r="L294" s="1">
        <v>9.8879999999999992E-3</v>
      </c>
      <c r="M294" s="1">
        <v>2.6549E-2</v>
      </c>
      <c r="N294">
        <v>5.0604799999999998E-2</v>
      </c>
      <c r="O294">
        <v>-2.6225499999999999E-2</v>
      </c>
      <c r="P294">
        <v>-2.1695999999999998E-3</v>
      </c>
      <c r="Q294">
        <v>1.44914E-2</v>
      </c>
      <c r="R294">
        <v>3.11524E-2</v>
      </c>
      <c r="S294">
        <v>5.5208199999999999E-2</v>
      </c>
      <c r="T294">
        <v>14</v>
      </c>
      <c r="U294">
        <v>17</v>
      </c>
    </row>
    <row r="295" spans="1:21">
      <c r="A295" s="12">
        <v>41516</v>
      </c>
      <c r="B295" s="13">
        <v>1</v>
      </c>
      <c r="C295" t="s">
        <v>39</v>
      </c>
      <c r="D295" t="s">
        <v>40</v>
      </c>
      <c r="E295" t="str">
        <f t="shared" si="4"/>
        <v>415161Average Per Ton50% Cycling</v>
      </c>
      <c r="F295">
        <v>0.46496159999999997</v>
      </c>
      <c r="G295">
        <v>0.47044140000000001</v>
      </c>
      <c r="H295">
        <v>0.47065380000000001</v>
      </c>
      <c r="I295">
        <v>75.347899999999996</v>
      </c>
      <c r="J295">
        <v>-2.20874E-2</v>
      </c>
      <c r="K295">
        <v>-5.8005000000000001E-3</v>
      </c>
      <c r="L295" s="1">
        <v>5.4797999999999999E-3</v>
      </c>
      <c r="M295" s="1">
        <v>1.67601E-2</v>
      </c>
      <c r="N295">
        <v>3.3047E-2</v>
      </c>
      <c r="O295">
        <v>-2.1874999999999999E-2</v>
      </c>
      <c r="P295">
        <v>-5.5881000000000004E-3</v>
      </c>
      <c r="Q295">
        <v>5.6921999999999997E-3</v>
      </c>
      <c r="R295">
        <v>1.6972500000000001E-2</v>
      </c>
      <c r="S295">
        <v>3.3259400000000001E-2</v>
      </c>
      <c r="T295">
        <v>14</v>
      </c>
      <c r="U295">
        <v>17</v>
      </c>
    </row>
    <row r="296" spans="1:21">
      <c r="A296" s="12">
        <v>41516</v>
      </c>
      <c r="B296" s="13">
        <v>2</v>
      </c>
      <c r="C296" t="s">
        <v>38</v>
      </c>
      <c r="D296" t="s">
        <v>68</v>
      </c>
      <c r="E296" t="str">
        <f t="shared" si="4"/>
        <v>415162Average Per Device30% Cycling</v>
      </c>
      <c r="F296">
        <v>1.74535</v>
      </c>
      <c r="G296">
        <v>1.8475630000000001</v>
      </c>
      <c r="H296">
        <v>1.86433</v>
      </c>
      <c r="I296">
        <v>74.719700000000003</v>
      </c>
      <c r="J296">
        <v>-3.9694500000000001E-2</v>
      </c>
      <c r="K296">
        <v>4.4145499999999997E-2</v>
      </c>
      <c r="L296" s="1">
        <v>0.10221280000000001</v>
      </c>
      <c r="M296" s="1">
        <v>0.16028010000000001</v>
      </c>
      <c r="N296">
        <v>0.24412</v>
      </c>
      <c r="O296">
        <v>-2.29275E-2</v>
      </c>
      <c r="P296">
        <v>6.0912399999999998E-2</v>
      </c>
      <c r="Q296">
        <v>0.11897969999999999</v>
      </c>
      <c r="R296">
        <v>0.17704700000000001</v>
      </c>
      <c r="S296">
        <v>0.26088689999999998</v>
      </c>
      <c r="T296">
        <v>14</v>
      </c>
      <c r="U296">
        <v>17</v>
      </c>
    </row>
    <row r="297" spans="1:21">
      <c r="A297" s="12">
        <v>41516</v>
      </c>
      <c r="B297" s="13">
        <v>2</v>
      </c>
      <c r="C297" t="s">
        <v>38</v>
      </c>
      <c r="D297" t="s">
        <v>40</v>
      </c>
      <c r="E297" t="str">
        <f t="shared" si="4"/>
        <v>415162Average Per Device50% Cycling</v>
      </c>
      <c r="F297">
        <v>1.7220500000000001</v>
      </c>
      <c r="G297">
        <v>1.7600910000000001</v>
      </c>
      <c r="H297">
        <v>1.760886</v>
      </c>
      <c r="I297">
        <v>74.368399999999994</v>
      </c>
      <c r="J297">
        <v>-6.4900399999999997E-2</v>
      </c>
      <c r="K297">
        <v>-4.0819999999999997E-3</v>
      </c>
      <c r="L297" s="1">
        <v>3.8040600000000001E-2</v>
      </c>
      <c r="M297" s="1">
        <v>8.0163300000000007E-2</v>
      </c>
      <c r="N297">
        <v>0.14098169999999999</v>
      </c>
      <c r="O297">
        <v>-6.4105899999999993E-2</v>
      </c>
      <c r="P297">
        <v>-3.2875000000000001E-3</v>
      </c>
      <c r="Q297">
        <v>3.88352E-2</v>
      </c>
      <c r="R297">
        <v>8.0957799999999996E-2</v>
      </c>
      <c r="S297">
        <v>0.14177619999999999</v>
      </c>
      <c r="T297">
        <v>14</v>
      </c>
      <c r="U297">
        <v>17</v>
      </c>
    </row>
    <row r="298" spans="1:21">
      <c r="A298" s="12">
        <v>41516</v>
      </c>
      <c r="B298" s="13">
        <v>2</v>
      </c>
      <c r="C298" t="s">
        <v>37</v>
      </c>
      <c r="D298" t="s">
        <v>68</v>
      </c>
      <c r="E298" t="str">
        <f t="shared" si="4"/>
        <v>415162Average Per Premise30% Cycling</v>
      </c>
      <c r="F298">
        <v>4.3822729999999996</v>
      </c>
      <c r="G298">
        <v>4.6389120000000004</v>
      </c>
      <c r="H298">
        <v>4.6810109999999998</v>
      </c>
      <c r="I298">
        <v>74.719700000000003</v>
      </c>
      <c r="J298">
        <v>-9.9665500000000004E-2</v>
      </c>
      <c r="K298">
        <v>0.1108421</v>
      </c>
      <c r="L298" s="1">
        <v>0.25663900000000001</v>
      </c>
      <c r="M298" s="1">
        <v>0.40243590000000001</v>
      </c>
      <c r="N298">
        <v>0.61294349999999997</v>
      </c>
      <c r="O298">
        <v>-5.75665E-2</v>
      </c>
      <c r="P298">
        <v>0.1529411</v>
      </c>
      <c r="Q298">
        <v>0.298738</v>
      </c>
      <c r="R298">
        <v>0.44453490000000001</v>
      </c>
      <c r="S298">
        <v>0.65504249999999997</v>
      </c>
      <c r="T298">
        <v>14</v>
      </c>
      <c r="U298">
        <v>17</v>
      </c>
    </row>
    <row r="299" spans="1:21">
      <c r="A299" s="12">
        <v>41516</v>
      </c>
      <c r="B299" s="13">
        <v>2</v>
      </c>
      <c r="C299" t="s">
        <v>37</v>
      </c>
      <c r="D299" t="s">
        <v>40</v>
      </c>
      <c r="E299" t="str">
        <f t="shared" si="4"/>
        <v>415162Average Per Premise50% Cycling</v>
      </c>
      <c r="F299">
        <v>4.2097220000000002</v>
      </c>
      <c r="G299">
        <v>4.3027160000000002</v>
      </c>
      <c r="H299">
        <v>4.304659</v>
      </c>
      <c r="I299">
        <v>74.368399999999994</v>
      </c>
      <c r="J299">
        <v>-0.1586553</v>
      </c>
      <c r="K299">
        <v>-9.9787000000000001E-3</v>
      </c>
      <c r="L299" s="1">
        <v>9.2994199999999999E-2</v>
      </c>
      <c r="M299" s="1">
        <v>0.19596720000000001</v>
      </c>
      <c r="N299">
        <v>0.3446438</v>
      </c>
      <c r="O299">
        <v>-0.15671270000000001</v>
      </c>
      <c r="P299">
        <v>-8.0360999999999991E-3</v>
      </c>
      <c r="Q299">
        <v>9.4936800000000002E-2</v>
      </c>
      <c r="R299">
        <v>0.1979098</v>
      </c>
      <c r="S299">
        <v>0.34658640000000002</v>
      </c>
      <c r="T299">
        <v>14</v>
      </c>
      <c r="U299">
        <v>17</v>
      </c>
    </row>
    <row r="300" spans="1:21">
      <c r="A300" s="12">
        <v>41516</v>
      </c>
      <c r="B300" s="13">
        <v>2</v>
      </c>
      <c r="C300" t="s">
        <v>39</v>
      </c>
      <c r="D300" t="s">
        <v>68</v>
      </c>
      <c r="E300" t="str">
        <f t="shared" si="4"/>
        <v>415162Average Per Ton30% Cycling</v>
      </c>
      <c r="F300">
        <v>0.4549475</v>
      </c>
      <c r="G300">
        <v>0.48159049999999998</v>
      </c>
      <c r="H300">
        <v>0.48596099999999998</v>
      </c>
      <c r="I300">
        <v>74.719700000000003</v>
      </c>
      <c r="J300">
        <v>-1.03468E-2</v>
      </c>
      <c r="K300">
        <v>1.1507099999999999E-2</v>
      </c>
      <c r="L300" s="1">
        <v>2.6643099999999999E-2</v>
      </c>
      <c r="M300" s="1">
        <v>4.1778999999999997E-2</v>
      </c>
      <c r="N300">
        <v>6.3632999999999995E-2</v>
      </c>
      <c r="O300">
        <v>-5.9763000000000004E-3</v>
      </c>
      <c r="P300">
        <v>1.5877599999999999E-2</v>
      </c>
      <c r="Q300">
        <v>3.1013599999999999E-2</v>
      </c>
      <c r="R300">
        <v>4.6149500000000003E-2</v>
      </c>
      <c r="S300">
        <v>6.8003499999999995E-2</v>
      </c>
      <c r="T300">
        <v>14</v>
      </c>
      <c r="U300">
        <v>17</v>
      </c>
    </row>
    <row r="301" spans="1:21">
      <c r="A301" s="12">
        <v>41516</v>
      </c>
      <c r="B301" s="13">
        <v>2</v>
      </c>
      <c r="C301" t="s">
        <v>39</v>
      </c>
      <c r="D301" t="s">
        <v>40</v>
      </c>
      <c r="E301" t="str">
        <f t="shared" si="4"/>
        <v>415162Average Per Ton50% Cycling</v>
      </c>
      <c r="F301">
        <v>0.44175219999999998</v>
      </c>
      <c r="G301">
        <v>0.45151069999999999</v>
      </c>
      <c r="H301">
        <v>0.45171450000000002</v>
      </c>
      <c r="I301">
        <v>74.368399999999994</v>
      </c>
      <c r="J301">
        <v>-1.6648699999999999E-2</v>
      </c>
      <c r="K301">
        <v>-1.0471E-3</v>
      </c>
      <c r="L301" s="1">
        <v>9.7584999999999998E-3</v>
      </c>
      <c r="M301" s="1">
        <v>2.0564099999999998E-2</v>
      </c>
      <c r="N301">
        <v>3.6165599999999999E-2</v>
      </c>
      <c r="O301">
        <v>-1.6444899999999998E-2</v>
      </c>
      <c r="P301">
        <v>-8.4329999999999995E-4</v>
      </c>
      <c r="Q301">
        <v>9.9623000000000003E-3</v>
      </c>
      <c r="R301">
        <v>2.0767899999999999E-2</v>
      </c>
      <c r="S301">
        <v>3.6369400000000003E-2</v>
      </c>
      <c r="T301">
        <v>14</v>
      </c>
      <c r="U301">
        <v>17</v>
      </c>
    </row>
    <row r="302" spans="1:21">
      <c r="A302" s="12">
        <v>41516</v>
      </c>
      <c r="B302" s="13">
        <v>3</v>
      </c>
      <c r="C302" t="s">
        <v>38</v>
      </c>
      <c r="D302" t="s">
        <v>68</v>
      </c>
      <c r="E302" t="str">
        <f t="shared" si="4"/>
        <v>415163Average Per Device30% Cycling</v>
      </c>
      <c r="F302">
        <v>1.6537230000000001</v>
      </c>
      <c r="G302">
        <v>1.754103</v>
      </c>
      <c r="H302">
        <v>1.7700210000000001</v>
      </c>
      <c r="I302">
        <v>72.898700000000005</v>
      </c>
      <c r="J302">
        <v>-3.3930200000000001E-2</v>
      </c>
      <c r="K302">
        <v>4.5421400000000001E-2</v>
      </c>
      <c r="L302" s="1">
        <v>0.1003801</v>
      </c>
      <c r="M302" s="1">
        <v>0.1553387</v>
      </c>
      <c r="N302">
        <v>0.23469039999999999</v>
      </c>
      <c r="O302">
        <v>-1.80115E-2</v>
      </c>
      <c r="P302">
        <v>6.1340100000000002E-2</v>
      </c>
      <c r="Q302">
        <v>0.11629879999999999</v>
      </c>
      <c r="R302">
        <v>0.17125750000000001</v>
      </c>
      <c r="S302">
        <v>0.25060909999999997</v>
      </c>
      <c r="T302">
        <v>14</v>
      </c>
      <c r="U302">
        <v>17</v>
      </c>
    </row>
    <row r="303" spans="1:21">
      <c r="A303" s="12">
        <v>41516</v>
      </c>
      <c r="B303" s="13">
        <v>3</v>
      </c>
      <c r="C303" t="s">
        <v>38</v>
      </c>
      <c r="D303" t="s">
        <v>40</v>
      </c>
      <c r="E303" t="str">
        <f t="shared" si="4"/>
        <v>415163Average Per Device50% Cycling</v>
      </c>
      <c r="F303">
        <v>1.6731929999999999</v>
      </c>
      <c r="G303">
        <v>1.7199530000000001</v>
      </c>
      <c r="H303">
        <v>1.720729</v>
      </c>
      <c r="I303">
        <v>73.095500000000001</v>
      </c>
      <c r="J303">
        <v>-5.52519E-2</v>
      </c>
      <c r="K303">
        <v>5.0175000000000003E-3</v>
      </c>
      <c r="L303" s="1">
        <v>4.6759799999999997E-2</v>
      </c>
      <c r="M303" s="1">
        <v>8.8502200000000003E-2</v>
      </c>
      <c r="N303">
        <v>0.1487716</v>
      </c>
      <c r="O303">
        <v>-5.4475500000000003E-2</v>
      </c>
      <c r="P303">
        <v>5.7939000000000003E-3</v>
      </c>
      <c r="Q303">
        <v>4.7536299999999997E-2</v>
      </c>
      <c r="R303">
        <v>8.92786E-2</v>
      </c>
      <c r="S303">
        <v>0.14954799999999999</v>
      </c>
      <c r="T303">
        <v>14</v>
      </c>
      <c r="U303">
        <v>17</v>
      </c>
    </row>
    <row r="304" spans="1:21">
      <c r="A304" s="12">
        <v>41516</v>
      </c>
      <c r="B304" s="13">
        <v>3</v>
      </c>
      <c r="C304" t="s">
        <v>37</v>
      </c>
      <c r="D304" t="s">
        <v>68</v>
      </c>
      <c r="E304" t="str">
        <f t="shared" si="4"/>
        <v>415163Average Per Premise30% Cycling</v>
      </c>
      <c r="F304">
        <v>4.1522110000000003</v>
      </c>
      <c r="G304">
        <v>4.4042479999999999</v>
      </c>
      <c r="H304">
        <v>4.4442180000000002</v>
      </c>
      <c r="I304">
        <v>72.898700000000005</v>
      </c>
      <c r="J304">
        <v>-8.5192900000000002E-2</v>
      </c>
      <c r="K304">
        <v>0.1140453</v>
      </c>
      <c r="L304" s="1">
        <v>0.25203700000000001</v>
      </c>
      <c r="M304" s="1">
        <v>0.39002880000000001</v>
      </c>
      <c r="N304">
        <v>0.58926699999999999</v>
      </c>
      <c r="O304">
        <v>-4.52235E-2</v>
      </c>
      <c r="P304">
        <v>0.1540147</v>
      </c>
      <c r="Q304">
        <v>0.2920065</v>
      </c>
      <c r="R304">
        <v>0.4299982</v>
      </c>
      <c r="S304">
        <v>0.62923649999999998</v>
      </c>
      <c r="T304">
        <v>14</v>
      </c>
      <c r="U304">
        <v>17</v>
      </c>
    </row>
    <row r="305" spans="1:21">
      <c r="A305" s="12">
        <v>41516</v>
      </c>
      <c r="B305" s="13">
        <v>3</v>
      </c>
      <c r="C305" t="s">
        <v>37</v>
      </c>
      <c r="D305" t="s">
        <v>40</v>
      </c>
      <c r="E305" t="str">
        <f t="shared" si="4"/>
        <v>415163Average Per Premise50% Cycling</v>
      </c>
      <c r="F305">
        <v>4.0902839999999996</v>
      </c>
      <c r="G305">
        <v>4.204593</v>
      </c>
      <c r="H305">
        <v>4.2064909999999998</v>
      </c>
      <c r="I305">
        <v>73.095500000000001</v>
      </c>
      <c r="J305">
        <v>-0.13506889999999999</v>
      </c>
      <c r="K305">
        <v>1.22655E-2</v>
      </c>
      <c r="L305" s="1">
        <v>0.1143088</v>
      </c>
      <c r="M305" s="1">
        <v>0.21635219999999999</v>
      </c>
      <c r="N305">
        <v>0.36368660000000003</v>
      </c>
      <c r="O305">
        <v>-0.1331706</v>
      </c>
      <c r="P305">
        <v>1.4163800000000001E-2</v>
      </c>
      <c r="Q305">
        <v>0.11620709999999999</v>
      </c>
      <c r="R305">
        <v>0.21825049999999999</v>
      </c>
      <c r="S305">
        <v>0.36558489999999999</v>
      </c>
      <c r="T305">
        <v>14</v>
      </c>
      <c r="U305">
        <v>17</v>
      </c>
    </row>
    <row r="306" spans="1:21">
      <c r="A306" s="12">
        <v>41516</v>
      </c>
      <c r="B306" s="13">
        <v>3</v>
      </c>
      <c r="C306" t="s">
        <v>39</v>
      </c>
      <c r="D306" t="s">
        <v>68</v>
      </c>
      <c r="E306" t="str">
        <f t="shared" si="4"/>
        <v>415163Average Per Ton30% Cycling</v>
      </c>
      <c r="F306">
        <v>0.43106349999999999</v>
      </c>
      <c r="G306">
        <v>0.45722879999999999</v>
      </c>
      <c r="H306">
        <v>0.46137830000000002</v>
      </c>
      <c r="I306">
        <v>72.898700000000005</v>
      </c>
      <c r="J306">
        <v>-8.8444000000000005E-3</v>
      </c>
      <c r="K306">
        <v>1.18396E-2</v>
      </c>
      <c r="L306" s="1">
        <v>2.6165299999999999E-2</v>
      </c>
      <c r="M306" s="1">
        <v>4.0490999999999999E-2</v>
      </c>
      <c r="N306">
        <v>6.1175E-2</v>
      </c>
      <c r="O306">
        <v>-4.6949000000000001E-3</v>
      </c>
      <c r="P306">
        <v>1.5989099999999999E-2</v>
      </c>
      <c r="Q306">
        <v>3.03147E-2</v>
      </c>
      <c r="R306">
        <v>4.4640399999999997E-2</v>
      </c>
      <c r="S306">
        <v>6.5324400000000005E-2</v>
      </c>
      <c r="T306">
        <v>14</v>
      </c>
      <c r="U306">
        <v>17</v>
      </c>
    </row>
    <row r="307" spans="1:21">
      <c r="A307" s="12">
        <v>41516</v>
      </c>
      <c r="B307" s="13">
        <v>3</v>
      </c>
      <c r="C307" t="s">
        <v>39</v>
      </c>
      <c r="D307" t="s">
        <v>40</v>
      </c>
      <c r="E307" t="str">
        <f t="shared" si="4"/>
        <v>415163Average Per Ton50% Cycling</v>
      </c>
      <c r="F307">
        <v>0.42921890000000001</v>
      </c>
      <c r="G307">
        <v>0.441214</v>
      </c>
      <c r="H307">
        <v>0.44141320000000001</v>
      </c>
      <c r="I307">
        <v>73.095500000000001</v>
      </c>
      <c r="J307">
        <v>-1.41736E-2</v>
      </c>
      <c r="K307">
        <v>1.2871E-3</v>
      </c>
      <c r="L307" s="1">
        <v>1.19951E-2</v>
      </c>
      <c r="M307" s="1">
        <v>2.27032E-2</v>
      </c>
      <c r="N307">
        <v>3.8163900000000001E-2</v>
      </c>
      <c r="O307">
        <v>-1.39744E-2</v>
      </c>
      <c r="P307">
        <v>1.4863000000000001E-3</v>
      </c>
      <c r="Q307">
        <v>1.21943E-2</v>
      </c>
      <c r="R307">
        <v>2.29024E-2</v>
      </c>
      <c r="S307">
        <v>3.8363099999999997E-2</v>
      </c>
      <c r="T307">
        <v>14</v>
      </c>
      <c r="U307">
        <v>17</v>
      </c>
    </row>
    <row r="308" spans="1:21">
      <c r="A308" s="12">
        <v>41516</v>
      </c>
      <c r="B308" s="13">
        <v>4</v>
      </c>
      <c r="C308" t="s">
        <v>38</v>
      </c>
      <c r="D308" t="s">
        <v>68</v>
      </c>
      <c r="E308" t="str">
        <f t="shared" si="4"/>
        <v>415164Average Per Device30% Cycling</v>
      </c>
      <c r="F308">
        <v>1.5974429999999999</v>
      </c>
      <c r="G308">
        <v>1.696976</v>
      </c>
      <c r="H308">
        <v>1.7123759999999999</v>
      </c>
      <c r="I308">
        <v>72.150499999999994</v>
      </c>
      <c r="J308">
        <v>-3.0539899999999998E-2</v>
      </c>
      <c r="K308">
        <v>4.6308099999999998E-2</v>
      </c>
      <c r="L308" s="1">
        <v>9.9532700000000002E-2</v>
      </c>
      <c r="M308" s="1">
        <v>0.15275739999999999</v>
      </c>
      <c r="N308">
        <v>0.22960539999999999</v>
      </c>
      <c r="O308">
        <v>-1.51396E-2</v>
      </c>
      <c r="P308">
        <v>6.1708300000000001E-2</v>
      </c>
      <c r="Q308">
        <v>0.11493299999999999</v>
      </c>
      <c r="R308">
        <v>0.16815769999999999</v>
      </c>
      <c r="S308">
        <v>0.24500569999999999</v>
      </c>
      <c r="T308">
        <v>14</v>
      </c>
      <c r="U308">
        <v>17</v>
      </c>
    </row>
    <row r="309" spans="1:21">
      <c r="A309" s="12">
        <v>41516</v>
      </c>
      <c r="B309" s="13">
        <v>4</v>
      </c>
      <c r="C309" t="s">
        <v>38</v>
      </c>
      <c r="D309" t="s">
        <v>40</v>
      </c>
      <c r="E309" t="str">
        <f t="shared" si="4"/>
        <v>415164Average Per Device50% Cycling</v>
      </c>
      <c r="F309">
        <v>1.6573439999999999</v>
      </c>
      <c r="G309">
        <v>1.7100789999999999</v>
      </c>
      <c r="H309">
        <v>1.7108509999999999</v>
      </c>
      <c r="I309">
        <v>72.277500000000003</v>
      </c>
      <c r="J309">
        <v>-4.9001700000000002E-2</v>
      </c>
      <c r="K309">
        <v>1.11051E-2</v>
      </c>
      <c r="L309" s="1">
        <v>5.2734999999999997E-2</v>
      </c>
      <c r="M309" s="1">
        <v>9.4364799999999999E-2</v>
      </c>
      <c r="N309">
        <v>0.15447169999999999</v>
      </c>
      <c r="O309">
        <v>-4.82297E-2</v>
      </c>
      <c r="P309">
        <v>1.18771E-2</v>
      </c>
      <c r="Q309">
        <v>5.3506999999999999E-2</v>
      </c>
      <c r="R309">
        <v>9.5136799999999994E-2</v>
      </c>
      <c r="S309">
        <v>0.15524370000000001</v>
      </c>
      <c r="T309">
        <v>14</v>
      </c>
      <c r="U309">
        <v>17</v>
      </c>
    </row>
    <row r="310" spans="1:21">
      <c r="A310" s="12">
        <v>41516</v>
      </c>
      <c r="B310" s="13">
        <v>4</v>
      </c>
      <c r="C310" t="s">
        <v>37</v>
      </c>
      <c r="D310" t="s">
        <v>68</v>
      </c>
      <c r="E310" t="str">
        <f t="shared" si="4"/>
        <v>415164Average Per Premise30% Cycling</v>
      </c>
      <c r="F310">
        <v>4.010904</v>
      </c>
      <c r="G310">
        <v>4.2608139999999999</v>
      </c>
      <c r="H310">
        <v>4.2994810000000001</v>
      </c>
      <c r="I310">
        <v>72.150499999999994</v>
      </c>
      <c r="J310">
        <v>-7.6680499999999999E-2</v>
      </c>
      <c r="K310">
        <v>0.1162715</v>
      </c>
      <c r="L310" s="1">
        <v>0.2499094</v>
      </c>
      <c r="M310" s="1">
        <v>0.38354729999999998</v>
      </c>
      <c r="N310">
        <v>0.57649930000000005</v>
      </c>
      <c r="O310">
        <v>-3.8012799999999999E-2</v>
      </c>
      <c r="P310">
        <v>0.1549391</v>
      </c>
      <c r="Q310">
        <v>0.28857709999999998</v>
      </c>
      <c r="R310">
        <v>0.42221500000000001</v>
      </c>
      <c r="S310">
        <v>0.61516700000000002</v>
      </c>
      <c r="T310">
        <v>14</v>
      </c>
      <c r="U310">
        <v>17</v>
      </c>
    </row>
    <row r="311" spans="1:21">
      <c r="A311" s="12">
        <v>41516</v>
      </c>
      <c r="B311" s="13">
        <v>4</v>
      </c>
      <c r="C311" t="s">
        <v>37</v>
      </c>
      <c r="D311" t="s">
        <v>40</v>
      </c>
      <c r="E311" t="str">
        <f t="shared" si="4"/>
        <v>415164Average Per Premise50% Cycling</v>
      </c>
      <c r="F311">
        <v>4.0515410000000003</v>
      </c>
      <c r="G311">
        <v>4.1804569999999996</v>
      </c>
      <c r="H311">
        <v>4.1823439999999996</v>
      </c>
      <c r="I311">
        <v>72.277500000000003</v>
      </c>
      <c r="J311">
        <v>-0.11978949999999999</v>
      </c>
      <c r="K311">
        <v>2.7147600000000001E-2</v>
      </c>
      <c r="L311" s="1">
        <v>0.1289158</v>
      </c>
      <c r="M311" s="1">
        <v>0.230684</v>
      </c>
      <c r="N311">
        <v>0.37762109999999999</v>
      </c>
      <c r="O311">
        <v>-0.1179022</v>
      </c>
      <c r="P311">
        <v>2.9034899999999999E-2</v>
      </c>
      <c r="Q311">
        <v>0.13080310000000001</v>
      </c>
      <c r="R311">
        <v>0.23257130000000001</v>
      </c>
      <c r="S311">
        <v>0.37950840000000002</v>
      </c>
      <c r="T311">
        <v>14</v>
      </c>
      <c r="U311">
        <v>17</v>
      </c>
    </row>
    <row r="312" spans="1:21">
      <c r="A312" s="12">
        <v>41516</v>
      </c>
      <c r="B312" s="13">
        <v>4</v>
      </c>
      <c r="C312" t="s">
        <v>39</v>
      </c>
      <c r="D312" t="s">
        <v>68</v>
      </c>
      <c r="E312" t="str">
        <f t="shared" si="4"/>
        <v>415164Average Per Ton30% Cycling</v>
      </c>
      <c r="F312">
        <v>0.41639369999999998</v>
      </c>
      <c r="G312">
        <v>0.44233810000000001</v>
      </c>
      <c r="H312">
        <v>0.44635239999999998</v>
      </c>
      <c r="I312">
        <v>72.150499999999994</v>
      </c>
      <c r="J312">
        <v>-7.9606E-3</v>
      </c>
      <c r="K312">
        <v>1.20708E-2</v>
      </c>
      <c r="L312" s="1">
        <v>2.5944399999999999E-2</v>
      </c>
      <c r="M312" s="1">
        <v>3.9818100000000002E-2</v>
      </c>
      <c r="N312">
        <v>5.98495E-2</v>
      </c>
      <c r="O312">
        <v>-3.9462999999999998E-3</v>
      </c>
      <c r="P312">
        <v>1.6084999999999999E-2</v>
      </c>
      <c r="Q312">
        <v>2.9958700000000001E-2</v>
      </c>
      <c r="R312">
        <v>4.3832400000000001E-2</v>
      </c>
      <c r="S312">
        <v>6.3863799999999998E-2</v>
      </c>
      <c r="T312">
        <v>14</v>
      </c>
      <c r="U312">
        <v>17</v>
      </c>
    </row>
    <row r="313" spans="1:21">
      <c r="A313" s="12">
        <v>41516</v>
      </c>
      <c r="B313" s="13">
        <v>4</v>
      </c>
      <c r="C313" t="s">
        <v>39</v>
      </c>
      <c r="D313" t="s">
        <v>40</v>
      </c>
      <c r="E313" t="str">
        <f t="shared" si="4"/>
        <v>415164Average Per Ton50% Cycling</v>
      </c>
      <c r="F313">
        <v>0.42515330000000001</v>
      </c>
      <c r="G313">
        <v>0.43868119999999999</v>
      </c>
      <c r="H313">
        <v>0.43887930000000003</v>
      </c>
      <c r="I313">
        <v>72.277500000000003</v>
      </c>
      <c r="J313">
        <v>-1.25703E-2</v>
      </c>
      <c r="K313">
        <v>2.8487999999999999E-3</v>
      </c>
      <c r="L313" s="1">
        <v>1.3527900000000001E-2</v>
      </c>
      <c r="M313" s="1">
        <v>2.4207099999999999E-2</v>
      </c>
      <c r="N313">
        <v>3.9626099999999997E-2</v>
      </c>
      <c r="O313">
        <v>-1.23722E-2</v>
      </c>
      <c r="P313">
        <v>3.0468000000000001E-3</v>
      </c>
      <c r="Q313">
        <v>1.3726E-2</v>
      </c>
      <c r="R313">
        <v>2.4405099999999999E-2</v>
      </c>
      <c r="S313">
        <v>3.9824199999999997E-2</v>
      </c>
      <c r="T313">
        <v>14</v>
      </c>
      <c r="U313">
        <v>17</v>
      </c>
    </row>
    <row r="314" spans="1:21">
      <c r="A314" s="12">
        <v>41516</v>
      </c>
      <c r="B314" s="13">
        <v>5</v>
      </c>
      <c r="C314" t="s">
        <v>38</v>
      </c>
      <c r="D314" t="s">
        <v>68</v>
      </c>
      <c r="E314" t="str">
        <f t="shared" si="4"/>
        <v>415165Average Per Device30% Cycling</v>
      </c>
      <c r="F314">
        <v>1.6364339999999999</v>
      </c>
      <c r="G314">
        <v>1.730121</v>
      </c>
      <c r="H314">
        <v>1.745822</v>
      </c>
      <c r="I314">
        <v>72.496799999999993</v>
      </c>
      <c r="J314">
        <v>-4.0561E-2</v>
      </c>
      <c r="K314">
        <v>3.8753700000000002E-2</v>
      </c>
      <c r="L314" s="1">
        <v>9.3686800000000001E-2</v>
      </c>
      <c r="M314" s="1">
        <v>0.1486199</v>
      </c>
      <c r="N314">
        <v>0.22793459999999999</v>
      </c>
      <c r="O314">
        <v>-2.4859800000000001E-2</v>
      </c>
      <c r="P314">
        <v>5.4454900000000001E-2</v>
      </c>
      <c r="Q314">
        <v>0.109388</v>
      </c>
      <c r="R314">
        <v>0.1643211</v>
      </c>
      <c r="S314">
        <v>0.24363580000000001</v>
      </c>
      <c r="T314">
        <v>14</v>
      </c>
      <c r="U314">
        <v>17</v>
      </c>
    </row>
    <row r="315" spans="1:21">
      <c r="A315" s="12">
        <v>41516</v>
      </c>
      <c r="B315" s="13">
        <v>5</v>
      </c>
      <c r="C315" t="s">
        <v>38</v>
      </c>
      <c r="D315" t="s">
        <v>40</v>
      </c>
      <c r="E315" t="str">
        <f t="shared" si="4"/>
        <v>415165Average Per Device50% Cycling</v>
      </c>
      <c r="F315">
        <v>1.6912419999999999</v>
      </c>
      <c r="G315">
        <v>1.759722</v>
      </c>
      <c r="H315">
        <v>1.760516</v>
      </c>
      <c r="I315">
        <v>72.569000000000003</v>
      </c>
      <c r="J315">
        <v>-3.7165700000000003E-2</v>
      </c>
      <c r="K315">
        <v>2.5250499999999999E-2</v>
      </c>
      <c r="L315" s="1">
        <v>6.8479799999999993E-2</v>
      </c>
      <c r="M315" s="1">
        <v>0.11170910000000001</v>
      </c>
      <c r="N315">
        <v>0.17412530000000001</v>
      </c>
      <c r="O315">
        <v>-3.6371300000000002E-2</v>
      </c>
      <c r="P315">
        <v>2.6044899999999999E-2</v>
      </c>
      <c r="Q315">
        <v>6.9274199999999994E-2</v>
      </c>
      <c r="R315">
        <v>0.11250350000000001</v>
      </c>
      <c r="S315">
        <v>0.17491970000000001</v>
      </c>
      <c r="T315">
        <v>14</v>
      </c>
      <c r="U315">
        <v>17</v>
      </c>
    </row>
    <row r="316" spans="1:21">
      <c r="A316" s="12">
        <v>41516</v>
      </c>
      <c r="B316" s="13">
        <v>5</v>
      </c>
      <c r="C316" t="s">
        <v>37</v>
      </c>
      <c r="D316" t="s">
        <v>68</v>
      </c>
      <c r="E316" t="str">
        <f t="shared" si="4"/>
        <v>415165Average Per Premise30% Cycling</v>
      </c>
      <c r="F316">
        <v>4.1088019999999998</v>
      </c>
      <c r="G316">
        <v>4.3440329999999996</v>
      </c>
      <c r="H316">
        <v>4.3834559999999998</v>
      </c>
      <c r="I316">
        <v>72.496799999999993</v>
      </c>
      <c r="J316">
        <v>-0.1018416</v>
      </c>
      <c r="K316">
        <v>9.7303899999999999E-2</v>
      </c>
      <c r="L316" s="1">
        <v>0.23523140000000001</v>
      </c>
      <c r="M316" s="1">
        <v>0.37315890000000002</v>
      </c>
      <c r="N316">
        <v>0.57230440000000005</v>
      </c>
      <c r="O316">
        <v>-6.2418599999999998E-2</v>
      </c>
      <c r="P316">
        <v>0.13672690000000001</v>
      </c>
      <c r="Q316">
        <v>0.27465440000000002</v>
      </c>
      <c r="R316">
        <v>0.4125819</v>
      </c>
      <c r="S316">
        <v>0.61172740000000003</v>
      </c>
      <c r="T316">
        <v>14</v>
      </c>
      <c r="U316">
        <v>17</v>
      </c>
    </row>
    <row r="317" spans="1:21">
      <c r="A317" s="12">
        <v>41516</v>
      </c>
      <c r="B317" s="13">
        <v>5</v>
      </c>
      <c r="C317" t="s">
        <v>37</v>
      </c>
      <c r="D317" t="s">
        <v>40</v>
      </c>
      <c r="E317" t="str">
        <f t="shared" si="4"/>
        <v>415165Average Per Premise50% Cycling</v>
      </c>
      <c r="F317">
        <v>4.1344079999999996</v>
      </c>
      <c r="G317">
        <v>4.3018140000000002</v>
      </c>
      <c r="H317">
        <v>4.3037559999999999</v>
      </c>
      <c r="I317">
        <v>72.569000000000003</v>
      </c>
      <c r="J317">
        <v>-9.0854799999999999E-2</v>
      </c>
      <c r="K317">
        <v>6.1727799999999999E-2</v>
      </c>
      <c r="L317" s="1">
        <v>0.1674061</v>
      </c>
      <c r="M317" s="1">
        <v>0.2730843</v>
      </c>
      <c r="N317">
        <v>0.42566700000000002</v>
      </c>
      <c r="O317">
        <v>-8.8912599999999994E-2</v>
      </c>
      <c r="P317">
        <v>6.3670000000000004E-2</v>
      </c>
      <c r="Q317">
        <v>0.1693482</v>
      </c>
      <c r="R317">
        <v>0.27502650000000001</v>
      </c>
      <c r="S317">
        <v>0.42760910000000002</v>
      </c>
      <c r="T317">
        <v>14</v>
      </c>
      <c r="U317">
        <v>17</v>
      </c>
    </row>
    <row r="318" spans="1:21">
      <c r="A318" s="12">
        <v>41516</v>
      </c>
      <c r="B318" s="13">
        <v>5</v>
      </c>
      <c r="C318" t="s">
        <v>39</v>
      </c>
      <c r="D318" t="s">
        <v>68</v>
      </c>
      <c r="E318" t="str">
        <f t="shared" si="4"/>
        <v>415165Average Per Ton30% Cycling</v>
      </c>
      <c r="F318">
        <v>0.42655700000000002</v>
      </c>
      <c r="G318">
        <v>0.45097769999999998</v>
      </c>
      <c r="H318">
        <v>0.45507029999999998</v>
      </c>
      <c r="I318">
        <v>72.496799999999993</v>
      </c>
      <c r="J318">
        <v>-1.0572700000000001E-2</v>
      </c>
      <c r="K318">
        <v>1.01017E-2</v>
      </c>
      <c r="L318" s="1">
        <v>2.44207E-2</v>
      </c>
      <c r="M318" s="1">
        <v>3.8739700000000002E-2</v>
      </c>
      <c r="N318">
        <v>5.9414099999999997E-2</v>
      </c>
      <c r="O318">
        <v>-6.4799999999999996E-3</v>
      </c>
      <c r="P318">
        <v>1.4194399999999999E-2</v>
      </c>
      <c r="Q318">
        <v>2.8513400000000001E-2</v>
      </c>
      <c r="R318">
        <v>4.28324E-2</v>
      </c>
      <c r="S318">
        <v>6.3506699999999999E-2</v>
      </c>
      <c r="T318">
        <v>14</v>
      </c>
      <c r="U318">
        <v>17</v>
      </c>
    </row>
    <row r="319" spans="1:21">
      <c r="A319" s="12">
        <v>41516</v>
      </c>
      <c r="B319" s="13">
        <v>5</v>
      </c>
      <c r="C319" t="s">
        <v>39</v>
      </c>
      <c r="D319" t="s">
        <v>40</v>
      </c>
      <c r="E319" t="str">
        <f t="shared" si="4"/>
        <v>415165Average Per Ton50% Cycling</v>
      </c>
      <c r="F319">
        <v>0.43384909999999999</v>
      </c>
      <c r="G319">
        <v>0.45141599999999998</v>
      </c>
      <c r="H319">
        <v>0.45161980000000002</v>
      </c>
      <c r="I319">
        <v>72.569000000000003</v>
      </c>
      <c r="J319">
        <v>-9.5340000000000008E-3</v>
      </c>
      <c r="K319">
        <v>6.4774000000000003E-3</v>
      </c>
      <c r="L319" s="1">
        <v>1.75669E-2</v>
      </c>
      <c r="M319" s="1">
        <v>2.8656399999999999E-2</v>
      </c>
      <c r="N319">
        <v>4.4667800000000001E-2</v>
      </c>
      <c r="O319">
        <v>-9.3302000000000003E-3</v>
      </c>
      <c r="P319">
        <v>6.6812E-3</v>
      </c>
      <c r="Q319">
        <v>1.77707E-2</v>
      </c>
      <c r="R319">
        <v>2.8860199999999999E-2</v>
      </c>
      <c r="S319">
        <v>4.4871599999999998E-2</v>
      </c>
      <c r="T319">
        <v>14</v>
      </c>
      <c r="U319">
        <v>17</v>
      </c>
    </row>
    <row r="320" spans="1:21">
      <c r="A320" s="12">
        <v>41516</v>
      </c>
      <c r="B320" s="13">
        <v>6</v>
      </c>
      <c r="C320" t="s">
        <v>38</v>
      </c>
      <c r="D320" t="s">
        <v>68</v>
      </c>
      <c r="E320" t="str">
        <f t="shared" si="4"/>
        <v>415166Average Per Device30% Cycling</v>
      </c>
      <c r="F320">
        <v>1.7669779999999999</v>
      </c>
      <c r="G320">
        <v>1.905789</v>
      </c>
      <c r="H320">
        <v>1.923084</v>
      </c>
      <c r="I320">
        <v>72.895899999999997</v>
      </c>
      <c r="J320">
        <v>-8.8495999999999991E-3</v>
      </c>
      <c r="K320">
        <v>7.8389500000000001E-2</v>
      </c>
      <c r="L320" s="1">
        <v>0.13881099999999999</v>
      </c>
      <c r="M320" s="1">
        <v>0.19923250000000001</v>
      </c>
      <c r="N320">
        <v>0.28647159999999999</v>
      </c>
      <c r="O320">
        <v>8.4457000000000004E-3</v>
      </c>
      <c r="P320">
        <v>9.56848E-2</v>
      </c>
      <c r="Q320">
        <v>0.15610640000000001</v>
      </c>
      <c r="R320">
        <v>0.2165279</v>
      </c>
      <c r="S320">
        <v>0.30376700000000001</v>
      </c>
      <c r="T320">
        <v>14</v>
      </c>
      <c r="U320">
        <v>17</v>
      </c>
    </row>
    <row r="321" spans="1:21">
      <c r="A321" s="12">
        <v>41516</v>
      </c>
      <c r="B321" s="13">
        <v>6</v>
      </c>
      <c r="C321" t="s">
        <v>38</v>
      </c>
      <c r="D321" t="s">
        <v>40</v>
      </c>
      <c r="E321" t="str">
        <f t="shared" si="4"/>
        <v>415166Average Per Device50% Cycling</v>
      </c>
      <c r="F321">
        <v>1.850684</v>
      </c>
      <c r="G321">
        <v>1.8929180000000001</v>
      </c>
      <c r="H321">
        <v>1.893772</v>
      </c>
      <c r="I321">
        <v>72.690399999999997</v>
      </c>
      <c r="J321">
        <v>-7.4381600000000006E-2</v>
      </c>
      <c r="K321">
        <v>-5.4843000000000001E-3</v>
      </c>
      <c r="L321" s="1">
        <v>4.2233800000000002E-2</v>
      </c>
      <c r="M321" s="1">
        <v>8.9951900000000001E-2</v>
      </c>
      <c r="N321">
        <v>0.1588493</v>
      </c>
      <c r="O321">
        <v>-7.3527099999999998E-2</v>
      </c>
      <c r="P321">
        <v>-4.6297999999999999E-3</v>
      </c>
      <c r="Q321">
        <v>4.3088300000000003E-2</v>
      </c>
      <c r="R321">
        <v>9.0806399999999995E-2</v>
      </c>
      <c r="S321">
        <v>0.15970380000000001</v>
      </c>
      <c r="T321">
        <v>14</v>
      </c>
      <c r="U321">
        <v>17</v>
      </c>
    </row>
    <row r="322" spans="1:21">
      <c r="A322" s="12">
        <v>41516</v>
      </c>
      <c r="B322" s="13">
        <v>6</v>
      </c>
      <c r="C322" t="s">
        <v>37</v>
      </c>
      <c r="D322" t="s">
        <v>68</v>
      </c>
      <c r="E322" t="str">
        <f t="shared" si="4"/>
        <v>415166Average Per Premise30% Cycling</v>
      </c>
      <c r="F322">
        <v>4.4365759999999996</v>
      </c>
      <c r="G322">
        <v>4.785107</v>
      </c>
      <c r="H322">
        <v>4.828532</v>
      </c>
      <c r="I322">
        <v>72.895899999999997</v>
      </c>
      <c r="J322">
        <v>-2.222E-2</v>
      </c>
      <c r="K322">
        <v>0.19682230000000001</v>
      </c>
      <c r="L322" s="1">
        <v>0.34853030000000002</v>
      </c>
      <c r="M322" s="1">
        <v>0.50023830000000002</v>
      </c>
      <c r="N322">
        <v>0.71928049999999999</v>
      </c>
      <c r="O322">
        <v>2.1205600000000002E-2</v>
      </c>
      <c r="P322">
        <v>0.24024780000000001</v>
      </c>
      <c r="Q322">
        <v>0.39195590000000002</v>
      </c>
      <c r="R322">
        <v>0.54366389999999998</v>
      </c>
      <c r="S322">
        <v>0.76270610000000005</v>
      </c>
      <c r="T322">
        <v>14</v>
      </c>
      <c r="U322">
        <v>17</v>
      </c>
    </row>
    <row r="323" spans="1:21">
      <c r="A323" s="12">
        <v>41516</v>
      </c>
      <c r="B323" s="13">
        <v>6</v>
      </c>
      <c r="C323" t="s">
        <v>37</v>
      </c>
      <c r="D323" t="s">
        <v>40</v>
      </c>
      <c r="E323" t="str">
        <f t="shared" ref="E323:E386" si="5">CONCATENATE(A323,B323,C323,D323)</f>
        <v>415166Average Per Premise50% Cycling</v>
      </c>
      <c r="F323">
        <v>4.5241790000000002</v>
      </c>
      <c r="G323">
        <v>4.6274240000000004</v>
      </c>
      <c r="H323">
        <v>4.6295130000000002</v>
      </c>
      <c r="I323">
        <v>72.690399999999997</v>
      </c>
      <c r="J323">
        <v>-0.1818332</v>
      </c>
      <c r="K323">
        <v>-1.34068E-2</v>
      </c>
      <c r="L323" s="1">
        <v>0.1032448</v>
      </c>
      <c r="M323" s="1">
        <v>0.21989639999999999</v>
      </c>
      <c r="N323">
        <v>0.38832270000000002</v>
      </c>
      <c r="O323">
        <v>-0.17974419999999999</v>
      </c>
      <c r="P323">
        <v>-1.1317799999999999E-2</v>
      </c>
      <c r="Q323">
        <v>0.10533380000000001</v>
      </c>
      <c r="R323">
        <v>0.2219854</v>
      </c>
      <c r="S323">
        <v>0.39041179999999998</v>
      </c>
      <c r="T323">
        <v>14</v>
      </c>
      <c r="U323">
        <v>17</v>
      </c>
    </row>
    <row r="324" spans="1:21">
      <c r="A324" s="12">
        <v>41516</v>
      </c>
      <c r="B324" s="13">
        <v>6</v>
      </c>
      <c r="C324" t="s">
        <v>39</v>
      </c>
      <c r="D324" t="s">
        <v>68</v>
      </c>
      <c r="E324" t="str">
        <f t="shared" si="5"/>
        <v>415166Average Per Ton30% Cycling</v>
      </c>
      <c r="F324">
        <v>0.46058500000000002</v>
      </c>
      <c r="G324">
        <v>0.49676779999999998</v>
      </c>
      <c r="H324">
        <v>0.5012761</v>
      </c>
      <c r="I324">
        <v>72.895899999999997</v>
      </c>
      <c r="J324">
        <v>-2.3067999999999999E-3</v>
      </c>
      <c r="K324">
        <v>2.0433199999999999E-2</v>
      </c>
      <c r="L324" s="1">
        <v>3.6182800000000001E-2</v>
      </c>
      <c r="M324" s="1">
        <v>5.1932499999999999E-2</v>
      </c>
      <c r="N324">
        <v>7.46724E-2</v>
      </c>
      <c r="O324">
        <v>2.2014999999999999E-3</v>
      </c>
      <c r="P324">
        <v>2.4941399999999999E-2</v>
      </c>
      <c r="Q324">
        <v>4.0691100000000001E-2</v>
      </c>
      <c r="R324">
        <v>5.6440700000000003E-2</v>
      </c>
      <c r="S324">
        <v>7.9180700000000007E-2</v>
      </c>
      <c r="T324">
        <v>14</v>
      </c>
      <c r="U324">
        <v>17</v>
      </c>
    </row>
    <row r="325" spans="1:21">
      <c r="A325" s="12">
        <v>41516</v>
      </c>
      <c r="B325" s="13">
        <v>6</v>
      </c>
      <c r="C325" t="s">
        <v>39</v>
      </c>
      <c r="D325" t="s">
        <v>40</v>
      </c>
      <c r="E325" t="str">
        <f t="shared" si="5"/>
        <v>415166Average Per Ton50% Cycling</v>
      </c>
      <c r="F325">
        <v>0.47475020000000001</v>
      </c>
      <c r="G325">
        <v>0.48558430000000002</v>
      </c>
      <c r="H325">
        <v>0.4858035</v>
      </c>
      <c r="I325">
        <v>72.690399999999997</v>
      </c>
      <c r="J325">
        <v>-1.9080900000000001E-2</v>
      </c>
      <c r="K325">
        <v>-1.4069E-3</v>
      </c>
      <c r="L325" s="1">
        <v>1.0834099999999999E-2</v>
      </c>
      <c r="M325" s="1">
        <v>2.3075100000000001E-2</v>
      </c>
      <c r="N325">
        <v>4.0749100000000003E-2</v>
      </c>
      <c r="O325">
        <v>-1.8861699999999999E-2</v>
      </c>
      <c r="P325">
        <v>-1.1876E-3</v>
      </c>
      <c r="Q325">
        <v>1.10533E-2</v>
      </c>
      <c r="R325">
        <v>2.32943E-2</v>
      </c>
      <c r="S325">
        <v>4.0968299999999999E-2</v>
      </c>
      <c r="T325">
        <v>14</v>
      </c>
      <c r="U325">
        <v>17</v>
      </c>
    </row>
    <row r="326" spans="1:21">
      <c r="A326" s="12">
        <v>41516</v>
      </c>
      <c r="B326" s="13">
        <v>7</v>
      </c>
      <c r="C326" t="s">
        <v>38</v>
      </c>
      <c r="D326" t="s">
        <v>68</v>
      </c>
      <c r="E326" t="str">
        <f t="shared" si="5"/>
        <v>415167Average Per Device30% Cycling</v>
      </c>
      <c r="F326">
        <v>1.9904120000000001</v>
      </c>
      <c r="G326">
        <v>2.1907920000000001</v>
      </c>
      <c r="H326">
        <v>2.210674</v>
      </c>
      <c r="I326">
        <v>75.766099999999994</v>
      </c>
      <c r="J326">
        <v>3.4976E-2</v>
      </c>
      <c r="K326">
        <v>0.13269790000000001</v>
      </c>
      <c r="L326" s="1">
        <v>0.2003798</v>
      </c>
      <c r="M326" s="1">
        <v>0.26806180000000002</v>
      </c>
      <c r="N326">
        <v>0.36578369999999999</v>
      </c>
      <c r="O326">
        <v>5.4857700000000002E-2</v>
      </c>
      <c r="P326">
        <v>0.15257970000000001</v>
      </c>
      <c r="Q326">
        <v>0.2202616</v>
      </c>
      <c r="R326">
        <v>0.28794350000000002</v>
      </c>
      <c r="S326">
        <v>0.38566539999999999</v>
      </c>
      <c r="T326">
        <v>14</v>
      </c>
      <c r="U326">
        <v>17</v>
      </c>
    </row>
    <row r="327" spans="1:21">
      <c r="A327" s="12">
        <v>41516</v>
      </c>
      <c r="B327" s="13">
        <v>7</v>
      </c>
      <c r="C327" t="s">
        <v>38</v>
      </c>
      <c r="D327" t="s">
        <v>40</v>
      </c>
      <c r="E327" t="str">
        <f t="shared" si="5"/>
        <v>415167Average Per Device50% Cycling</v>
      </c>
      <c r="F327">
        <v>2.1161300000000001</v>
      </c>
      <c r="G327">
        <v>2.1298270000000001</v>
      </c>
      <c r="H327">
        <v>2.1307879999999999</v>
      </c>
      <c r="I327">
        <v>75.616799999999998</v>
      </c>
      <c r="J327">
        <v>-0.1158873</v>
      </c>
      <c r="K327">
        <v>-3.9327899999999999E-2</v>
      </c>
      <c r="L327" s="1">
        <v>1.36969E-2</v>
      </c>
      <c r="M327" s="1">
        <v>6.6721699999999995E-2</v>
      </c>
      <c r="N327">
        <v>0.14328109999999999</v>
      </c>
      <c r="O327">
        <v>-0.11492579999999999</v>
      </c>
      <c r="P327">
        <v>-3.8366400000000002E-2</v>
      </c>
      <c r="Q327">
        <v>1.46585E-2</v>
      </c>
      <c r="R327">
        <v>6.7683300000000002E-2</v>
      </c>
      <c r="S327">
        <v>0.1442427</v>
      </c>
      <c r="T327">
        <v>14</v>
      </c>
      <c r="U327">
        <v>17</v>
      </c>
    </row>
    <row r="328" spans="1:21">
      <c r="A328" s="12">
        <v>41516</v>
      </c>
      <c r="B328" s="13">
        <v>7</v>
      </c>
      <c r="C328" t="s">
        <v>37</v>
      </c>
      <c r="D328" t="s">
        <v>68</v>
      </c>
      <c r="E328" t="str">
        <f t="shared" si="5"/>
        <v>415167Average Per Premise30% Cycling</v>
      </c>
      <c r="F328">
        <v>4.9975800000000001</v>
      </c>
      <c r="G328">
        <v>5.5007000000000001</v>
      </c>
      <c r="H328">
        <v>5.5506190000000002</v>
      </c>
      <c r="I328">
        <v>75.766099999999994</v>
      </c>
      <c r="J328">
        <v>8.7818999999999994E-2</v>
      </c>
      <c r="K328">
        <v>0.33318189999999998</v>
      </c>
      <c r="L328" s="1">
        <v>0.50311950000000005</v>
      </c>
      <c r="M328" s="1">
        <v>0.67305709999999996</v>
      </c>
      <c r="N328">
        <v>0.91842000000000001</v>
      </c>
      <c r="O328">
        <v>0.13773859999999999</v>
      </c>
      <c r="P328">
        <v>0.38310149999999998</v>
      </c>
      <c r="Q328">
        <v>0.55303910000000001</v>
      </c>
      <c r="R328">
        <v>0.72297670000000003</v>
      </c>
      <c r="S328">
        <v>0.96833959999999997</v>
      </c>
      <c r="T328">
        <v>14</v>
      </c>
      <c r="U328">
        <v>17</v>
      </c>
    </row>
    <row r="329" spans="1:21">
      <c r="A329" s="12">
        <v>41516</v>
      </c>
      <c r="B329" s="13">
        <v>7</v>
      </c>
      <c r="C329" t="s">
        <v>37</v>
      </c>
      <c r="D329" t="s">
        <v>40</v>
      </c>
      <c r="E329" t="str">
        <f t="shared" si="5"/>
        <v>415167Average Per Premise50% Cycling</v>
      </c>
      <c r="F329">
        <v>5.1730879999999999</v>
      </c>
      <c r="G329">
        <v>5.2065720000000004</v>
      </c>
      <c r="H329">
        <v>5.2089220000000003</v>
      </c>
      <c r="I329">
        <v>75.616799999999998</v>
      </c>
      <c r="J329">
        <v>-0.28329739999999998</v>
      </c>
      <c r="K329">
        <v>-9.6140400000000001E-2</v>
      </c>
      <c r="L329" s="1">
        <v>3.3484E-2</v>
      </c>
      <c r="M329" s="1">
        <v>0.16310839999999999</v>
      </c>
      <c r="N329">
        <v>0.3502654</v>
      </c>
      <c r="O329">
        <v>-0.28094710000000001</v>
      </c>
      <c r="P329">
        <v>-9.3790100000000001E-2</v>
      </c>
      <c r="Q329">
        <v>3.5834299999999999E-2</v>
      </c>
      <c r="R329">
        <v>0.16545869999999999</v>
      </c>
      <c r="S329">
        <v>0.35261569999999998</v>
      </c>
      <c r="T329">
        <v>14</v>
      </c>
      <c r="U329">
        <v>17</v>
      </c>
    </row>
    <row r="330" spans="1:21">
      <c r="A330" s="12">
        <v>41516</v>
      </c>
      <c r="B330" s="13">
        <v>7</v>
      </c>
      <c r="C330" t="s">
        <v>39</v>
      </c>
      <c r="D330" t="s">
        <v>68</v>
      </c>
      <c r="E330" t="str">
        <f t="shared" si="5"/>
        <v>415167Average Per Ton30% Cycling</v>
      </c>
      <c r="F330">
        <v>0.51882589999999995</v>
      </c>
      <c r="G330">
        <v>0.57105740000000005</v>
      </c>
      <c r="H330">
        <v>0.57623990000000003</v>
      </c>
      <c r="I330">
        <v>75.766099999999994</v>
      </c>
      <c r="J330">
        <v>9.1170000000000001E-3</v>
      </c>
      <c r="K330">
        <v>3.4589399999999999E-2</v>
      </c>
      <c r="L330" s="1">
        <v>5.2231600000000003E-2</v>
      </c>
      <c r="M330" s="1">
        <v>6.9873699999999997E-2</v>
      </c>
      <c r="N330">
        <v>9.5346100000000003E-2</v>
      </c>
      <c r="O330">
        <v>1.42994E-2</v>
      </c>
      <c r="P330">
        <v>3.9771899999999999E-2</v>
      </c>
      <c r="Q330">
        <v>5.7414E-2</v>
      </c>
      <c r="R330">
        <v>7.5056100000000001E-2</v>
      </c>
      <c r="S330">
        <v>0.1005286</v>
      </c>
      <c r="T330">
        <v>14</v>
      </c>
      <c r="U330">
        <v>17</v>
      </c>
    </row>
    <row r="331" spans="1:21">
      <c r="A331" s="12">
        <v>41516</v>
      </c>
      <c r="B331" s="13">
        <v>7</v>
      </c>
      <c r="C331" t="s">
        <v>39</v>
      </c>
      <c r="D331" t="s">
        <v>40</v>
      </c>
      <c r="E331" t="str">
        <f t="shared" si="5"/>
        <v>415167Average Per Ton50% Cycling</v>
      </c>
      <c r="F331">
        <v>0.54284410000000005</v>
      </c>
      <c r="G331">
        <v>0.5463578</v>
      </c>
      <c r="H331">
        <v>0.54660450000000005</v>
      </c>
      <c r="I331">
        <v>75.616799999999998</v>
      </c>
      <c r="J331">
        <v>-2.97281E-2</v>
      </c>
      <c r="K331">
        <v>-1.00886E-2</v>
      </c>
      <c r="L331" s="1">
        <v>3.5136999999999998E-3</v>
      </c>
      <c r="M331" s="1">
        <v>1.7115999999999999E-2</v>
      </c>
      <c r="N331">
        <v>3.6755500000000003E-2</v>
      </c>
      <c r="O331">
        <v>-2.9481500000000001E-2</v>
      </c>
      <c r="P331">
        <v>-9.8420000000000001E-3</v>
      </c>
      <c r="Q331">
        <v>3.7602999999999998E-3</v>
      </c>
      <c r="R331">
        <v>1.7362599999999999E-2</v>
      </c>
      <c r="S331">
        <v>3.7002199999999999E-2</v>
      </c>
      <c r="T331">
        <v>14</v>
      </c>
      <c r="U331">
        <v>17</v>
      </c>
    </row>
    <row r="332" spans="1:21">
      <c r="A332" s="12">
        <v>41516</v>
      </c>
      <c r="B332" s="13">
        <v>8</v>
      </c>
      <c r="C332" t="s">
        <v>38</v>
      </c>
      <c r="D332" t="s">
        <v>68</v>
      </c>
      <c r="E332" t="str">
        <f t="shared" si="5"/>
        <v>415168Average Per Device30% Cycling</v>
      </c>
      <c r="F332">
        <v>2.5085649999999999</v>
      </c>
      <c r="G332">
        <v>2.6866669999999999</v>
      </c>
      <c r="H332">
        <v>2.711049</v>
      </c>
      <c r="I332">
        <v>80.330200000000005</v>
      </c>
      <c r="J332">
        <v>-1.7523299999999999E-2</v>
      </c>
      <c r="K332">
        <v>9.8053899999999999E-2</v>
      </c>
      <c r="L332" s="1">
        <v>0.17810229999999999</v>
      </c>
      <c r="M332" s="1">
        <v>0.25815060000000001</v>
      </c>
      <c r="N332">
        <v>0.3737278</v>
      </c>
      <c r="O332">
        <v>6.8586000000000003E-3</v>
      </c>
      <c r="P332">
        <v>0.1224358</v>
      </c>
      <c r="Q332">
        <v>0.2024841</v>
      </c>
      <c r="R332">
        <v>0.28253250000000002</v>
      </c>
      <c r="S332">
        <v>0.39810960000000001</v>
      </c>
      <c r="T332">
        <v>14</v>
      </c>
      <c r="U332">
        <v>17</v>
      </c>
    </row>
    <row r="333" spans="1:21">
      <c r="A333" s="12">
        <v>41516</v>
      </c>
      <c r="B333" s="13">
        <v>8</v>
      </c>
      <c r="C333" t="s">
        <v>38</v>
      </c>
      <c r="D333" t="s">
        <v>40</v>
      </c>
      <c r="E333" t="str">
        <f t="shared" si="5"/>
        <v>415168Average Per Device50% Cycling</v>
      </c>
      <c r="F333">
        <v>2.5594610000000002</v>
      </c>
      <c r="G333">
        <v>2.6609180000000001</v>
      </c>
      <c r="H333">
        <v>2.6621190000000001</v>
      </c>
      <c r="I333">
        <v>79.708500000000001</v>
      </c>
      <c r="J333">
        <v>-4.4649899999999999E-2</v>
      </c>
      <c r="K333">
        <v>4.1671199999999999E-2</v>
      </c>
      <c r="L333" s="1">
        <v>0.1014569</v>
      </c>
      <c r="M333" s="1">
        <v>0.16124260000000001</v>
      </c>
      <c r="N333">
        <v>0.2475637</v>
      </c>
      <c r="O333">
        <v>-4.3448800000000003E-2</v>
      </c>
      <c r="P333">
        <v>4.2872300000000002E-2</v>
      </c>
      <c r="Q333">
        <v>0.102658</v>
      </c>
      <c r="R333">
        <v>0.1624437</v>
      </c>
      <c r="S333">
        <v>0.24876480000000001</v>
      </c>
      <c r="T333">
        <v>14</v>
      </c>
      <c r="U333">
        <v>17</v>
      </c>
    </row>
    <row r="334" spans="1:21">
      <c r="A334" s="12">
        <v>41516</v>
      </c>
      <c r="B334" s="13">
        <v>8</v>
      </c>
      <c r="C334" t="s">
        <v>37</v>
      </c>
      <c r="D334" t="s">
        <v>68</v>
      </c>
      <c r="E334" t="str">
        <f t="shared" si="5"/>
        <v>415168Average Per Premise30% Cycling</v>
      </c>
      <c r="F334">
        <v>6.2985730000000002</v>
      </c>
      <c r="G334">
        <v>6.7457580000000004</v>
      </c>
      <c r="H334">
        <v>6.8069759999999997</v>
      </c>
      <c r="I334">
        <v>80.330200000000005</v>
      </c>
      <c r="J334">
        <v>-4.3997700000000001E-2</v>
      </c>
      <c r="K334">
        <v>0.24619650000000001</v>
      </c>
      <c r="L334" s="1">
        <v>0.44718409999999997</v>
      </c>
      <c r="M334" s="1">
        <v>0.64817170000000002</v>
      </c>
      <c r="N334">
        <v>0.93836589999999998</v>
      </c>
      <c r="O334">
        <v>1.7221E-2</v>
      </c>
      <c r="P334">
        <v>0.3074152</v>
      </c>
      <c r="Q334">
        <v>0.50840280000000004</v>
      </c>
      <c r="R334">
        <v>0.70939050000000003</v>
      </c>
      <c r="S334">
        <v>0.99958469999999999</v>
      </c>
      <c r="T334">
        <v>14</v>
      </c>
      <c r="U334">
        <v>17</v>
      </c>
    </row>
    <row r="335" spans="1:21">
      <c r="A335" s="12">
        <v>41516</v>
      </c>
      <c r="B335" s="13">
        <v>8</v>
      </c>
      <c r="C335" t="s">
        <v>37</v>
      </c>
      <c r="D335" t="s">
        <v>40</v>
      </c>
      <c r="E335" t="str">
        <f t="shared" si="5"/>
        <v>415168Average Per Premise50% Cycling</v>
      </c>
      <c r="F335">
        <v>6.2568539999999997</v>
      </c>
      <c r="G335">
        <v>6.5048750000000002</v>
      </c>
      <c r="H335">
        <v>6.5078110000000002</v>
      </c>
      <c r="I335">
        <v>79.708500000000001</v>
      </c>
      <c r="J335">
        <v>-0.10915179999999999</v>
      </c>
      <c r="K335">
        <v>0.1018686</v>
      </c>
      <c r="L335" s="1">
        <v>0.24802060000000001</v>
      </c>
      <c r="M335" s="1">
        <v>0.39417269999999999</v>
      </c>
      <c r="N335">
        <v>0.60519310000000004</v>
      </c>
      <c r="O335">
        <v>-0.1062154</v>
      </c>
      <c r="P335">
        <v>0.10480490000000001</v>
      </c>
      <c r="Q335">
        <v>0.25095699999999999</v>
      </c>
      <c r="R335">
        <v>0.39710909999999999</v>
      </c>
      <c r="S335">
        <v>0.60812949999999999</v>
      </c>
      <c r="T335">
        <v>14</v>
      </c>
      <c r="U335">
        <v>17</v>
      </c>
    </row>
    <row r="336" spans="1:21">
      <c r="A336" s="12">
        <v>41516</v>
      </c>
      <c r="B336" s="13">
        <v>8</v>
      </c>
      <c r="C336" t="s">
        <v>39</v>
      </c>
      <c r="D336" t="s">
        <v>68</v>
      </c>
      <c r="E336" t="str">
        <f t="shared" si="5"/>
        <v>415168Average Per Ton30% Cycling</v>
      </c>
      <c r="F336">
        <v>0.65388900000000005</v>
      </c>
      <c r="G336">
        <v>0.70031359999999998</v>
      </c>
      <c r="H336">
        <v>0.70666910000000005</v>
      </c>
      <c r="I336">
        <v>80.330200000000005</v>
      </c>
      <c r="J336">
        <v>-4.5675999999999998E-3</v>
      </c>
      <c r="K336">
        <v>2.5558999999999998E-2</v>
      </c>
      <c r="L336" s="1">
        <v>4.6424600000000003E-2</v>
      </c>
      <c r="M336" s="1">
        <v>6.7290199999999994E-2</v>
      </c>
      <c r="N336">
        <v>9.7416900000000001E-2</v>
      </c>
      <c r="O336">
        <v>1.7878E-3</v>
      </c>
      <c r="P336">
        <v>3.1914499999999998E-2</v>
      </c>
      <c r="Q336">
        <v>5.2780100000000003E-2</v>
      </c>
      <c r="R336">
        <v>7.3645699999999995E-2</v>
      </c>
      <c r="S336">
        <v>0.1037723</v>
      </c>
      <c r="T336">
        <v>14</v>
      </c>
      <c r="U336">
        <v>17</v>
      </c>
    </row>
    <row r="337" spans="1:21">
      <c r="A337" s="12">
        <v>41516</v>
      </c>
      <c r="B337" s="13">
        <v>8</v>
      </c>
      <c r="C337" t="s">
        <v>39</v>
      </c>
      <c r="D337" t="s">
        <v>40</v>
      </c>
      <c r="E337" t="str">
        <f t="shared" si="5"/>
        <v>415168Average Per Ton50% Cycling</v>
      </c>
      <c r="F337">
        <v>0.6565704</v>
      </c>
      <c r="G337">
        <v>0.6825968</v>
      </c>
      <c r="H337">
        <v>0.68290499999999998</v>
      </c>
      <c r="I337">
        <v>79.708500000000001</v>
      </c>
      <c r="J337">
        <v>-1.1453899999999999E-2</v>
      </c>
      <c r="K337">
        <v>1.06897E-2</v>
      </c>
      <c r="L337" s="1">
        <v>2.6026400000000002E-2</v>
      </c>
      <c r="M337" s="1">
        <v>4.1362999999999997E-2</v>
      </c>
      <c r="N337">
        <v>6.3506699999999999E-2</v>
      </c>
      <c r="O337">
        <v>-1.1145800000000001E-2</v>
      </c>
      <c r="P337">
        <v>1.09979E-2</v>
      </c>
      <c r="Q337">
        <v>2.63345E-2</v>
      </c>
      <c r="R337">
        <v>4.1671199999999999E-2</v>
      </c>
      <c r="S337">
        <v>6.3814800000000005E-2</v>
      </c>
      <c r="T337">
        <v>14</v>
      </c>
      <c r="U337">
        <v>17</v>
      </c>
    </row>
    <row r="338" spans="1:21">
      <c r="A338" s="12">
        <v>41516</v>
      </c>
      <c r="B338" s="13">
        <v>9</v>
      </c>
      <c r="C338" t="s">
        <v>38</v>
      </c>
      <c r="D338" t="s">
        <v>68</v>
      </c>
      <c r="E338" t="str">
        <f t="shared" si="5"/>
        <v>415169Average Per Device30% Cycling</v>
      </c>
      <c r="F338">
        <v>3.3297560000000002</v>
      </c>
      <c r="G338">
        <v>3.4721090000000001</v>
      </c>
      <c r="H338">
        <v>3.503619</v>
      </c>
      <c r="I338">
        <v>84.336699999999993</v>
      </c>
      <c r="J338">
        <v>-9.2297699999999996E-2</v>
      </c>
      <c r="K338">
        <v>4.6335599999999998E-2</v>
      </c>
      <c r="L338" s="1">
        <v>0.1423526</v>
      </c>
      <c r="M338" s="1">
        <v>0.23836959999999999</v>
      </c>
      <c r="N338">
        <v>0.37700289999999997</v>
      </c>
      <c r="O338">
        <v>-6.0787800000000003E-2</v>
      </c>
      <c r="P338">
        <v>7.7845499999999998E-2</v>
      </c>
      <c r="Q338">
        <v>0.1738625</v>
      </c>
      <c r="R338">
        <v>0.26987949999999999</v>
      </c>
      <c r="S338">
        <v>0.40851270000000001</v>
      </c>
      <c r="T338">
        <v>14</v>
      </c>
      <c r="U338">
        <v>17</v>
      </c>
    </row>
    <row r="339" spans="1:21">
      <c r="A339" s="12">
        <v>41516</v>
      </c>
      <c r="B339" s="13">
        <v>9</v>
      </c>
      <c r="C339" t="s">
        <v>38</v>
      </c>
      <c r="D339" t="s">
        <v>40</v>
      </c>
      <c r="E339" t="str">
        <f t="shared" si="5"/>
        <v>415169Average Per Device50% Cycling</v>
      </c>
      <c r="F339">
        <v>3.2514599999999998</v>
      </c>
      <c r="G339">
        <v>3.4170600000000002</v>
      </c>
      <c r="H339">
        <v>3.4186019999999999</v>
      </c>
      <c r="I339">
        <v>83.738299999999995</v>
      </c>
      <c r="J339">
        <v>-2.9892E-3</v>
      </c>
      <c r="K339">
        <v>9.6614400000000003E-2</v>
      </c>
      <c r="L339" s="1">
        <v>0.16559960000000001</v>
      </c>
      <c r="M339" s="1">
        <v>0.23458470000000001</v>
      </c>
      <c r="N339">
        <v>0.3341884</v>
      </c>
      <c r="O339">
        <v>-1.4465999999999999E-3</v>
      </c>
      <c r="P339">
        <v>9.8156999999999994E-2</v>
      </c>
      <c r="Q339">
        <v>0.16714219999999999</v>
      </c>
      <c r="R339">
        <v>0.23612730000000001</v>
      </c>
      <c r="S339">
        <v>0.3357309</v>
      </c>
      <c r="T339">
        <v>14</v>
      </c>
      <c r="U339">
        <v>17</v>
      </c>
    </row>
    <row r="340" spans="1:21">
      <c r="A340" s="12">
        <v>41516</v>
      </c>
      <c r="B340" s="13">
        <v>9</v>
      </c>
      <c r="C340" t="s">
        <v>37</v>
      </c>
      <c r="D340" t="s">
        <v>68</v>
      </c>
      <c r="E340" t="str">
        <f t="shared" si="5"/>
        <v>415169Average Per Premise30% Cycling</v>
      </c>
      <c r="F340">
        <v>8.3604420000000008</v>
      </c>
      <c r="G340">
        <v>8.7178649999999998</v>
      </c>
      <c r="H340">
        <v>8.7969810000000006</v>
      </c>
      <c r="I340">
        <v>84.336699999999993</v>
      </c>
      <c r="J340">
        <v>-0.23174349999999999</v>
      </c>
      <c r="K340">
        <v>0.11634079999999999</v>
      </c>
      <c r="L340" s="1">
        <v>0.35742279999999998</v>
      </c>
      <c r="M340" s="1">
        <v>0.59850490000000001</v>
      </c>
      <c r="N340">
        <v>0.94658909999999996</v>
      </c>
      <c r="O340">
        <v>-0.1526276</v>
      </c>
      <c r="P340">
        <v>0.19545660000000001</v>
      </c>
      <c r="Q340">
        <v>0.4365387</v>
      </c>
      <c r="R340">
        <v>0.67762080000000002</v>
      </c>
      <c r="S340">
        <v>1.0257050000000001</v>
      </c>
      <c r="T340">
        <v>14</v>
      </c>
      <c r="U340">
        <v>17</v>
      </c>
    </row>
    <row r="341" spans="1:21">
      <c r="A341" s="12">
        <v>41516</v>
      </c>
      <c r="B341" s="13">
        <v>9</v>
      </c>
      <c r="C341" t="s">
        <v>37</v>
      </c>
      <c r="D341" t="s">
        <v>40</v>
      </c>
      <c r="E341" t="str">
        <f t="shared" si="5"/>
        <v>415169Average Per Premise50% Cycling</v>
      </c>
      <c r="F341">
        <v>7.9485150000000004</v>
      </c>
      <c r="G341">
        <v>8.3533399999999993</v>
      </c>
      <c r="H341">
        <v>8.3571109999999997</v>
      </c>
      <c r="I341">
        <v>83.738299999999995</v>
      </c>
      <c r="J341">
        <v>-7.3067000000000002E-3</v>
      </c>
      <c r="K341">
        <v>0.23618420000000001</v>
      </c>
      <c r="L341" s="1">
        <v>0.4048252</v>
      </c>
      <c r="M341" s="1">
        <v>0.57346620000000004</v>
      </c>
      <c r="N341">
        <v>0.81695709999999999</v>
      </c>
      <c r="O341">
        <v>-3.5358E-3</v>
      </c>
      <c r="P341">
        <v>0.239955</v>
      </c>
      <c r="Q341">
        <v>0.40859600000000001</v>
      </c>
      <c r="R341">
        <v>0.57723709999999995</v>
      </c>
      <c r="S341">
        <v>0.82072789999999995</v>
      </c>
      <c r="T341">
        <v>14</v>
      </c>
      <c r="U341">
        <v>17</v>
      </c>
    </row>
    <row r="342" spans="1:21">
      <c r="A342" s="12">
        <v>41516</v>
      </c>
      <c r="B342" s="13">
        <v>9</v>
      </c>
      <c r="C342" t="s">
        <v>39</v>
      </c>
      <c r="D342" t="s">
        <v>68</v>
      </c>
      <c r="E342" t="str">
        <f t="shared" si="5"/>
        <v>415169Average Per Ton30% Cycling</v>
      </c>
      <c r="F342">
        <v>0.86794280000000001</v>
      </c>
      <c r="G342">
        <v>0.90504879999999999</v>
      </c>
      <c r="H342">
        <v>0.91326220000000002</v>
      </c>
      <c r="I342">
        <v>84.336699999999993</v>
      </c>
      <c r="J342">
        <v>-2.40585E-2</v>
      </c>
      <c r="K342">
        <v>1.2078E-2</v>
      </c>
      <c r="L342" s="1">
        <v>3.7106E-2</v>
      </c>
      <c r="M342" s="1">
        <v>6.2134099999999998E-2</v>
      </c>
      <c r="N342">
        <v>9.82706E-2</v>
      </c>
      <c r="O342">
        <v>-1.5845000000000001E-2</v>
      </c>
      <c r="P342">
        <v>2.0291500000000001E-2</v>
      </c>
      <c r="Q342">
        <v>4.5319499999999999E-2</v>
      </c>
      <c r="R342">
        <v>7.0347499999999993E-2</v>
      </c>
      <c r="S342">
        <v>0.106484</v>
      </c>
      <c r="T342">
        <v>14</v>
      </c>
      <c r="U342">
        <v>17</v>
      </c>
    </row>
    <row r="343" spans="1:21">
      <c r="A343" s="12">
        <v>41516</v>
      </c>
      <c r="B343" s="13">
        <v>9</v>
      </c>
      <c r="C343" t="s">
        <v>39</v>
      </c>
      <c r="D343" t="s">
        <v>40</v>
      </c>
      <c r="E343" t="str">
        <f t="shared" si="5"/>
        <v>415169Average Per Ton50% Cycling</v>
      </c>
      <c r="F343">
        <v>0.83408689999999996</v>
      </c>
      <c r="G343">
        <v>0.87656769999999995</v>
      </c>
      <c r="H343">
        <v>0.87696339999999995</v>
      </c>
      <c r="I343">
        <v>83.738299999999995</v>
      </c>
      <c r="J343">
        <v>-7.6679999999999999E-4</v>
      </c>
      <c r="K343">
        <v>2.4784199999999999E-2</v>
      </c>
      <c r="L343" s="1">
        <v>4.2480799999999999E-2</v>
      </c>
      <c r="M343" s="1">
        <v>6.0177300000000003E-2</v>
      </c>
      <c r="N343">
        <v>8.5728299999999993E-2</v>
      </c>
      <c r="O343">
        <v>-3.7110000000000002E-4</v>
      </c>
      <c r="P343">
        <v>2.5179900000000002E-2</v>
      </c>
      <c r="Q343">
        <v>4.2876499999999998E-2</v>
      </c>
      <c r="R343">
        <v>6.0573000000000002E-2</v>
      </c>
      <c r="S343">
        <v>8.6124000000000006E-2</v>
      </c>
      <c r="T343">
        <v>14</v>
      </c>
      <c r="U343">
        <v>17</v>
      </c>
    </row>
    <row r="344" spans="1:21">
      <c r="A344" s="12">
        <v>41516</v>
      </c>
      <c r="B344" s="13">
        <v>10</v>
      </c>
      <c r="C344" t="s">
        <v>38</v>
      </c>
      <c r="D344" t="s">
        <v>68</v>
      </c>
      <c r="E344" t="str">
        <f t="shared" si="5"/>
        <v>4151610Average Per Device30% Cycling</v>
      </c>
      <c r="F344">
        <v>4.0742659999999997</v>
      </c>
      <c r="G344">
        <v>4.1708959999999999</v>
      </c>
      <c r="H344">
        <v>4.2087469999999998</v>
      </c>
      <c r="I344">
        <v>87.878399999999999</v>
      </c>
      <c r="J344">
        <v>-0.1653733</v>
      </c>
      <c r="K344">
        <v>-1.05799E-2</v>
      </c>
      <c r="L344" s="1">
        <v>9.6629599999999996E-2</v>
      </c>
      <c r="M344" s="1">
        <v>0.2038391</v>
      </c>
      <c r="N344">
        <v>0.35863260000000002</v>
      </c>
      <c r="O344">
        <v>-0.127522</v>
      </c>
      <c r="P344">
        <v>2.7271500000000001E-2</v>
      </c>
      <c r="Q344">
        <v>0.13448099999999999</v>
      </c>
      <c r="R344">
        <v>0.2416904</v>
      </c>
      <c r="S344">
        <v>0.3964839</v>
      </c>
      <c r="T344">
        <v>14</v>
      </c>
      <c r="U344">
        <v>17</v>
      </c>
    </row>
    <row r="345" spans="1:21">
      <c r="A345" s="12">
        <v>41516</v>
      </c>
      <c r="B345" s="13">
        <v>10</v>
      </c>
      <c r="C345" t="s">
        <v>38</v>
      </c>
      <c r="D345" t="s">
        <v>40</v>
      </c>
      <c r="E345" t="str">
        <f t="shared" si="5"/>
        <v>4151610Average Per Device50% Cycling</v>
      </c>
      <c r="F345">
        <v>3.969201</v>
      </c>
      <c r="G345">
        <v>4.0591049999999997</v>
      </c>
      <c r="H345">
        <v>4.060937</v>
      </c>
      <c r="I345">
        <v>87.500799999999998</v>
      </c>
      <c r="J345">
        <v>-9.4004500000000005E-2</v>
      </c>
      <c r="K345">
        <v>1.46499E-2</v>
      </c>
      <c r="L345" s="1">
        <v>8.99036E-2</v>
      </c>
      <c r="M345" s="1">
        <v>0.16515730000000001</v>
      </c>
      <c r="N345">
        <v>0.27381169999999999</v>
      </c>
      <c r="O345">
        <v>-9.2172000000000004E-2</v>
      </c>
      <c r="P345">
        <v>1.6482400000000001E-2</v>
      </c>
      <c r="Q345">
        <v>9.1736100000000001E-2</v>
      </c>
      <c r="R345">
        <v>0.16698979999999999</v>
      </c>
      <c r="S345">
        <v>0.27564420000000001</v>
      </c>
      <c r="T345">
        <v>14</v>
      </c>
      <c r="U345">
        <v>17</v>
      </c>
    </row>
    <row r="346" spans="1:21">
      <c r="A346" s="12">
        <v>41516</v>
      </c>
      <c r="B346" s="13">
        <v>10</v>
      </c>
      <c r="C346" t="s">
        <v>37</v>
      </c>
      <c r="D346" t="s">
        <v>68</v>
      </c>
      <c r="E346" t="str">
        <f t="shared" si="5"/>
        <v>4151610Average Per Premise30% Cycling</v>
      </c>
      <c r="F346">
        <v>10.22978</v>
      </c>
      <c r="G346">
        <v>10.4724</v>
      </c>
      <c r="H346">
        <v>10.56744</v>
      </c>
      <c r="I346">
        <v>87.878399999999999</v>
      </c>
      <c r="J346">
        <v>-0.41522360000000003</v>
      </c>
      <c r="K346">
        <v>-2.6564000000000001E-2</v>
      </c>
      <c r="L346" s="1">
        <v>0.24262049999999999</v>
      </c>
      <c r="M346" s="1">
        <v>0.51180490000000001</v>
      </c>
      <c r="N346">
        <v>0.90046459999999995</v>
      </c>
      <c r="O346">
        <v>-0.3201852</v>
      </c>
      <c r="P346">
        <v>6.8474400000000005E-2</v>
      </c>
      <c r="Q346">
        <v>0.33765889999999998</v>
      </c>
      <c r="R346">
        <v>0.60684340000000003</v>
      </c>
      <c r="S346">
        <v>0.99550300000000003</v>
      </c>
      <c r="T346">
        <v>14</v>
      </c>
      <c r="U346">
        <v>17</v>
      </c>
    </row>
    <row r="347" spans="1:21">
      <c r="A347" s="12">
        <v>41516</v>
      </c>
      <c r="B347" s="13">
        <v>10</v>
      </c>
      <c r="C347" t="s">
        <v>37</v>
      </c>
      <c r="D347" t="s">
        <v>40</v>
      </c>
      <c r="E347" t="str">
        <f t="shared" si="5"/>
        <v>4151610Average Per Premise50% Cycling</v>
      </c>
      <c r="F347">
        <v>9.7031039999999997</v>
      </c>
      <c r="G347">
        <v>9.9228819999999995</v>
      </c>
      <c r="H347">
        <v>9.9273609999999994</v>
      </c>
      <c r="I347">
        <v>87.500799999999998</v>
      </c>
      <c r="J347">
        <v>-0.22980339999999999</v>
      </c>
      <c r="K347">
        <v>3.5812999999999998E-2</v>
      </c>
      <c r="L347" s="1">
        <v>0.2197781</v>
      </c>
      <c r="M347" s="1">
        <v>0.40374310000000002</v>
      </c>
      <c r="N347">
        <v>0.6693595</v>
      </c>
      <c r="O347">
        <v>-0.225324</v>
      </c>
      <c r="P347">
        <v>4.0292399999999999E-2</v>
      </c>
      <c r="Q347">
        <v>0.2242575</v>
      </c>
      <c r="R347">
        <v>0.40822259999999999</v>
      </c>
      <c r="S347">
        <v>0.67383890000000002</v>
      </c>
      <c r="T347">
        <v>14</v>
      </c>
      <c r="U347">
        <v>17</v>
      </c>
    </row>
    <row r="348" spans="1:21">
      <c r="A348" s="12">
        <v>41516</v>
      </c>
      <c r="B348" s="13">
        <v>10</v>
      </c>
      <c r="C348" t="s">
        <v>39</v>
      </c>
      <c r="D348" t="s">
        <v>68</v>
      </c>
      <c r="E348" t="str">
        <f t="shared" si="5"/>
        <v>4151610Average Per Ton30% Cycling</v>
      </c>
      <c r="F348">
        <v>1.062009</v>
      </c>
      <c r="G348">
        <v>1.0871960000000001</v>
      </c>
      <c r="H348">
        <v>1.0970629999999999</v>
      </c>
      <c r="I348">
        <v>87.878399999999999</v>
      </c>
      <c r="J348">
        <v>-4.3106600000000002E-2</v>
      </c>
      <c r="K348">
        <v>-2.7577999999999999E-3</v>
      </c>
      <c r="L348" s="1">
        <v>2.51877E-2</v>
      </c>
      <c r="M348" s="1">
        <v>5.3133199999999998E-2</v>
      </c>
      <c r="N348">
        <v>9.3482099999999999E-2</v>
      </c>
      <c r="O348">
        <v>-3.3240199999999998E-2</v>
      </c>
      <c r="P348">
        <v>7.1086999999999999E-3</v>
      </c>
      <c r="Q348">
        <v>3.5054200000000001E-2</v>
      </c>
      <c r="R348">
        <v>6.2999700000000006E-2</v>
      </c>
      <c r="S348">
        <v>0.1033486</v>
      </c>
      <c r="T348">
        <v>14</v>
      </c>
      <c r="U348">
        <v>17</v>
      </c>
    </row>
    <row r="349" spans="1:21">
      <c r="A349" s="12">
        <v>41516</v>
      </c>
      <c r="B349" s="13">
        <v>10</v>
      </c>
      <c r="C349" t="s">
        <v>39</v>
      </c>
      <c r="D349" t="s">
        <v>40</v>
      </c>
      <c r="E349" t="str">
        <f t="shared" si="5"/>
        <v>4151610Average Per Ton50% Cycling</v>
      </c>
      <c r="F349">
        <v>1.0182070000000001</v>
      </c>
      <c r="G349">
        <v>1.0412699999999999</v>
      </c>
      <c r="H349">
        <v>1.0417400000000001</v>
      </c>
      <c r="I349">
        <v>87.500799999999998</v>
      </c>
      <c r="J349">
        <v>-2.4114500000000001E-2</v>
      </c>
      <c r="K349">
        <v>3.7582000000000002E-3</v>
      </c>
      <c r="L349" s="1">
        <v>2.3062800000000001E-2</v>
      </c>
      <c r="M349" s="1">
        <v>4.23674E-2</v>
      </c>
      <c r="N349">
        <v>7.0240200000000003E-2</v>
      </c>
      <c r="O349">
        <v>-2.3644499999999999E-2</v>
      </c>
      <c r="P349">
        <v>4.2282999999999999E-3</v>
      </c>
      <c r="Q349">
        <v>2.3532899999999999E-2</v>
      </c>
      <c r="R349">
        <v>4.2837500000000001E-2</v>
      </c>
      <c r="S349">
        <v>7.0710200000000001E-2</v>
      </c>
      <c r="T349">
        <v>14</v>
      </c>
      <c r="U349">
        <v>17</v>
      </c>
    </row>
    <row r="350" spans="1:21">
      <c r="A350" s="12">
        <v>41516</v>
      </c>
      <c r="B350" s="13">
        <v>11</v>
      </c>
      <c r="C350" t="s">
        <v>38</v>
      </c>
      <c r="D350" t="s">
        <v>68</v>
      </c>
      <c r="E350" t="str">
        <f t="shared" si="5"/>
        <v>4151611Average Per Device30% Cycling</v>
      </c>
      <c r="F350">
        <v>4.6342270000000001</v>
      </c>
      <c r="G350">
        <v>4.679513</v>
      </c>
      <c r="H350">
        <v>4.7219800000000003</v>
      </c>
      <c r="I350">
        <v>89.338800000000006</v>
      </c>
      <c r="J350">
        <v>-0.23303460000000001</v>
      </c>
      <c r="K350">
        <v>-6.8600400000000006E-2</v>
      </c>
      <c r="L350" s="1">
        <v>4.5286199999999999E-2</v>
      </c>
      <c r="M350" s="1">
        <v>0.1591728</v>
      </c>
      <c r="N350">
        <v>0.32360699999999998</v>
      </c>
      <c r="O350">
        <v>-0.1905675</v>
      </c>
      <c r="P350">
        <v>-2.6133300000000002E-2</v>
      </c>
      <c r="Q350">
        <v>8.7753300000000006E-2</v>
      </c>
      <c r="R350">
        <v>0.20163990000000001</v>
      </c>
      <c r="S350">
        <v>0.36607410000000001</v>
      </c>
      <c r="T350">
        <v>14</v>
      </c>
      <c r="U350">
        <v>17</v>
      </c>
    </row>
    <row r="351" spans="1:21">
      <c r="A351" s="12">
        <v>41516</v>
      </c>
      <c r="B351" s="13">
        <v>11</v>
      </c>
      <c r="C351" t="s">
        <v>38</v>
      </c>
      <c r="D351" t="s">
        <v>40</v>
      </c>
      <c r="E351" t="str">
        <f t="shared" si="5"/>
        <v>4151611Average Per Device50% Cycling</v>
      </c>
      <c r="F351">
        <v>4.4875379999999998</v>
      </c>
      <c r="G351">
        <v>4.5528269999999997</v>
      </c>
      <c r="H351">
        <v>4.5548820000000001</v>
      </c>
      <c r="I351">
        <v>88.844499999999996</v>
      </c>
      <c r="J351">
        <v>-0.12952749999999999</v>
      </c>
      <c r="K351">
        <v>-1.44286E-2</v>
      </c>
      <c r="L351" s="1">
        <v>6.5288499999999999E-2</v>
      </c>
      <c r="M351" s="1">
        <v>0.14500569999999999</v>
      </c>
      <c r="N351">
        <v>0.26010460000000002</v>
      </c>
      <c r="O351">
        <v>-0.12747230000000001</v>
      </c>
      <c r="P351">
        <v>-1.23734E-2</v>
      </c>
      <c r="Q351">
        <v>6.7343700000000006E-2</v>
      </c>
      <c r="R351">
        <v>0.14706089999999999</v>
      </c>
      <c r="S351">
        <v>0.2621598</v>
      </c>
      <c r="T351">
        <v>14</v>
      </c>
      <c r="U351">
        <v>17</v>
      </c>
    </row>
    <row r="352" spans="1:21">
      <c r="A352" s="12">
        <v>41516</v>
      </c>
      <c r="B352" s="13">
        <v>11</v>
      </c>
      <c r="C352" t="s">
        <v>37</v>
      </c>
      <c r="D352" t="s">
        <v>68</v>
      </c>
      <c r="E352" t="str">
        <f t="shared" si="5"/>
        <v>4151611Average Per Premise30% Cycling</v>
      </c>
      <c r="F352">
        <v>11.63574</v>
      </c>
      <c r="G352">
        <v>11.74945</v>
      </c>
      <c r="H352">
        <v>11.85608</v>
      </c>
      <c r="I352">
        <v>89.338800000000006</v>
      </c>
      <c r="J352">
        <v>-0.58510969999999995</v>
      </c>
      <c r="K352">
        <v>-0.17224390000000001</v>
      </c>
      <c r="L352" s="1">
        <v>0.1137056</v>
      </c>
      <c r="M352" s="1">
        <v>0.39965519999999999</v>
      </c>
      <c r="N352">
        <v>0.81252100000000005</v>
      </c>
      <c r="O352">
        <v>-0.4784813</v>
      </c>
      <c r="P352">
        <v>-6.5615499999999993E-2</v>
      </c>
      <c r="Q352">
        <v>0.2203341</v>
      </c>
      <c r="R352">
        <v>0.50628359999999994</v>
      </c>
      <c r="S352">
        <v>0.91914940000000001</v>
      </c>
      <c r="T352">
        <v>14</v>
      </c>
      <c r="U352">
        <v>17</v>
      </c>
    </row>
    <row r="353" spans="1:21">
      <c r="A353" s="12">
        <v>41516</v>
      </c>
      <c r="B353" s="13">
        <v>11</v>
      </c>
      <c r="C353" t="s">
        <v>37</v>
      </c>
      <c r="D353" t="s">
        <v>40</v>
      </c>
      <c r="E353" t="str">
        <f t="shared" si="5"/>
        <v>4151611Average Per Premise50% Cycling</v>
      </c>
      <c r="F353">
        <v>10.970230000000001</v>
      </c>
      <c r="G353">
        <v>11.12983</v>
      </c>
      <c r="H353">
        <v>11.13486</v>
      </c>
      <c r="I353">
        <v>88.844499999999996</v>
      </c>
      <c r="J353">
        <v>-0.31664300000000001</v>
      </c>
      <c r="K353">
        <v>-3.5272400000000002E-2</v>
      </c>
      <c r="L353" s="1">
        <v>0.1596041</v>
      </c>
      <c r="M353" s="1">
        <v>0.35448049999999998</v>
      </c>
      <c r="N353">
        <v>0.6358511</v>
      </c>
      <c r="O353">
        <v>-0.31161810000000001</v>
      </c>
      <c r="P353">
        <v>-3.02475E-2</v>
      </c>
      <c r="Q353">
        <v>0.164629</v>
      </c>
      <c r="R353">
        <v>0.35950539999999997</v>
      </c>
      <c r="S353">
        <v>0.64087609999999995</v>
      </c>
      <c r="T353">
        <v>14</v>
      </c>
      <c r="U353">
        <v>17</v>
      </c>
    </row>
    <row r="354" spans="1:21">
      <c r="A354" s="12">
        <v>41516</v>
      </c>
      <c r="B354" s="13">
        <v>11</v>
      </c>
      <c r="C354" t="s">
        <v>39</v>
      </c>
      <c r="D354" t="s">
        <v>68</v>
      </c>
      <c r="E354" t="str">
        <f t="shared" si="5"/>
        <v>4151611Average Per Ton30% Cycling</v>
      </c>
      <c r="F354">
        <v>1.2079690000000001</v>
      </c>
      <c r="G354">
        <v>1.2197739999999999</v>
      </c>
      <c r="H354">
        <v>1.230844</v>
      </c>
      <c r="I354">
        <v>89.338800000000006</v>
      </c>
      <c r="J354">
        <v>-6.07433E-2</v>
      </c>
      <c r="K354">
        <v>-1.7881500000000002E-2</v>
      </c>
      <c r="L354" s="1">
        <v>1.1804500000000001E-2</v>
      </c>
      <c r="M354" s="1">
        <v>4.1490399999999997E-2</v>
      </c>
      <c r="N354">
        <v>8.4352300000000005E-2</v>
      </c>
      <c r="O354">
        <v>-4.9673700000000001E-2</v>
      </c>
      <c r="P354">
        <v>-6.8119000000000001E-3</v>
      </c>
      <c r="Q354">
        <v>2.2874100000000001E-2</v>
      </c>
      <c r="R354">
        <v>5.2560099999999998E-2</v>
      </c>
      <c r="S354">
        <v>9.5421900000000004E-2</v>
      </c>
      <c r="T354">
        <v>14</v>
      </c>
      <c r="U354">
        <v>17</v>
      </c>
    </row>
    <row r="355" spans="1:21">
      <c r="A355" s="12">
        <v>41516</v>
      </c>
      <c r="B355" s="13">
        <v>11</v>
      </c>
      <c r="C355" t="s">
        <v>39</v>
      </c>
      <c r="D355" t="s">
        <v>40</v>
      </c>
      <c r="E355" t="str">
        <f t="shared" si="5"/>
        <v>4151611Average Per Ton50% Cycling</v>
      </c>
      <c r="F355">
        <v>1.1511739999999999</v>
      </c>
      <c r="G355">
        <v>1.1679219999999999</v>
      </c>
      <c r="H355">
        <v>1.16845</v>
      </c>
      <c r="I355">
        <v>88.844499999999996</v>
      </c>
      <c r="J355">
        <v>-3.3227399999999997E-2</v>
      </c>
      <c r="K355">
        <v>-3.7014000000000001E-3</v>
      </c>
      <c r="L355" s="1">
        <v>1.6748200000000001E-2</v>
      </c>
      <c r="M355" s="1">
        <v>3.7197800000000003E-2</v>
      </c>
      <c r="N355">
        <v>6.6723699999999997E-2</v>
      </c>
      <c r="O355">
        <v>-3.2700100000000003E-2</v>
      </c>
      <c r="P355">
        <v>-3.1741E-3</v>
      </c>
      <c r="Q355">
        <v>1.7275499999999999E-2</v>
      </c>
      <c r="R355">
        <v>3.7725000000000002E-2</v>
      </c>
      <c r="S355">
        <v>6.7251000000000005E-2</v>
      </c>
      <c r="T355">
        <v>14</v>
      </c>
      <c r="U355">
        <v>17</v>
      </c>
    </row>
    <row r="356" spans="1:21">
      <c r="A356" s="12">
        <v>41516</v>
      </c>
      <c r="B356" s="13">
        <v>12</v>
      </c>
      <c r="C356" t="s">
        <v>38</v>
      </c>
      <c r="D356" t="s">
        <v>68</v>
      </c>
      <c r="E356" t="str">
        <f t="shared" si="5"/>
        <v>4151612Average Per Device30% Cycling</v>
      </c>
      <c r="F356">
        <v>4.9127840000000003</v>
      </c>
      <c r="G356">
        <v>4.90625</v>
      </c>
      <c r="H356">
        <v>4.9507750000000001</v>
      </c>
      <c r="I356">
        <v>91.294600000000003</v>
      </c>
      <c r="J356">
        <v>-0.29407709999999998</v>
      </c>
      <c r="K356">
        <v>-0.12419470000000001</v>
      </c>
      <c r="L356" s="1">
        <v>-6.5345999999999998E-3</v>
      </c>
      <c r="M356" s="1">
        <v>0.1111255</v>
      </c>
      <c r="N356">
        <v>0.28100789999999998</v>
      </c>
      <c r="O356">
        <v>-0.249552</v>
      </c>
      <c r="P356">
        <v>-7.9669500000000004E-2</v>
      </c>
      <c r="Q356">
        <v>3.7990599999999999E-2</v>
      </c>
      <c r="R356">
        <v>0.1556506</v>
      </c>
      <c r="S356">
        <v>0.32553310000000002</v>
      </c>
      <c r="T356">
        <v>14</v>
      </c>
      <c r="U356">
        <v>17</v>
      </c>
    </row>
    <row r="357" spans="1:21">
      <c r="A357" s="12">
        <v>41516</v>
      </c>
      <c r="B357" s="13">
        <v>12</v>
      </c>
      <c r="C357" t="s">
        <v>38</v>
      </c>
      <c r="D357" t="s">
        <v>40</v>
      </c>
      <c r="E357" t="str">
        <f t="shared" si="5"/>
        <v>4151612Average Per Device50% Cycling</v>
      </c>
      <c r="F357">
        <v>4.7599150000000003</v>
      </c>
      <c r="G357">
        <v>4.7515000000000001</v>
      </c>
      <c r="H357">
        <v>4.7536449999999997</v>
      </c>
      <c r="I357">
        <v>90.761399999999995</v>
      </c>
      <c r="J357">
        <v>-0.20922370000000001</v>
      </c>
      <c r="K357">
        <v>-9.0584399999999995E-2</v>
      </c>
      <c r="L357" s="1">
        <v>-8.4151999999999994E-3</v>
      </c>
      <c r="M357" s="1">
        <v>7.3754E-2</v>
      </c>
      <c r="N357">
        <v>0.19239319999999999</v>
      </c>
      <c r="O357">
        <v>-0.20707890000000001</v>
      </c>
      <c r="P357">
        <v>-8.8439599999999993E-2</v>
      </c>
      <c r="Q357">
        <v>-6.2703999999999998E-3</v>
      </c>
      <c r="R357">
        <v>7.5898800000000002E-2</v>
      </c>
      <c r="S357">
        <v>0.19453799999999999</v>
      </c>
      <c r="T357">
        <v>14</v>
      </c>
      <c r="U357">
        <v>17</v>
      </c>
    </row>
    <row r="358" spans="1:21">
      <c r="A358" s="12">
        <v>41516</v>
      </c>
      <c r="B358" s="13">
        <v>12</v>
      </c>
      <c r="C358" t="s">
        <v>37</v>
      </c>
      <c r="D358" t="s">
        <v>68</v>
      </c>
      <c r="E358" t="str">
        <f t="shared" si="5"/>
        <v>4151612Average Per Premise30% Cycling</v>
      </c>
      <c r="F358">
        <v>12.335150000000001</v>
      </c>
      <c r="G358">
        <v>12.31874</v>
      </c>
      <c r="H358">
        <v>12.430540000000001</v>
      </c>
      <c r="I358">
        <v>91.294600000000003</v>
      </c>
      <c r="J358">
        <v>-0.73837649999999999</v>
      </c>
      <c r="K358">
        <v>-0.31183110000000003</v>
      </c>
      <c r="L358" s="1">
        <v>-1.6407000000000001E-2</v>
      </c>
      <c r="M358" s="1">
        <v>0.27901710000000002</v>
      </c>
      <c r="N358">
        <v>0.70556249999999998</v>
      </c>
      <c r="O358">
        <v>-0.62658199999999997</v>
      </c>
      <c r="P358">
        <v>-0.20003660000000001</v>
      </c>
      <c r="Q358">
        <v>9.53875E-2</v>
      </c>
      <c r="R358">
        <v>0.39081149999999998</v>
      </c>
      <c r="S358">
        <v>0.81735690000000005</v>
      </c>
      <c r="T358">
        <v>14</v>
      </c>
      <c r="U358">
        <v>17</v>
      </c>
    </row>
    <row r="359" spans="1:21">
      <c r="A359" s="12">
        <v>41516</v>
      </c>
      <c r="B359" s="13">
        <v>12</v>
      </c>
      <c r="C359" t="s">
        <v>37</v>
      </c>
      <c r="D359" t="s">
        <v>40</v>
      </c>
      <c r="E359" t="str">
        <f t="shared" si="5"/>
        <v>4151612Average Per Premise50% Cycling</v>
      </c>
      <c r="F359">
        <v>11.63608</v>
      </c>
      <c r="G359">
        <v>11.61551</v>
      </c>
      <c r="H359">
        <v>11.620749999999999</v>
      </c>
      <c r="I359">
        <v>90.761399999999995</v>
      </c>
      <c r="J359">
        <v>-0.5114687</v>
      </c>
      <c r="K359">
        <v>-0.22144340000000001</v>
      </c>
      <c r="L359" s="1">
        <v>-2.0572699999999999E-2</v>
      </c>
      <c r="M359" s="1">
        <v>0.18029800000000001</v>
      </c>
      <c r="N359">
        <v>0.4703234</v>
      </c>
      <c r="O359">
        <v>-0.50622540000000005</v>
      </c>
      <c r="P359">
        <v>-0.21620010000000001</v>
      </c>
      <c r="Q359">
        <v>-1.53294E-2</v>
      </c>
      <c r="R359">
        <v>0.18554129999999999</v>
      </c>
      <c r="S359">
        <v>0.47556670000000001</v>
      </c>
      <c r="T359">
        <v>14</v>
      </c>
      <c r="U359">
        <v>17</v>
      </c>
    </row>
    <row r="360" spans="1:21">
      <c r="A360" s="12">
        <v>41516</v>
      </c>
      <c r="B360" s="13">
        <v>12</v>
      </c>
      <c r="C360" t="s">
        <v>39</v>
      </c>
      <c r="D360" t="s">
        <v>68</v>
      </c>
      <c r="E360" t="str">
        <f t="shared" si="5"/>
        <v>4151612Average Per Ton30% Cycling</v>
      </c>
      <c r="F360">
        <v>1.2805789999999999</v>
      </c>
      <c r="G360">
        <v>1.278875</v>
      </c>
      <c r="H360">
        <v>1.290481</v>
      </c>
      <c r="I360">
        <v>91.294600000000003</v>
      </c>
      <c r="J360">
        <v>-7.6654899999999998E-2</v>
      </c>
      <c r="K360">
        <v>-3.2372999999999999E-2</v>
      </c>
      <c r="L360" s="1">
        <v>-1.7034000000000001E-3</v>
      </c>
      <c r="M360" s="1">
        <v>2.8966200000000001E-2</v>
      </c>
      <c r="N360">
        <v>7.3248199999999999E-2</v>
      </c>
      <c r="O360">
        <v>-6.5048999999999996E-2</v>
      </c>
      <c r="P360">
        <v>-2.0767000000000001E-2</v>
      </c>
      <c r="Q360">
        <v>9.9025999999999993E-3</v>
      </c>
      <c r="R360">
        <v>4.0572200000000003E-2</v>
      </c>
      <c r="S360">
        <v>8.4854200000000005E-2</v>
      </c>
      <c r="T360">
        <v>14</v>
      </c>
      <c r="U360">
        <v>17</v>
      </c>
    </row>
    <row r="361" spans="1:21">
      <c r="A361" s="12">
        <v>41516</v>
      </c>
      <c r="B361" s="13">
        <v>12</v>
      </c>
      <c r="C361" t="s">
        <v>39</v>
      </c>
      <c r="D361" t="s">
        <v>40</v>
      </c>
      <c r="E361" t="str">
        <f t="shared" si="5"/>
        <v>4151612Average Per Ton50% Cycling</v>
      </c>
      <c r="F361">
        <v>1.2210460000000001</v>
      </c>
      <c r="G361">
        <v>1.2188870000000001</v>
      </c>
      <c r="H361">
        <v>1.219438</v>
      </c>
      <c r="I361">
        <v>90.761399999999995</v>
      </c>
      <c r="J361">
        <v>-5.3671499999999997E-2</v>
      </c>
      <c r="K361">
        <v>-2.3237399999999998E-2</v>
      </c>
      <c r="L361" s="1">
        <v>-2.1588000000000002E-3</v>
      </c>
      <c r="M361" s="1">
        <v>1.8919800000000001E-2</v>
      </c>
      <c r="N361">
        <v>4.9354000000000002E-2</v>
      </c>
      <c r="O361">
        <v>-5.3121300000000003E-2</v>
      </c>
      <c r="P361">
        <v>-2.2687100000000002E-2</v>
      </c>
      <c r="Q361">
        <v>-1.6084999999999999E-3</v>
      </c>
      <c r="R361">
        <v>1.9470100000000001E-2</v>
      </c>
      <c r="S361">
        <v>4.9904299999999999E-2</v>
      </c>
      <c r="T361">
        <v>14</v>
      </c>
      <c r="U361">
        <v>17</v>
      </c>
    </row>
    <row r="362" spans="1:21">
      <c r="A362" s="12">
        <v>41516</v>
      </c>
      <c r="B362" s="13">
        <v>13</v>
      </c>
      <c r="C362" t="s">
        <v>38</v>
      </c>
      <c r="D362" t="s">
        <v>68</v>
      </c>
      <c r="E362" t="str">
        <f t="shared" si="5"/>
        <v>4151613Average Per Device30% Cycling</v>
      </c>
      <c r="F362">
        <v>4.9959090000000002</v>
      </c>
      <c r="G362">
        <v>4.9509780000000001</v>
      </c>
      <c r="H362">
        <v>4.9959090000000002</v>
      </c>
      <c r="I362">
        <v>91.8078</v>
      </c>
      <c r="J362">
        <v>-0.33780860000000001</v>
      </c>
      <c r="K362">
        <v>-0.16477410000000001</v>
      </c>
      <c r="L362" s="1">
        <v>-4.4930900000000003E-2</v>
      </c>
      <c r="M362" s="1">
        <v>7.4912199999999998E-2</v>
      </c>
      <c r="N362">
        <v>0.24794669999999999</v>
      </c>
      <c r="O362">
        <v>-0.29287760000000002</v>
      </c>
      <c r="P362">
        <v>-0.1198432</v>
      </c>
      <c r="Q362" s="31">
        <v>0</v>
      </c>
      <c r="R362">
        <v>0.1198432</v>
      </c>
      <c r="S362">
        <v>0.29287760000000002</v>
      </c>
      <c r="T362">
        <v>14</v>
      </c>
      <c r="U362">
        <v>17</v>
      </c>
    </row>
    <row r="363" spans="1:21">
      <c r="A363" s="12">
        <v>41516</v>
      </c>
      <c r="B363" s="13">
        <v>13</v>
      </c>
      <c r="C363" t="s">
        <v>38</v>
      </c>
      <c r="D363" t="s">
        <v>40</v>
      </c>
      <c r="E363" t="str">
        <f t="shared" si="5"/>
        <v>4151613Average Per Device50% Cycling</v>
      </c>
      <c r="F363">
        <v>4.801831</v>
      </c>
      <c r="G363">
        <v>4.7996639999999999</v>
      </c>
      <c r="H363">
        <v>4.801831</v>
      </c>
      <c r="I363">
        <v>91.1434</v>
      </c>
      <c r="J363">
        <v>-0.20445070000000001</v>
      </c>
      <c r="K363">
        <v>-8.4939700000000007E-2</v>
      </c>
      <c r="L363" s="1">
        <v>-2.1667000000000001E-3</v>
      </c>
      <c r="M363" s="1">
        <v>8.0606200000000003E-2</v>
      </c>
      <c r="N363">
        <v>0.2001172</v>
      </c>
      <c r="O363">
        <v>-0.20228389999999999</v>
      </c>
      <c r="P363">
        <v>-8.2772899999999996E-2</v>
      </c>
      <c r="Q363">
        <v>0</v>
      </c>
      <c r="R363">
        <v>8.2772899999999996E-2</v>
      </c>
      <c r="S363">
        <v>0.20228389999999999</v>
      </c>
      <c r="T363">
        <v>14</v>
      </c>
      <c r="U363">
        <v>17</v>
      </c>
    </row>
    <row r="364" spans="1:21">
      <c r="A364" s="12">
        <v>41516</v>
      </c>
      <c r="B364" s="13">
        <v>13</v>
      </c>
      <c r="C364" t="s">
        <v>37</v>
      </c>
      <c r="D364" t="s">
        <v>68</v>
      </c>
      <c r="E364" t="str">
        <f t="shared" si="5"/>
        <v>4151613Average Per Premise30% Cycling</v>
      </c>
      <c r="F364">
        <v>12.54386</v>
      </c>
      <c r="G364">
        <v>12.431050000000001</v>
      </c>
      <c r="H364">
        <v>12.54386</v>
      </c>
      <c r="I364">
        <v>91.8078</v>
      </c>
      <c r="J364">
        <v>-0.84817900000000002</v>
      </c>
      <c r="K364">
        <v>-0.41371940000000001</v>
      </c>
      <c r="L364" s="1">
        <v>-0.11281389999999999</v>
      </c>
      <c r="M364" s="1">
        <v>0.18809149999999999</v>
      </c>
      <c r="N364">
        <v>0.62255110000000002</v>
      </c>
      <c r="O364">
        <v>-0.73536509999999999</v>
      </c>
      <c r="P364">
        <v>-0.30090539999999999</v>
      </c>
      <c r="Q364" s="31">
        <v>0</v>
      </c>
      <c r="R364">
        <v>0.30090539999999999</v>
      </c>
      <c r="S364">
        <v>0.73536509999999999</v>
      </c>
      <c r="T364">
        <v>14</v>
      </c>
      <c r="U364">
        <v>17</v>
      </c>
    </row>
    <row r="365" spans="1:21">
      <c r="A365" s="12">
        <v>41516</v>
      </c>
      <c r="B365" s="13">
        <v>13</v>
      </c>
      <c r="C365" t="s">
        <v>37</v>
      </c>
      <c r="D365" t="s">
        <v>40</v>
      </c>
      <c r="E365" t="str">
        <f t="shared" si="5"/>
        <v>4151613Average Per Premise50% Cycling</v>
      </c>
      <c r="F365">
        <v>11.73855</v>
      </c>
      <c r="G365">
        <v>11.73325</v>
      </c>
      <c r="H365">
        <v>11.73855</v>
      </c>
      <c r="I365">
        <v>91.1434</v>
      </c>
      <c r="J365">
        <v>-0.49979970000000001</v>
      </c>
      <c r="K365">
        <v>-0.2076433</v>
      </c>
      <c r="L365" s="1">
        <v>-5.2966999999999997E-3</v>
      </c>
      <c r="M365" s="1">
        <v>0.1970499</v>
      </c>
      <c r="N365">
        <v>0.48920629999999998</v>
      </c>
      <c r="O365">
        <v>-0.49450300000000003</v>
      </c>
      <c r="P365">
        <v>-0.20234659999999999</v>
      </c>
      <c r="Q365">
        <v>0</v>
      </c>
      <c r="R365">
        <v>0.20234659999999999</v>
      </c>
      <c r="S365">
        <v>0.49450300000000003</v>
      </c>
      <c r="T365">
        <v>14</v>
      </c>
      <c r="U365">
        <v>17</v>
      </c>
    </row>
    <row r="366" spans="1:21">
      <c r="A366" s="12">
        <v>41516</v>
      </c>
      <c r="B366" s="13">
        <v>13</v>
      </c>
      <c r="C366" t="s">
        <v>39</v>
      </c>
      <c r="D366" t="s">
        <v>68</v>
      </c>
      <c r="E366" t="str">
        <f t="shared" si="5"/>
        <v>4151613Average Per Ton30% Cycling</v>
      </c>
      <c r="F366">
        <v>1.302246</v>
      </c>
      <c r="G366">
        <v>1.290535</v>
      </c>
      <c r="H366">
        <v>1.302246</v>
      </c>
      <c r="I366">
        <v>91.8078</v>
      </c>
      <c r="J366">
        <v>-8.8054099999999996E-2</v>
      </c>
      <c r="K366">
        <v>-4.2950500000000003E-2</v>
      </c>
      <c r="L366" s="1">
        <v>-1.17118E-2</v>
      </c>
      <c r="M366" s="1">
        <v>1.95268E-2</v>
      </c>
      <c r="N366">
        <v>6.4630400000000005E-2</v>
      </c>
      <c r="O366">
        <v>-7.6342199999999999E-2</v>
      </c>
      <c r="P366">
        <v>-3.1238599999999998E-2</v>
      </c>
      <c r="Q366">
        <v>0</v>
      </c>
      <c r="R366">
        <v>3.1238599999999998E-2</v>
      </c>
      <c r="S366">
        <v>7.6342199999999999E-2</v>
      </c>
      <c r="T366">
        <v>14</v>
      </c>
      <c r="U366">
        <v>17</v>
      </c>
    </row>
    <row r="367" spans="1:21">
      <c r="A367" s="12">
        <v>41516</v>
      </c>
      <c r="B367" s="13">
        <v>13</v>
      </c>
      <c r="C367" t="s">
        <v>39</v>
      </c>
      <c r="D367" t="s">
        <v>40</v>
      </c>
      <c r="E367" t="str">
        <f t="shared" si="5"/>
        <v>4151613Average Per Ton50% Cycling</v>
      </c>
      <c r="F367">
        <v>1.2317990000000001</v>
      </c>
      <c r="G367">
        <v>1.2312430000000001</v>
      </c>
      <c r="H367">
        <v>1.2317990000000001</v>
      </c>
      <c r="I367">
        <v>91.1434</v>
      </c>
      <c r="J367">
        <v>-5.2447100000000003E-2</v>
      </c>
      <c r="K367">
        <v>-2.17894E-2</v>
      </c>
      <c r="L367" s="1">
        <v>-5.5590000000000001E-4</v>
      </c>
      <c r="M367" s="1">
        <v>2.0677600000000001E-2</v>
      </c>
      <c r="N367">
        <v>5.1335400000000003E-2</v>
      </c>
      <c r="O367">
        <v>-5.1891300000000001E-2</v>
      </c>
      <c r="P367">
        <v>-2.1233499999999999E-2</v>
      </c>
      <c r="Q367">
        <v>0</v>
      </c>
      <c r="R367">
        <v>2.1233499999999999E-2</v>
      </c>
      <c r="S367">
        <v>5.1891300000000001E-2</v>
      </c>
      <c r="T367">
        <v>14</v>
      </c>
      <c r="U367">
        <v>17</v>
      </c>
    </row>
    <row r="368" spans="1:21">
      <c r="A368" s="12">
        <v>41516</v>
      </c>
      <c r="B368" s="13">
        <v>14</v>
      </c>
      <c r="C368" t="s">
        <v>38</v>
      </c>
      <c r="D368" t="s">
        <v>68</v>
      </c>
      <c r="E368" t="str">
        <f t="shared" si="5"/>
        <v>4151614Average Per Device30% Cycling</v>
      </c>
      <c r="F368">
        <v>4.6734450000000001</v>
      </c>
      <c r="G368">
        <v>4.9688140000000001</v>
      </c>
      <c r="H368">
        <v>5.0139060000000004</v>
      </c>
      <c r="I368">
        <v>90.890199999999993</v>
      </c>
      <c r="J368">
        <v>1.11047E-2</v>
      </c>
      <c r="K368">
        <v>0.1790504</v>
      </c>
      <c r="L368" s="1">
        <v>0.2953691</v>
      </c>
      <c r="M368" s="1">
        <v>0.4116879</v>
      </c>
      <c r="N368">
        <v>0.57963370000000003</v>
      </c>
      <c r="O368">
        <v>5.6197200000000003E-2</v>
      </c>
      <c r="P368">
        <v>0.22414300000000001</v>
      </c>
      <c r="Q368">
        <v>0.34046169999999998</v>
      </c>
      <c r="R368">
        <v>0.45678049999999998</v>
      </c>
      <c r="S368">
        <v>0.62472620000000001</v>
      </c>
      <c r="T368">
        <v>14</v>
      </c>
      <c r="U368">
        <v>17</v>
      </c>
    </row>
    <row r="369" spans="1:21">
      <c r="A369" s="12">
        <v>41516</v>
      </c>
      <c r="B369" s="13">
        <v>14</v>
      </c>
      <c r="C369" t="s">
        <v>38</v>
      </c>
      <c r="D369" t="s">
        <v>40</v>
      </c>
      <c r="E369" t="str">
        <f t="shared" si="5"/>
        <v>4151614Average Per Device50% Cycling</v>
      </c>
      <c r="F369">
        <v>4.5010399999999997</v>
      </c>
      <c r="G369">
        <v>4.8086370000000001</v>
      </c>
      <c r="H369">
        <v>4.8108079999999998</v>
      </c>
      <c r="I369">
        <v>90.431299999999993</v>
      </c>
      <c r="J369">
        <v>0.1106742</v>
      </c>
      <c r="K369">
        <v>0.2270182</v>
      </c>
      <c r="L369" s="1">
        <v>0.30759760000000003</v>
      </c>
      <c r="M369" s="1">
        <v>0.3881771</v>
      </c>
      <c r="N369">
        <v>0.504521</v>
      </c>
      <c r="O369">
        <v>0.1128453</v>
      </c>
      <c r="P369">
        <v>0.22918920000000001</v>
      </c>
      <c r="Q369">
        <v>0.30976870000000001</v>
      </c>
      <c r="R369">
        <v>0.39034809999999998</v>
      </c>
      <c r="S369">
        <v>0.50669209999999998</v>
      </c>
      <c r="T369">
        <v>14</v>
      </c>
      <c r="U369">
        <v>17</v>
      </c>
    </row>
    <row r="370" spans="1:21">
      <c r="A370" s="12">
        <v>41516</v>
      </c>
      <c r="B370" s="13">
        <v>14</v>
      </c>
      <c r="C370" t="s">
        <v>37</v>
      </c>
      <c r="D370" t="s">
        <v>68</v>
      </c>
      <c r="E370" t="str">
        <f t="shared" si="5"/>
        <v>4151614Average Per Premise30% Cycling</v>
      </c>
      <c r="F370">
        <v>11.734209999999999</v>
      </c>
      <c r="G370">
        <v>12.47583</v>
      </c>
      <c r="H370">
        <v>12.58905</v>
      </c>
      <c r="I370">
        <v>90.890199999999993</v>
      </c>
      <c r="J370">
        <v>2.78821E-2</v>
      </c>
      <c r="K370">
        <v>0.44956479999999999</v>
      </c>
      <c r="L370" s="1">
        <v>0.74162099999999997</v>
      </c>
      <c r="M370" s="1">
        <v>1.033677</v>
      </c>
      <c r="N370">
        <v>1.45536</v>
      </c>
      <c r="O370">
        <v>0.14110230000000001</v>
      </c>
      <c r="P370">
        <v>0.56278499999999998</v>
      </c>
      <c r="Q370">
        <v>0.85484119999999997</v>
      </c>
      <c r="R370">
        <v>1.1468970000000001</v>
      </c>
      <c r="S370">
        <v>1.5685800000000001</v>
      </c>
      <c r="T370">
        <v>14</v>
      </c>
      <c r="U370">
        <v>17</v>
      </c>
    </row>
    <row r="371" spans="1:21">
      <c r="A371" s="12">
        <v>41516</v>
      </c>
      <c r="B371" s="13">
        <v>14</v>
      </c>
      <c r="C371" t="s">
        <v>37</v>
      </c>
      <c r="D371" t="s">
        <v>40</v>
      </c>
      <c r="E371" t="str">
        <f t="shared" si="5"/>
        <v>4151614Average Per Premise50% Cycling</v>
      </c>
      <c r="F371">
        <v>11.00323</v>
      </c>
      <c r="G371">
        <v>11.755190000000001</v>
      </c>
      <c r="H371">
        <v>11.760490000000001</v>
      </c>
      <c r="I371">
        <v>90.431299999999993</v>
      </c>
      <c r="J371">
        <v>0.27055449999999998</v>
      </c>
      <c r="K371">
        <v>0.55496869999999998</v>
      </c>
      <c r="L371" s="1">
        <v>0.75195310000000004</v>
      </c>
      <c r="M371" s="1">
        <v>0.94893749999999999</v>
      </c>
      <c r="N371">
        <v>1.233352</v>
      </c>
      <c r="O371">
        <v>0.27586169999999999</v>
      </c>
      <c r="P371">
        <v>0.56027590000000005</v>
      </c>
      <c r="Q371">
        <v>0.7572603</v>
      </c>
      <c r="R371">
        <v>0.95424469999999995</v>
      </c>
      <c r="S371">
        <v>1.238659</v>
      </c>
      <c r="T371">
        <v>14</v>
      </c>
      <c r="U371">
        <v>17</v>
      </c>
    </row>
    <row r="372" spans="1:21">
      <c r="A372" s="12">
        <v>41516</v>
      </c>
      <c r="B372" s="13">
        <v>14</v>
      </c>
      <c r="C372" t="s">
        <v>39</v>
      </c>
      <c r="D372" t="s">
        <v>68</v>
      </c>
      <c r="E372" t="str">
        <f t="shared" si="5"/>
        <v>4151614Average Per Ton30% Cycling</v>
      </c>
      <c r="F372">
        <v>1.2181919999999999</v>
      </c>
      <c r="G372">
        <v>1.2951839999999999</v>
      </c>
      <c r="H372">
        <v>1.3069379999999999</v>
      </c>
      <c r="I372">
        <v>90.890199999999993</v>
      </c>
      <c r="J372">
        <v>2.8947000000000001E-3</v>
      </c>
      <c r="K372">
        <v>4.6671900000000002E-2</v>
      </c>
      <c r="L372" s="1">
        <v>7.6991799999999999E-2</v>
      </c>
      <c r="M372" s="1">
        <v>0.1073117</v>
      </c>
      <c r="N372">
        <v>0.1510889</v>
      </c>
      <c r="O372">
        <v>1.4648700000000001E-2</v>
      </c>
      <c r="P372">
        <v>5.8425900000000003E-2</v>
      </c>
      <c r="Q372">
        <v>8.87458E-2</v>
      </c>
      <c r="R372">
        <v>0.1190658</v>
      </c>
      <c r="S372">
        <v>0.16284290000000001</v>
      </c>
      <c r="T372">
        <v>14</v>
      </c>
      <c r="U372">
        <v>17</v>
      </c>
    </row>
    <row r="373" spans="1:21">
      <c r="A373" s="12">
        <v>41516</v>
      </c>
      <c r="B373" s="13">
        <v>14</v>
      </c>
      <c r="C373" t="s">
        <v>39</v>
      </c>
      <c r="D373" t="s">
        <v>40</v>
      </c>
      <c r="E373" t="str">
        <f t="shared" si="5"/>
        <v>4151614Average Per Ton50% Cycling</v>
      </c>
      <c r="F373">
        <v>1.1546369999999999</v>
      </c>
      <c r="G373">
        <v>1.2335449999999999</v>
      </c>
      <c r="H373">
        <v>1.2341009999999999</v>
      </c>
      <c r="I373">
        <v>90.431299999999993</v>
      </c>
      <c r="J373">
        <v>2.8391E-2</v>
      </c>
      <c r="K373">
        <v>5.8236299999999998E-2</v>
      </c>
      <c r="L373" s="1">
        <v>7.8907099999999994E-2</v>
      </c>
      <c r="M373" s="1">
        <v>9.9577899999999997E-2</v>
      </c>
      <c r="N373">
        <v>0.12942329999999999</v>
      </c>
      <c r="O373">
        <v>2.8947799999999999E-2</v>
      </c>
      <c r="P373">
        <v>5.8793199999999997E-2</v>
      </c>
      <c r="Q373">
        <v>7.9464000000000007E-2</v>
      </c>
      <c r="R373">
        <v>0.1001348</v>
      </c>
      <c r="S373">
        <v>0.12998009999999999</v>
      </c>
      <c r="T373">
        <v>14</v>
      </c>
      <c r="U373">
        <v>17</v>
      </c>
    </row>
    <row r="374" spans="1:21">
      <c r="A374" s="12">
        <v>41516</v>
      </c>
      <c r="B374" s="13">
        <v>15</v>
      </c>
      <c r="C374" t="s">
        <v>38</v>
      </c>
      <c r="D374" t="s">
        <v>68</v>
      </c>
      <c r="E374" t="str">
        <f t="shared" si="5"/>
        <v>4151615Average Per Device30% Cycling</v>
      </c>
      <c r="F374">
        <v>4.5968109999999998</v>
      </c>
      <c r="G374">
        <v>4.9202370000000002</v>
      </c>
      <c r="H374">
        <v>4.9648890000000003</v>
      </c>
      <c r="I374">
        <v>90.511399999999995</v>
      </c>
      <c r="J374">
        <v>4.10301E-2</v>
      </c>
      <c r="K374">
        <v>0.20787169999999999</v>
      </c>
      <c r="L374" s="1">
        <v>0.32342579999999999</v>
      </c>
      <c r="M374" s="1">
        <v>0.43897979999999998</v>
      </c>
      <c r="N374">
        <v>0.60582150000000001</v>
      </c>
      <c r="O374">
        <v>8.5681999999999994E-2</v>
      </c>
      <c r="P374">
        <v>0.25252370000000002</v>
      </c>
      <c r="Q374">
        <v>0.36807780000000001</v>
      </c>
      <c r="R374">
        <v>0.4836318</v>
      </c>
      <c r="S374">
        <v>0.65047350000000004</v>
      </c>
      <c r="T374">
        <v>14</v>
      </c>
      <c r="U374">
        <v>17</v>
      </c>
    </row>
    <row r="375" spans="1:21">
      <c r="A375" s="12">
        <v>41516</v>
      </c>
      <c r="B375" s="13">
        <v>15</v>
      </c>
      <c r="C375" t="s">
        <v>38</v>
      </c>
      <c r="D375" t="s">
        <v>40</v>
      </c>
      <c r="E375" t="str">
        <f t="shared" si="5"/>
        <v>4151615Average Per Device50% Cycling</v>
      </c>
      <c r="F375">
        <v>4.4247920000000001</v>
      </c>
      <c r="G375">
        <v>4.7743320000000002</v>
      </c>
      <c r="H375">
        <v>4.7764870000000004</v>
      </c>
      <c r="I375">
        <v>90.058000000000007</v>
      </c>
      <c r="J375">
        <v>0.15323439999999999</v>
      </c>
      <c r="K375">
        <v>0.26921319999999999</v>
      </c>
      <c r="L375" s="1">
        <v>0.34953980000000001</v>
      </c>
      <c r="M375" s="1">
        <v>0.42986629999999998</v>
      </c>
      <c r="N375">
        <v>0.54584520000000003</v>
      </c>
      <c r="O375">
        <v>0.15538969999999999</v>
      </c>
      <c r="P375">
        <v>0.27136850000000001</v>
      </c>
      <c r="Q375">
        <v>0.35169509999999998</v>
      </c>
      <c r="R375">
        <v>0.43202160000000001</v>
      </c>
      <c r="S375">
        <v>0.5480005</v>
      </c>
      <c r="T375">
        <v>14</v>
      </c>
      <c r="U375">
        <v>17</v>
      </c>
    </row>
    <row r="376" spans="1:21">
      <c r="A376" s="12">
        <v>41516</v>
      </c>
      <c r="B376" s="13">
        <v>15</v>
      </c>
      <c r="C376" t="s">
        <v>37</v>
      </c>
      <c r="D376" t="s">
        <v>68</v>
      </c>
      <c r="E376" t="str">
        <f t="shared" si="5"/>
        <v>4151615Average Per Premise30% Cycling</v>
      </c>
      <c r="F376">
        <v>11.5418</v>
      </c>
      <c r="G376">
        <v>12.353859999999999</v>
      </c>
      <c r="H376">
        <v>12.46598</v>
      </c>
      <c r="I376">
        <v>90.511399999999995</v>
      </c>
      <c r="J376">
        <v>0.10301829999999999</v>
      </c>
      <c r="K376">
        <v>0.52192890000000003</v>
      </c>
      <c r="L376" s="1">
        <v>0.81206509999999998</v>
      </c>
      <c r="M376" s="1">
        <v>1.102201</v>
      </c>
      <c r="N376">
        <v>1.521112</v>
      </c>
      <c r="O376">
        <v>0.2151313</v>
      </c>
      <c r="P376">
        <v>0.63404190000000005</v>
      </c>
      <c r="Q376">
        <v>0.9241781</v>
      </c>
      <c r="R376">
        <v>1.2143139999999999</v>
      </c>
      <c r="S376">
        <v>1.6332249999999999</v>
      </c>
      <c r="T376">
        <v>14</v>
      </c>
      <c r="U376">
        <v>17</v>
      </c>
    </row>
    <row r="377" spans="1:21">
      <c r="A377" s="12">
        <v>41516</v>
      </c>
      <c r="B377" s="13">
        <v>15</v>
      </c>
      <c r="C377" t="s">
        <v>37</v>
      </c>
      <c r="D377" t="s">
        <v>40</v>
      </c>
      <c r="E377" t="str">
        <f t="shared" si="5"/>
        <v>4151615Average Per Premise50% Cycling</v>
      </c>
      <c r="F377">
        <v>10.816839999999999</v>
      </c>
      <c r="G377">
        <v>11.67132</v>
      </c>
      <c r="H377">
        <v>11.676589999999999</v>
      </c>
      <c r="I377">
        <v>90.058000000000007</v>
      </c>
      <c r="J377">
        <v>0.3745967</v>
      </c>
      <c r="K377">
        <v>0.65811839999999999</v>
      </c>
      <c r="L377" s="1">
        <v>0.85448460000000004</v>
      </c>
      <c r="M377" s="1">
        <v>1.050851</v>
      </c>
      <c r="N377">
        <v>1.3343719999999999</v>
      </c>
      <c r="O377">
        <v>0.37986579999999998</v>
      </c>
      <c r="P377">
        <v>0.66338739999999996</v>
      </c>
      <c r="Q377">
        <v>0.85975360000000001</v>
      </c>
      <c r="R377">
        <v>1.0561199999999999</v>
      </c>
      <c r="S377">
        <v>1.3396410000000001</v>
      </c>
      <c r="T377">
        <v>14</v>
      </c>
      <c r="U377">
        <v>17</v>
      </c>
    </row>
    <row r="378" spans="1:21">
      <c r="A378" s="12">
        <v>41516</v>
      </c>
      <c r="B378" s="13">
        <v>15</v>
      </c>
      <c r="C378" t="s">
        <v>39</v>
      </c>
      <c r="D378" t="s">
        <v>68</v>
      </c>
      <c r="E378" t="str">
        <f t="shared" si="5"/>
        <v>4151615Average Per Ton30% Cycling</v>
      </c>
      <c r="F378">
        <v>1.1982170000000001</v>
      </c>
      <c r="G378">
        <v>1.282521</v>
      </c>
      <c r="H378">
        <v>1.2941609999999999</v>
      </c>
      <c r="I378">
        <v>90.511399999999995</v>
      </c>
      <c r="J378">
        <v>1.06949E-2</v>
      </c>
      <c r="K378">
        <v>5.4184299999999998E-2</v>
      </c>
      <c r="L378" s="1">
        <v>8.4304900000000002E-2</v>
      </c>
      <c r="M378" s="1">
        <v>0.1144255</v>
      </c>
      <c r="N378">
        <v>0.1579149</v>
      </c>
      <c r="O378">
        <v>2.2334099999999999E-2</v>
      </c>
      <c r="P378">
        <v>6.5823400000000004E-2</v>
      </c>
      <c r="Q378">
        <v>9.5944000000000002E-2</v>
      </c>
      <c r="R378">
        <v>0.1260647</v>
      </c>
      <c r="S378">
        <v>0.16955400000000001</v>
      </c>
      <c r="T378">
        <v>14</v>
      </c>
      <c r="U378">
        <v>17</v>
      </c>
    </row>
    <row r="379" spans="1:21">
      <c r="A379" s="12">
        <v>41516</v>
      </c>
      <c r="B379" s="13">
        <v>15</v>
      </c>
      <c r="C379" t="s">
        <v>39</v>
      </c>
      <c r="D379" t="s">
        <v>40</v>
      </c>
      <c r="E379" t="str">
        <f t="shared" si="5"/>
        <v>4151615Average Per Ton50% Cycling</v>
      </c>
      <c r="F379">
        <v>1.135078</v>
      </c>
      <c r="G379">
        <v>1.2247440000000001</v>
      </c>
      <c r="H379">
        <v>1.2252970000000001</v>
      </c>
      <c r="I379">
        <v>90.058000000000007</v>
      </c>
      <c r="J379">
        <v>3.9308599999999999E-2</v>
      </c>
      <c r="K379">
        <v>6.9060300000000005E-2</v>
      </c>
      <c r="L379" s="1">
        <v>8.9666200000000001E-2</v>
      </c>
      <c r="M379" s="1">
        <v>0.1102722</v>
      </c>
      <c r="N379">
        <v>0.14002390000000001</v>
      </c>
      <c r="O379">
        <v>3.9861500000000001E-2</v>
      </c>
      <c r="P379">
        <v>6.96132E-2</v>
      </c>
      <c r="Q379">
        <v>9.0219099999999997E-2</v>
      </c>
      <c r="R379">
        <v>0.1108251</v>
      </c>
      <c r="S379">
        <v>0.1405768</v>
      </c>
      <c r="T379">
        <v>14</v>
      </c>
      <c r="U379">
        <v>17</v>
      </c>
    </row>
    <row r="380" spans="1:21">
      <c r="A380" s="12">
        <v>41516</v>
      </c>
      <c r="B380" s="13">
        <v>16</v>
      </c>
      <c r="C380" t="s">
        <v>38</v>
      </c>
      <c r="D380" t="s">
        <v>68</v>
      </c>
      <c r="E380" t="str">
        <f t="shared" si="5"/>
        <v>4151616Average Per Device30% Cycling</v>
      </c>
      <c r="F380">
        <v>4.5060260000000003</v>
      </c>
      <c r="G380">
        <v>4.7405460000000001</v>
      </c>
      <c r="H380">
        <v>4.7835669999999997</v>
      </c>
      <c r="I380">
        <v>90.241399999999999</v>
      </c>
      <c r="J380">
        <v>-4.2890999999999999E-2</v>
      </c>
      <c r="K380">
        <v>0.1210056</v>
      </c>
      <c r="L380" s="1">
        <v>0.23452000000000001</v>
      </c>
      <c r="M380" s="1">
        <v>0.34803430000000002</v>
      </c>
      <c r="N380">
        <v>0.51193089999999997</v>
      </c>
      <c r="O380">
        <v>1.3019999999999999E-4</v>
      </c>
      <c r="P380">
        <v>0.1640269</v>
      </c>
      <c r="Q380">
        <v>0.27754119999999999</v>
      </c>
      <c r="R380">
        <v>0.3910555</v>
      </c>
      <c r="S380">
        <v>0.55495209999999995</v>
      </c>
      <c r="T380">
        <v>14</v>
      </c>
      <c r="U380">
        <v>17</v>
      </c>
    </row>
    <row r="381" spans="1:21">
      <c r="A381" s="12">
        <v>41516</v>
      </c>
      <c r="B381" s="13">
        <v>16</v>
      </c>
      <c r="C381" t="s">
        <v>38</v>
      </c>
      <c r="D381" t="s">
        <v>40</v>
      </c>
      <c r="E381" t="str">
        <f t="shared" si="5"/>
        <v>4151616Average Per Device50% Cycling</v>
      </c>
      <c r="F381">
        <v>4.2628899999999996</v>
      </c>
      <c r="G381">
        <v>4.641133</v>
      </c>
      <c r="H381">
        <v>4.6432279999999997</v>
      </c>
      <c r="I381">
        <v>89.754400000000004</v>
      </c>
      <c r="J381">
        <v>0.18734709999999999</v>
      </c>
      <c r="K381">
        <v>0.3001296</v>
      </c>
      <c r="L381" s="1">
        <v>0.37824249999999998</v>
      </c>
      <c r="M381" s="1">
        <v>0.45635540000000002</v>
      </c>
      <c r="N381">
        <v>0.56913789999999997</v>
      </c>
      <c r="O381">
        <v>0.18944230000000001</v>
      </c>
      <c r="P381">
        <v>0.30222480000000002</v>
      </c>
      <c r="Q381">
        <v>0.3803377</v>
      </c>
      <c r="R381">
        <v>0.45845059999999999</v>
      </c>
      <c r="S381">
        <v>0.5712332</v>
      </c>
      <c r="T381">
        <v>14</v>
      </c>
      <c r="U381">
        <v>17</v>
      </c>
    </row>
    <row r="382" spans="1:21">
      <c r="A382" s="12">
        <v>41516</v>
      </c>
      <c r="B382" s="13">
        <v>16</v>
      </c>
      <c r="C382" t="s">
        <v>37</v>
      </c>
      <c r="D382" t="s">
        <v>68</v>
      </c>
      <c r="E382" t="str">
        <f t="shared" si="5"/>
        <v>4151616Average Per Premise30% Cycling</v>
      </c>
      <c r="F382">
        <v>11.31385</v>
      </c>
      <c r="G382">
        <v>11.90269</v>
      </c>
      <c r="H382">
        <v>12.01071</v>
      </c>
      <c r="I382">
        <v>90.241399999999999</v>
      </c>
      <c r="J382">
        <v>-0.10769140000000001</v>
      </c>
      <c r="K382">
        <v>0.3038247</v>
      </c>
      <c r="L382" s="1">
        <v>0.58883949999999996</v>
      </c>
      <c r="M382" s="1">
        <v>0.87385429999999997</v>
      </c>
      <c r="N382">
        <v>1.2853699999999999</v>
      </c>
      <c r="O382">
        <v>3.2749999999999999E-4</v>
      </c>
      <c r="P382">
        <v>0.41184359999999998</v>
      </c>
      <c r="Q382">
        <v>0.69685839999999999</v>
      </c>
      <c r="R382">
        <v>0.9818732</v>
      </c>
      <c r="S382">
        <v>1.393389</v>
      </c>
      <c r="T382">
        <v>14</v>
      </c>
      <c r="U382">
        <v>17</v>
      </c>
    </row>
    <row r="383" spans="1:21">
      <c r="A383" s="12">
        <v>41516</v>
      </c>
      <c r="B383" s="13">
        <v>16</v>
      </c>
      <c r="C383" t="s">
        <v>37</v>
      </c>
      <c r="D383" t="s">
        <v>40</v>
      </c>
      <c r="E383" t="str">
        <f t="shared" si="5"/>
        <v>4151616Average Per Premise50% Cycling</v>
      </c>
      <c r="F383">
        <v>10.421049999999999</v>
      </c>
      <c r="G383">
        <v>11.34571</v>
      </c>
      <c r="H383">
        <v>11.35083</v>
      </c>
      <c r="I383">
        <v>89.754400000000004</v>
      </c>
      <c r="J383">
        <v>0.45798850000000002</v>
      </c>
      <c r="K383">
        <v>0.73369660000000003</v>
      </c>
      <c r="L383" s="1">
        <v>0.92465109999999995</v>
      </c>
      <c r="M383" s="1">
        <v>1.1156060000000001</v>
      </c>
      <c r="N383">
        <v>1.3913139999999999</v>
      </c>
      <c r="O383">
        <v>0.46311069999999999</v>
      </c>
      <c r="P383">
        <v>0.7388188</v>
      </c>
      <c r="Q383">
        <v>0.92977330000000002</v>
      </c>
      <c r="R383">
        <v>1.1207279999999999</v>
      </c>
      <c r="S383">
        <v>1.396436</v>
      </c>
      <c r="T383">
        <v>14</v>
      </c>
      <c r="U383">
        <v>17</v>
      </c>
    </row>
    <row r="384" spans="1:21">
      <c r="A384" s="12">
        <v>41516</v>
      </c>
      <c r="B384" s="13">
        <v>16</v>
      </c>
      <c r="C384" t="s">
        <v>39</v>
      </c>
      <c r="D384" t="s">
        <v>68</v>
      </c>
      <c r="E384" t="str">
        <f t="shared" si="5"/>
        <v>4151616Average Per Ton30% Cycling</v>
      </c>
      <c r="F384">
        <v>1.174552</v>
      </c>
      <c r="G384">
        <v>1.2356830000000001</v>
      </c>
      <c r="H384">
        <v>1.2468969999999999</v>
      </c>
      <c r="I384">
        <v>90.241399999999999</v>
      </c>
      <c r="J384">
        <v>-1.1180000000000001E-2</v>
      </c>
      <c r="K384">
        <v>3.1541699999999999E-2</v>
      </c>
      <c r="L384" s="1">
        <v>6.11306E-2</v>
      </c>
      <c r="M384" s="1">
        <v>9.0719599999999997E-2</v>
      </c>
      <c r="N384">
        <v>0.13344130000000001</v>
      </c>
      <c r="O384">
        <v>3.4E-5</v>
      </c>
      <c r="P384">
        <v>4.2755700000000001E-2</v>
      </c>
      <c r="Q384">
        <v>7.2344699999999998E-2</v>
      </c>
      <c r="R384">
        <v>0.1019336</v>
      </c>
      <c r="S384">
        <v>0.14465529999999999</v>
      </c>
      <c r="T384">
        <v>14</v>
      </c>
      <c r="U384">
        <v>17</v>
      </c>
    </row>
    <row r="385" spans="1:21">
      <c r="A385" s="12">
        <v>41516</v>
      </c>
      <c r="B385" s="13">
        <v>16</v>
      </c>
      <c r="C385" t="s">
        <v>39</v>
      </c>
      <c r="D385" t="s">
        <v>40</v>
      </c>
      <c r="E385" t="str">
        <f t="shared" si="5"/>
        <v>4151616Average Per Ton50% Cycling</v>
      </c>
      <c r="F385">
        <v>1.0935459999999999</v>
      </c>
      <c r="G385">
        <v>1.1905749999999999</v>
      </c>
      <c r="H385">
        <v>1.1911130000000001</v>
      </c>
      <c r="I385">
        <v>89.754400000000004</v>
      </c>
      <c r="J385">
        <v>4.8059600000000001E-2</v>
      </c>
      <c r="K385">
        <v>7.6991400000000002E-2</v>
      </c>
      <c r="L385" s="1">
        <v>9.7029400000000002E-2</v>
      </c>
      <c r="M385" s="1">
        <v>0.1170675</v>
      </c>
      <c r="N385">
        <v>0.1459993</v>
      </c>
      <c r="O385">
        <v>4.85972E-2</v>
      </c>
      <c r="P385">
        <v>7.7528899999999998E-2</v>
      </c>
      <c r="Q385">
        <v>9.7567000000000001E-2</v>
      </c>
      <c r="R385">
        <v>0.117605</v>
      </c>
      <c r="S385">
        <v>0.14653679999999999</v>
      </c>
      <c r="T385">
        <v>14</v>
      </c>
      <c r="U385">
        <v>17</v>
      </c>
    </row>
    <row r="386" spans="1:21">
      <c r="A386" s="12">
        <v>41516</v>
      </c>
      <c r="B386" s="13">
        <v>17</v>
      </c>
      <c r="C386" t="s">
        <v>38</v>
      </c>
      <c r="D386" t="s">
        <v>68</v>
      </c>
      <c r="E386" t="str">
        <f t="shared" si="5"/>
        <v>4151617Average Per Device30% Cycling</v>
      </c>
      <c r="F386">
        <v>4.3035620000000003</v>
      </c>
      <c r="G386">
        <v>4.4918709999999997</v>
      </c>
      <c r="H386">
        <v>4.532635</v>
      </c>
      <c r="I386">
        <v>88.423000000000002</v>
      </c>
      <c r="J386">
        <v>-8.41335E-2</v>
      </c>
      <c r="K386">
        <v>7.6827900000000005E-2</v>
      </c>
      <c r="L386" s="1">
        <v>0.18830920000000001</v>
      </c>
      <c r="M386" s="1">
        <v>0.29979050000000002</v>
      </c>
      <c r="N386">
        <v>0.46075179999999999</v>
      </c>
      <c r="O386">
        <v>-4.3369100000000001E-2</v>
      </c>
      <c r="P386">
        <v>0.11759219999999999</v>
      </c>
      <c r="Q386">
        <v>0.22907350000000001</v>
      </c>
      <c r="R386">
        <v>0.34055489999999999</v>
      </c>
      <c r="S386">
        <v>0.50151619999999997</v>
      </c>
      <c r="T386">
        <v>14</v>
      </c>
      <c r="U386">
        <v>17</v>
      </c>
    </row>
    <row r="387" spans="1:21">
      <c r="A387" s="12">
        <v>41516</v>
      </c>
      <c r="B387" s="13">
        <v>17</v>
      </c>
      <c r="C387" t="s">
        <v>38</v>
      </c>
      <c r="D387" t="s">
        <v>40</v>
      </c>
      <c r="E387" t="str">
        <f t="shared" ref="E387:E450" si="6">CONCATENATE(A387,B387,C387,D387)</f>
        <v>4151617Average Per Device50% Cycling</v>
      </c>
      <c r="F387">
        <v>4.0136880000000001</v>
      </c>
      <c r="G387">
        <v>4.3857410000000003</v>
      </c>
      <c r="H387">
        <v>4.387721</v>
      </c>
      <c r="I387">
        <v>88.149000000000001</v>
      </c>
      <c r="J387">
        <v>0.18685270000000001</v>
      </c>
      <c r="K387">
        <v>0.2962706</v>
      </c>
      <c r="L387" s="1">
        <v>0.37205310000000003</v>
      </c>
      <c r="M387" s="1">
        <v>0.4478357</v>
      </c>
      <c r="N387">
        <v>0.55725360000000002</v>
      </c>
      <c r="O387">
        <v>0.18883249999999999</v>
      </c>
      <c r="P387">
        <v>0.29825049999999997</v>
      </c>
      <c r="Q387">
        <v>0.374033</v>
      </c>
      <c r="R387">
        <v>0.44981549999999998</v>
      </c>
      <c r="S387">
        <v>0.55923339999999999</v>
      </c>
      <c r="T387">
        <v>14</v>
      </c>
      <c r="U387">
        <v>17</v>
      </c>
    </row>
    <row r="388" spans="1:21">
      <c r="A388" s="12">
        <v>41516</v>
      </c>
      <c r="B388" s="13">
        <v>17</v>
      </c>
      <c r="C388" t="s">
        <v>37</v>
      </c>
      <c r="D388" t="s">
        <v>68</v>
      </c>
      <c r="E388" t="str">
        <f t="shared" si="6"/>
        <v>4151617Average Per Premise30% Cycling</v>
      </c>
      <c r="F388">
        <v>10.8055</v>
      </c>
      <c r="G388">
        <v>11.278309999999999</v>
      </c>
      <c r="H388">
        <v>11.380660000000001</v>
      </c>
      <c r="I388">
        <v>88.423000000000002</v>
      </c>
      <c r="J388">
        <v>-0.21124470000000001</v>
      </c>
      <c r="K388">
        <v>0.1929014</v>
      </c>
      <c r="L388" s="1">
        <v>0.4728117</v>
      </c>
      <c r="M388" s="1">
        <v>0.752722</v>
      </c>
      <c r="N388">
        <v>1.156868</v>
      </c>
      <c r="O388">
        <v>-0.10889260000000001</v>
      </c>
      <c r="P388">
        <v>0.2952535</v>
      </c>
      <c r="Q388">
        <v>0.5751638</v>
      </c>
      <c r="R388">
        <v>0.85507420000000001</v>
      </c>
      <c r="S388">
        <v>1.25922</v>
      </c>
      <c r="T388">
        <v>14</v>
      </c>
      <c r="U388">
        <v>17</v>
      </c>
    </row>
    <row r="389" spans="1:21">
      <c r="A389" s="12">
        <v>41516</v>
      </c>
      <c r="B389" s="13">
        <v>17</v>
      </c>
      <c r="C389" t="s">
        <v>37</v>
      </c>
      <c r="D389" t="s">
        <v>40</v>
      </c>
      <c r="E389" t="str">
        <f t="shared" si="6"/>
        <v>4151617Average Per Premise50% Cycling</v>
      </c>
      <c r="F389">
        <v>9.8118560000000006</v>
      </c>
      <c r="G389">
        <v>10.72138</v>
      </c>
      <c r="H389">
        <v>10.72622</v>
      </c>
      <c r="I389">
        <v>88.149000000000001</v>
      </c>
      <c r="J389">
        <v>0.4567795</v>
      </c>
      <c r="K389">
        <v>0.72426230000000003</v>
      </c>
      <c r="L389" s="1">
        <v>0.90952010000000005</v>
      </c>
      <c r="M389" s="1">
        <v>1.094778</v>
      </c>
      <c r="N389">
        <v>1.3622609999999999</v>
      </c>
      <c r="O389">
        <v>0.46161930000000001</v>
      </c>
      <c r="P389">
        <v>0.72910220000000003</v>
      </c>
      <c r="Q389">
        <v>0.91435999999999995</v>
      </c>
      <c r="R389">
        <v>1.099618</v>
      </c>
      <c r="S389">
        <v>1.3671009999999999</v>
      </c>
      <c r="T389">
        <v>14</v>
      </c>
      <c r="U389">
        <v>17</v>
      </c>
    </row>
    <row r="390" spans="1:21">
      <c r="A390" s="12">
        <v>41516</v>
      </c>
      <c r="B390" s="13">
        <v>17</v>
      </c>
      <c r="C390" t="s">
        <v>39</v>
      </c>
      <c r="D390" t="s">
        <v>68</v>
      </c>
      <c r="E390" t="str">
        <f t="shared" si="6"/>
        <v>4151617Average Per Ton30% Cycling</v>
      </c>
      <c r="F390">
        <v>1.121777</v>
      </c>
      <c r="G390">
        <v>1.1708620000000001</v>
      </c>
      <c r="H390">
        <v>1.1814880000000001</v>
      </c>
      <c r="I390">
        <v>88.423000000000002</v>
      </c>
      <c r="J390">
        <v>-2.1930499999999999E-2</v>
      </c>
      <c r="K390">
        <v>2.0026100000000002E-2</v>
      </c>
      <c r="L390" s="1">
        <v>4.90851E-2</v>
      </c>
      <c r="M390" s="1">
        <v>7.8144099999999994E-2</v>
      </c>
      <c r="N390">
        <v>0.1201007</v>
      </c>
      <c r="O390">
        <v>-1.1304700000000001E-2</v>
      </c>
      <c r="P390">
        <v>3.0651899999999999E-2</v>
      </c>
      <c r="Q390">
        <v>5.9710899999999997E-2</v>
      </c>
      <c r="R390">
        <v>8.8769899999999999E-2</v>
      </c>
      <c r="S390">
        <v>0.1307265</v>
      </c>
      <c r="T390">
        <v>14</v>
      </c>
      <c r="U390">
        <v>17</v>
      </c>
    </row>
    <row r="391" spans="1:21">
      <c r="A391" s="12">
        <v>41516</v>
      </c>
      <c r="B391" s="13">
        <v>17</v>
      </c>
      <c r="C391" t="s">
        <v>39</v>
      </c>
      <c r="D391" t="s">
        <v>40</v>
      </c>
      <c r="E391" t="str">
        <f t="shared" si="6"/>
        <v>4151617Average Per Ton50% Cycling</v>
      </c>
      <c r="F391">
        <v>1.0296190000000001</v>
      </c>
      <c r="G391">
        <v>1.1250599999999999</v>
      </c>
      <c r="H391">
        <v>1.1255679999999999</v>
      </c>
      <c r="I391">
        <v>88.149000000000001</v>
      </c>
      <c r="J391">
        <v>4.7932700000000002E-2</v>
      </c>
      <c r="K391">
        <v>7.6001299999999994E-2</v>
      </c>
      <c r="L391" s="1">
        <v>9.5441600000000001E-2</v>
      </c>
      <c r="M391" s="1">
        <v>0.11488180000000001</v>
      </c>
      <c r="N391">
        <v>0.14295050000000001</v>
      </c>
      <c r="O391">
        <v>4.84406E-2</v>
      </c>
      <c r="P391">
        <v>7.6509300000000002E-2</v>
      </c>
      <c r="Q391">
        <v>9.5949499999999993E-2</v>
      </c>
      <c r="R391">
        <v>0.1153898</v>
      </c>
      <c r="S391">
        <v>0.14345840000000001</v>
      </c>
      <c r="T391">
        <v>14</v>
      </c>
      <c r="U391">
        <v>17</v>
      </c>
    </row>
    <row r="392" spans="1:21">
      <c r="A392" s="12">
        <v>41516</v>
      </c>
      <c r="B392" s="13">
        <v>18</v>
      </c>
      <c r="C392" t="s">
        <v>38</v>
      </c>
      <c r="D392" t="s">
        <v>68</v>
      </c>
      <c r="E392" t="str">
        <f t="shared" si="6"/>
        <v>4151618Average Per Device30% Cycling</v>
      </c>
      <c r="F392">
        <v>4.1535450000000003</v>
      </c>
      <c r="G392">
        <v>4.1072569999999997</v>
      </c>
      <c r="H392">
        <v>4.1445309999999997</v>
      </c>
      <c r="I392">
        <v>85.821299999999994</v>
      </c>
      <c r="J392">
        <v>-0.31465979999999999</v>
      </c>
      <c r="K392">
        <v>-0.1561033</v>
      </c>
      <c r="L392" s="1">
        <v>-4.6287500000000002E-2</v>
      </c>
      <c r="M392" s="1">
        <v>6.3528200000000007E-2</v>
      </c>
      <c r="N392">
        <v>0.2220847</v>
      </c>
      <c r="O392">
        <v>-0.27738590000000002</v>
      </c>
      <c r="P392">
        <v>-0.1188294</v>
      </c>
      <c r="Q392">
        <v>-9.0136999999999995E-3</v>
      </c>
      <c r="R392">
        <v>0.10080210000000001</v>
      </c>
      <c r="S392">
        <v>0.25935859999999999</v>
      </c>
      <c r="T392">
        <v>14</v>
      </c>
      <c r="U392">
        <v>17</v>
      </c>
    </row>
    <row r="393" spans="1:21">
      <c r="A393" s="12">
        <v>41516</v>
      </c>
      <c r="B393" s="13">
        <v>18</v>
      </c>
      <c r="C393" t="s">
        <v>38</v>
      </c>
      <c r="D393" t="s">
        <v>40</v>
      </c>
      <c r="E393" t="str">
        <f t="shared" si="6"/>
        <v>4151618Average Per Device50% Cycling</v>
      </c>
      <c r="F393">
        <v>3.9245619999999999</v>
      </c>
      <c r="G393">
        <v>3.9383590000000002</v>
      </c>
      <c r="H393">
        <v>3.940137</v>
      </c>
      <c r="I393">
        <v>85.397099999999995</v>
      </c>
      <c r="J393">
        <v>-0.16945450000000001</v>
      </c>
      <c r="K393">
        <v>-6.1188300000000001E-2</v>
      </c>
      <c r="L393" s="1">
        <v>1.3796599999999999E-2</v>
      </c>
      <c r="M393" s="1">
        <v>8.8781399999999996E-2</v>
      </c>
      <c r="N393">
        <v>0.19704759999999999</v>
      </c>
      <c r="O393">
        <v>-0.16767660000000001</v>
      </c>
      <c r="P393">
        <v>-5.9410400000000002E-2</v>
      </c>
      <c r="Q393">
        <v>1.55745E-2</v>
      </c>
      <c r="R393">
        <v>9.0559299999999995E-2</v>
      </c>
      <c r="S393">
        <v>0.19882549999999999</v>
      </c>
      <c r="T393">
        <v>14</v>
      </c>
      <c r="U393">
        <v>17</v>
      </c>
    </row>
    <row r="394" spans="1:21">
      <c r="A394" s="12">
        <v>41516</v>
      </c>
      <c r="B394" s="13">
        <v>18</v>
      </c>
      <c r="C394" t="s">
        <v>37</v>
      </c>
      <c r="D394" t="s">
        <v>68</v>
      </c>
      <c r="E394" t="str">
        <f t="shared" si="6"/>
        <v>4151618Average Per Premise30% Cycling</v>
      </c>
      <c r="F394">
        <v>10.42883</v>
      </c>
      <c r="G394">
        <v>10.312609999999999</v>
      </c>
      <c r="H394">
        <v>10.4062</v>
      </c>
      <c r="I394">
        <v>85.821299999999994</v>
      </c>
      <c r="J394">
        <v>-0.79005669999999995</v>
      </c>
      <c r="K394">
        <v>-0.39194879999999999</v>
      </c>
      <c r="L394" s="1">
        <v>-0.1162205</v>
      </c>
      <c r="M394" s="1">
        <v>0.15950780000000001</v>
      </c>
      <c r="N394">
        <v>0.55761579999999999</v>
      </c>
      <c r="O394">
        <v>-0.69646790000000003</v>
      </c>
      <c r="P394">
        <v>-0.29836000000000001</v>
      </c>
      <c r="Q394">
        <v>-2.2631600000000002E-2</v>
      </c>
      <c r="R394">
        <v>0.25309670000000001</v>
      </c>
      <c r="S394">
        <v>0.65120460000000002</v>
      </c>
      <c r="T394">
        <v>14</v>
      </c>
      <c r="U394">
        <v>17</v>
      </c>
    </row>
    <row r="395" spans="1:21">
      <c r="A395" s="12">
        <v>41516</v>
      </c>
      <c r="B395" s="13">
        <v>18</v>
      </c>
      <c r="C395" t="s">
        <v>37</v>
      </c>
      <c r="D395" t="s">
        <v>40</v>
      </c>
      <c r="E395" t="str">
        <f t="shared" si="6"/>
        <v>4151618Average Per Premise50% Cycling</v>
      </c>
      <c r="F395">
        <v>9.5939789999999991</v>
      </c>
      <c r="G395">
        <v>9.6277059999999999</v>
      </c>
      <c r="H395">
        <v>9.6320519999999998</v>
      </c>
      <c r="I395">
        <v>85.397099999999995</v>
      </c>
      <c r="J395">
        <v>-0.41424850000000002</v>
      </c>
      <c r="K395">
        <v>-0.14958109999999999</v>
      </c>
      <c r="L395" s="1">
        <v>3.3726699999999998E-2</v>
      </c>
      <c r="M395" s="1">
        <v>0.21703449999999999</v>
      </c>
      <c r="N395">
        <v>0.48170190000000002</v>
      </c>
      <c r="O395">
        <v>-0.40990159999999998</v>
      </c>
      <c r="P395">
        <v>-0.14523430000000001</v>
      </c>
      <c r="Q395">
        <v>3.8073500000000003E-2</v>
      </c>
      <c r="R395">
        <v>0.2213813</v>
      </c>
      <c r="S395">
        <v>0.4860487</v>
      </c>
      <c r="T395">
        <v>14</v>
      </c>
      <c r="U395">
        <v>17</v>
      </c>
    </row>
    <row r="396" spans="1:21">
      <c r="A396" s="12">
        <v>41516</v>
      </c>
      <c r="B396" s="13">
        <v>18</v>
      </c>
      <c r="C396" t="s">
        <v>39</v>
      </c>
      <c r="D396" t="s">
        <v>68</v>
      </c>
      <c r="E396" t="str">
        <f t="shared" si="6"/>
        <v>4151618Average Per Ton30% Cycling</v>
      </c>
      <c r="F396">
        <v>1.0826739999999999</v>
      </c>
      <c r="G396">
        <v>1.070608</v>
      </c>
      <c r="H396">
        <v>1.0803240000000001</v>
      </c>
      <c r="I396">
        <v>85.821299999999994</v>
      </c>
      <c r="J396">
        <v>-8.2020099999999999E-2</v>
      </c>
      <c r="K396">
        <v>-4.0690400000000002E-2</v>
      </c>
      <c r="L396" s="1">
        <v>-1.20655E-2</v>
      </c>
      <c r="M396" s="1">
        <v>1.6559299999999999E-2</v>
      </c>
      <c r="N396">
        <v>5.7889099999999999E-2</v>
      </c>
      <c r="O396">
        <v>-7.2304199999999999E-2</v>
      </c>
      <c r="P396">
        <v>-3.0974499999999999E-2</v>
      </c>
      <c r="Q396">
        <v>-2.3495999999999999E-3</v>
      </c>
      <c r="R396">
        <v>2.6275199999999999E-2</v>
      </c>
      <c r="S396">
        <v>6.7604999999999998E-2</v>
      </c>
      <c r="T396">
        <v>14</v>
      </c>
      <c r="U396">
        <v>17</v>
      </c>
    </row>
    <row r="397" spans="1:21">
      <c r="A397" s="12">
        <v>41516</v>
      </c>
      <c r="B397" s="13">
        <v>18</v>
      </c>
      <c r="C397" t="s">
        <v>39</v>
      </c>
      <c r="D397" t="s">
        <v>40</v>
      </c>
      <c r="E397" t="str">
        <f t="shared" si="6"/>
        <v>4151618Average Per Ton50% Cycling</v>
      </c>
      <c r="F397">
        <v>1.006756</v>
      </c>
      <c r="G397">
        <v>1.0102949999999999</v>
      </c>
      <c r="H397">
        <v>1.010751</v>
      </c>
      <c r="I397">
        <v>85.397099999999995</v>
      </c>
      <c r="J397">
        <v>-4.3469599999999997E-2</v>
      </c>
      <c r="K397">
        <v>-1.5696399999999999E-2</v>
      </c>
      <c r="L397" s="1">
        <v>3.5392000000000002E-3</v>
      </c>
      <c r="M397" s="1">
        <v>2.2774800000000001E-2</v>
      </c>
      <c r="N397">
        <v>5.0548000000000003E-2</v>
      </c>
      <c r="O397">
        <v>-4.3013500000000003E-2</v>
      </c>
      <c r="P397">
        <v>-1.52403E-2</v>
      </c>
      <c r="Q397">
        <v>3.9953000000000002E-3</v>
      </c>
      <c r="R397">
        <v>2.3230899999999999E-2</v>
      </c>
      <c r="S397">
        <v>5.1004099999999997E-2</v>
      </c>
      <c r="T397">
        <v>14</v>
      </c>
      <c r="U397">
        <v>17</v>
      </c>
    </row>
    <row r="398" spans="1:21">
      <c r="A398" s="12">
        <v>41516</v>
      </c>
      <c r="B398" s="13">
        <v>19</v>
      </c>
      <c r="C398" t="s">
        <v>38</v>
      </c>
      <c r="D398" t="s">
        <v>68</v>
      </c>
      <c r="E398" t="str">
        <f t="shared" si="6"/>
        <v>4151619Average Per Device30% Cycling</v>
      </c>
      <c r="F398">
        <v>3.6735169999999999</v>
      </c>
      <c r="G398">
        <v>3.5816249999999998</v>
      </c>
      <c r="H398">
        <v>3.6141290000000001</v>
      </c>
      <c r="I398">
        <v>83.082700000000003</v>
      </c>
      <c r="J398">
        <v>-0.35019640000000002</v>
      </c>
      <c r="K398">
        <v>-0.19758809999999999</v>
      </c>
      <c r="L398" s="1">
        <v>-9.1892000000000001E-2</v>
      </c>
      <c r="M398" s="1">
        <v>1.38041E-2</v>
      </c>
      <c r="N398">
        <v>0.16641239999999999</v>
      </c>
      <c r="O398">
        <v>-0.31769259999999999</v>
      </c>
      <c r="P398">
        <v>-0.16508419999999999</v>
      </c>
      <c r="Q398">
        <v>-5.9388200000000002E-2</v>
      </c>
      <c r="R398">
        <v>4.6307899999999999E-2</v>
      </c>
      <c r="S398">
        <v>0.19891629999999999</v>
      </c>
      <c r="T398">
        <v>14</v>
      </c>
      <c r="U398">
        <v>17</v>
      </c>
    </row>
    <row r="399" spans="1:21">
      <c r="A399" s="12">
        <v>41516</v>
      </c>
      <c r="B399" s="13">
        <v>19</v>
      </c>
      <c r="C399" t="s">
        <v>38</v>
      </c>
      <c r="D399" t="s">
        <v>40</v>
      </c>
      <c r="E399" t="str">
        <f t="shared" si="6"/>
        <v>4151619Average Per Device50% Cycling</v>
      </c>
      <c r="F399">
        <v>3.5504959999999999</v>
      </c>
      <c r="G399">
        <v>3.42543</v>
      </c>
      <c r="H399">
        <v>3.4269759999999998</v>
      </c>
      <c r="I399">
        <v>83.021799999999999</v>
      </c>
      <c r="J399">
        <v>-0.30062349999999999</v>
      </c>
      <c r="K399">
        <v>-0.1969031</v>
      </c>
      <c r="L399" s="1">
        <v>-0.12506680000000001</v>
      </c>
      <c r="M399" s="1">
        <v>-5.3230399999999997E-2</v>
      </c>
      <c r="N399">
        <v>5.049E-2</v>
      </c>
      <c r="O399">
        <v>-0.29907709999999998</v>
      </c>
      <c r="P399">
        <v>-0.1953568</v>
      </c>
      <c r="Q399">
        <v>-0.1235204</v>
      </c>
      <c r="R399">
        <v>-5.1684000000000001E-2</v>
      </c>
      <c r="S399">
        <v>5.2036300000000001E-2</v>
      </c>
      <c r="T399">
        <v>14</v>
      </c>
      <c r="U399">
        <v>17</v>
      </c>
    </row>
    <row r="400" spans="1:21">
      <c r="A400" s="12">
        <v>41516</v>
      </c>
      <c r="B400" s="13">
        <v>19</v>
      </c>
      <c r="C400" t="s">
        <v>37</v>
      </c>
      <c r="D400" t="s">
        <v>68</v>
      </c>
      <c r="E400" t="str">
        <f t="shared" si="6"/>
        <v>4151619Average Per Premise30% Cycling</v>
      </c>
      <c r="F400">
        <v>9.2235669999999992</v>
      </c>
      <c r="G400">
        <v>8.9928419999999996</v>
      </c>
      <c r="H400">
        <v>9.0744530000000001</v>
      </c>
      <c r="I400">
        <v>83.082700000000003</v>
      </c>
      <c r="J400">
        <v>-0.87928309999999998</v>
      </c>
      <c r="K400">
        <v>-0.49610989999999999</v>
      </c>
      <c r="L400" s="1">
        <v>-0.23072529999999999</v>
      </c>
      <c r="M400" s="1">
        <v>3.4659299999999997E-2</v>
      </c>
      <c r="N400">
        <v>0.4178325</v>
      </c>
      <c r="O400">
        <v>-0.79767140000000003</v>
      </c>
      <c r="P400">
        <v>-0.41449819999999998</v>
      </c>
      <c r="Q400">
        <v>-0.14911369999999999</v>
      </c>
      <c r="R400">
        <v>0.1162709</v>
      </c>
      <c r="S400">
        <v>0.4994442</v>
      </c>
      <c r="T400">
        <v>14</v>
      </c>
      <c r="U400">
        <v>17</v>
      </c>
    </row>
    <row r="401" spans="1:21">
      <c r="A401" s="12">
        <v>41516</v>
      </c>
      <c r="B401" s="13">
        <v>19</v>
      </c>
      <c r="C401" t="s">
        <v>37</v>
      </c>
      <c r="D401" t="s">
        <v>40</v>
      </c>
      <c r="E401" t="str">
        <f t="shared" si="6"/>
        <v>4151619Average Per Premise50% Cycling</v>
      </c>
      <c r="F401">
        <v>8.6795380000000009</v>
      </c>
      <c r="G401">
        <v>8.3737999999999992</v>
      </c>
      <c r="H401">
        <v>8.3775809999999993</v>
      </c>
      <c r="I401">
        <v>83.021799999999999</v>
      </c>
      <c r="J401">
        <v>-0.73490319999999998</v>
      </c>
      <c r="K401">
        <v>-0.48134860000000002</v>
      </c>
      <c r="L401" s="1">
        <v>-0.3057375</v>
      </c>
      <c r="M401" s="1">
        <v>-0.1301264</v>
      </c>
      <c r="N401">
        <v>0.1234282</v>
      </c>
      <c r="O401">
        <v>-0.73112279999999996</v>
      </c>
      <c r="P401">
        <v>-0.4775682</v>
      </c>
      <c r="Q401">
        <v>-0.30195709999999998</v>
      </c>
      <c r="R401">
        <v>-0.12634600000000001</v>
      </c>
      <c r="S401">
        <v>0.1272085</v>
      </c>
      <c r="T401">
        <v>14</v>
      </c>
      <c r="U401">
        <v>17</v>
      </c>
    </row>
    <row r="402" spans="1:21">
      <c r="A402" s="12">
        <v>41516</v>
      </c>
      <c r="B402" s="13">
        <v>19</v>
      </c>
      <c r="C402" t="s">
        <v>39</v>
      </c>
      <c r="D402" t="s">
        <v>68</v>
      </c>
      <c r="E402" t="str">
        <f t="shared" si="6"/>
        <v>4151619Average Per Ton30% Cycling</v>
      </c>
      <c r="F402">
        <v>0.95754839999999997</v>
      </c>
      <c r="G402">
        <v>0.93359570000000003</v>
      </c>
      <c r="H402">
        <v>0.94206820000000002</v>
      </c>
      <c r="I402">
        <v>83.082700000000003</v>
      </c>
      <c r="J402">
        <v>-9.1283100000000006E-2</v>
      </c>
      <c r="K402">
        <v>-5.1503800000000002E-2</v>
      </c>
      <c r="L402" s="1">
        <v>-2.39528E-2</v>
      </c>
      <c r="M402" s="1">
        <v>3.5982000000000002E-3</v>
      </c>
      <c r="N402">
        <v>4.3377499999999999E-2</v>
      </c>
      <c r="O402">
        <v>-8.2810499999999995E-2</v>
      </c>
      <c r="P402">
        <v>-4.3031199999999999E-2</v>
      </c>
      <c r="Q402">
        <v>-1.54802E-2</v>
      </c>
      <c r="R402">
        <v>1.20708E-2</v>
      </c>
      <c r="S402">
        <v>5.1850100000000003E-2</v>
      </c>
      <c r="T402">
        <v>14</v>
      </c>
      <c r="U402">
        <v>17</v>
      </c>
    </row>
    <row r="403" spans="1:21">
      <c r="A403" s="12">
        <v>41516</v>
      </c>
      <c r="B403" s="13">
        <v>19</v>
      </c>
      <c r="C403" t="s">
        <v>39</v>
      </c>
      <c r="D403" t="s">
        <v>40</v>
      </c>
      <c r="E403" t="str">
        <f t="shared" si="6"/>
        <v>4151619Average Per Ton50% Cycling</v>
      </c>
      <c r="F403">
        <v>0.91079770000000004</v>
      </c>
      <c r="G403">
        <v>0.87871469999999996</v>
      </c>
      <c r="H403">
        <v>0.87911139999999999</v>
      </c>
      <c r="I403">
        <v>83.021799999999999</v>
      </c>
      <c r="J403">
        <v>-7.7117900000000003E-2</v>
      </c>
      <c r="K403">
        <v>-5.0510899999999997E-2</v>
      </c>
      <c r="L403" s="1">
        <v>-3.2082899999999998E-2</v>
      </c>
      <c r="M403" s="1">
        <v>-1.3655E-2</v>
      </c>
      <c r="N403">
        <v>1.2952099999999999E-2</v>
      </c>
      <c r="O403">
        <v>-7.6721300000000006E-2</v>
      </c>
      <c r="P403">
        <v>-5.0114199999999998E-2</v>
      </c>
      <c r="Q403">
        <v>-3.1686199999999998E-2</v>
      </c>
      <c r="R403">
        <v>-1.3258300000000001E-2</v>
      </c>
      <c r="S403">
        <v>1.3348799999999999E-2</v>
      </c>
      <c r="T403">
        <v>14</v>
      </c>
      <c r="U403">
        <v>17</v>
      </c>
    </row>
    <row r="404" spans="1:21">
      <c r="A404" s="12">
        <v>41516</v>
      </c>
      <c r="B404" s="13">
        <v>20</v>
      </c>
      <c r="C404" t="s">
        <v>38</v>
      </c>
      <c r="D404" t="s">
        <v>68</v>
      </c>
      <c r="E404" t="str">
        <f t="shared" si="6"/>
        <v>4151620Average Per Device30% Cycling</v>
      </c>
      <c r="F404">
        <v>3.5426299999999999</v>
      </c>
      <c r="G404">
        <v>3.3641100000000002</v>
      </c>
      <c r="H404">
        <v>3.3946399999999999</v>
      </c>
      <c r="I404">
        <v>81.189400000000006</v>
      </c>
      <c r="J404">
        <v>-0.43435550000000001</v>
      </c>
      <c r="K404">
        <v>-0.28320580000000001</v>
      </c>
      <c r="L404" s="1">
        <v>-0.17852000000000001</v>
      </c>
      <c r="M404" s="1">
        <v>-7.38341E-2</v>
      </c>
      <c r="N404">
        <v>7.7315599999999998E-2</v>
      </c>
      <c r="O404">
        <v>-0.40382580000000001</v>
      </c>
      <c r="P404">
        <v>-0.25267610000000001</v>
      </c>
      <c r="Q404">
        <v>-0.14799019999999999</v>
      </c>
      <c r="R404">
        <v>-4.33044E-2</v>
      </c>
      <c r="S404">
        <v>0.10784530000000001</v>
      </c>
      <c r="T404">
        <v>14</v>
      </c>
      <c r="U404">
        <v>17</v>
      </c>
    </row>
    <row r="405" spans="1:21">
      <c r="A405" s="12">
        <v>41516</v>
      </c>
      <c r="B405" s="13">
        <v>20</v>
      </c>
      <c r="C405" t="s">
        <v>38</v>
      </c>
      <c r="D405" t="s">
        <v>40</v>
      </c>
      <c r="E405" t="str">
        <f t="shared" si="6"/>
        <v>4151620Average Per Device50% Cycling</v>
      </c>
      <c r="F405">
        <v>3.3411659999999999</v>
      </c>
      <c r="G405">
        <v>3.2133440000000002</v>
      </c>
      <c r="H405">
        <v>3.2147939999999999</v>
      </c>
      <c r="I405">
        <v>81.271500000000003</v>
      </c>
      <c r="J405">
        <v>-0.30174299999999998</v>
      </c>
      <c r="K405">
        <v>-0.198989</v>
      </c>
      <c r="L405" s="1">
        <v>-0.12782189999999999</v>
      </c>
      <c r="M405" s="1">
        <v>-5.6654799999999998E-2</v>
      </c>
      <c r="N405">
        <v>4.6099099999999997E-2</v>
      </c>
      <c r="O405">
        <v>-0.30029240000000001</v>
      </c>
      <c r="P405">
        <v>-0.19753850000000001</v>
      </c>
      <c r="Q405">
        <v>-0.12637139999999999</v>
      </c>
      <c r="R405">
        <v>-5.5204299999999998E-2</v>
      </c>
      <c r="S405">
        <v>4.75497E-2</v>
      </c>
      <c r="T405">
        <v>14</v>
      </c>
      <c r="U405">
        <v>17</v>
      </c>
    </row>
    <row r="406" spans="1:21">
      <c r="A406" s="12">
        <v>41516</v>
      </c>
      <c r="B406" s="13">
        <v>20</v>
      </c>
      <c r="C406" t="s">
        <v>37</v>
      </c>
      <c r="D406" t="s">
        <v>68</v>
      </c>
      <c r="E406" t="str">
        <f t="shared" si="6"/>
        <v>4151620Average Per Premise30% Cycling</v>
      </c>
      <c r="F406">
        <v>8.8949309999999997</v>
      </c>
      <c r="G406">
        <v>8.4466979999999996</v>
      </c>
      <c r="H406">
        <v>8.5233539999999994</v>
      </c>
      <c r="I406">
        <v>81.189400000000006</v>
      </c>
      <c r="J406">
        <v>-1.0905910000000001</v>
      </c>
      <c r="K406">
        <v>-0.71108070000000001</v>
      </c>
      <c r="L406" s="1">
        <v>-0.44823269999999998</v>
      </c>
      <c r="M406" s="1">
        <v>-0.18538460000000001</v>
      </c>
      <c r="N406">
        <v>0.1941262</v>
      </c>
      <c r="O406">
        <v>-1.0139359999999999</v>
      </c>
      <c r="P406">
        <v>-0.63442529999999997</v>
      </c>
      <c r="Q406">
        <v>-0.3715773</v>
      </c>
      <c r="R406">
        <v>-0.1087292</v>
      </c>
      <c r="S406">
        <v>0.27078150000000001</v>
      </c>
      <c r="T406">
        <v>14</v>
      </c>
      <c r="U406">
        <v>17</v>
      </c>
    </row>
    <row r="407" spans="1:21">
      <c r="A407" s="12">
        <v>41516</v>
      </c>
      <c r="B407" s="13">
        <v>20</v>
      </c>
      <c r="C407" t="s">
        <v>37</v>
      </c>
      <c r="D407" t="s">
        <v>40</v>
      </c>
      <c r="E407" t="str">
        <f t="shared" si="6"/>
        <v>4151620Average Per Premise50% Cycling</v>
      </c>
      <c r="F407">
        <v>8.1678090000000001</v>
      </c>
      <c r="G407">
        <v>7.8553360000000003</v>
      </c>
      <c r="H407">
        <v>7.8588820000000004</v>
      </c>
      <c r="I407">
        <v>81.271500000000003</v>
      </c>
      <c r="J407">
        <v>-0.73763990000000002</v>
      </c>
      <c r="K407">
        <v>-0.48644779999999999</v>
      </c>
      <c r="L407" s="1">
        <v>-0.3124728</v>
      </c>
      <c r="M407" s="1">
        <v>-0.13849790000000001</v>
      </c>
      <c r="N407">
        <v>0.1126943</v>
      </c>
      <c r="O407">
        <v>-0.73409369999999996</v>
      </c>
      <c r="P407">
        <v>-0.48290149999999998</v>
      </c>
      <c r="Q407">
        <v>-0.3089266</v>
      </c>
      <c r="R407">
        <v>-0.13495170000000001</v>
      </c>
      <c r="S407">
        <v>0.1162405</v>
      </c>
      <c r="T407">
        <v>14</v>
      </c>
      <c r="U407">
        <v>17</v>
      </c>
    </row>
    <row r="408" spans="1:21">
      <c r="A408" s="12">
        <v>41516</v>
      </c>
      <c r="B408" s="13">
        <v>20</v>
      </c>
      <c r="C408" t="s">
        <v>39</v>
      </c>
      <c r="D408" t="s">
        <v>68</v>
      </c>
      <c r="E408" t="str">
        <f t="shared" si="6"/>
        <v>4151620Average Per Ton30% Cycling</v>
      </c>
      <c r="F408">
        <v>0.923431</v>
      </c>
      <c r="G408">
        <v>0.8768975</v>
      </c>
      <c r="H408">
        <v>0.88485550000000002</v>
      </c>
      <c r="I408">
        <v>81.189400000000006</v>
      </c>
      <c r="J408">
        <v>-0.11322019999999999</v>
      </c>
      <c r="K408">
        <v>-7.3821100000000001E-2</v>
      </c>
      <c r="L408" s="1">
        <v>-4.6533499999999998E-2</v>
      </c>
      <c r="M408" s="1">
        <v>-1.92458E-2</v>
      </c>
      <c r="N408">
        <v>2.0153299999999999E-2</v>
      </c>
      <c r="O408">
        <v>-0.1052622</v>
      </c>
      <c r="P408">
        <v>-6.5863099999999994E-2</v>
      </c>
      <c r="Q408">
        <v>-3.8575499999999999E-2</v>
      </c>
      <c r="R408">
        <v>-1.1287800000000001E-2</v>
      </c>
      <c r="S408">
        <v>2.8111299999999999E-2</v>
      </c>
      <c r="T408">
        <v>14</v>
      </c>
      <c r="U408">
        <v>17</v>
      </c>
    </row>
    <row r="409" spans="1:21">
      <c r="A409" s="12">
        <v>41516</v>
      </c>
      <c r="B409" s="13">
        <v>20</v>
      </c>
      <c r="C409" t="s">
        <v>39</v>
      </c>
      <c r="D409" t="s">
        <v>40</v>
      </c>
      <c r="E409" t="str">
        <f t="shared" si="6"/>
        <v>4151620Average Per Ton50% Cycling</v>
      </c>
      <c r="F409">
        <v>0.85709880000000005</v>
      </c>
      <c r="G409">
        <v>0.82430899999999996</v>
      </c>
      <c r="H409">
        <v>0.82468109999999994</v>
      </c>
      <c r="I409">
        <v>81.271500000000003</v>
      </c>
      <c r="J409">
        <v>-7.7405199999999993E-2</v>
      </c>
      <c r="K409">
        <v>-5.1046000000000001E-2</v>
      </c>
      <c r="L409" s="1">
        <v>-3.2789800000000001E-2</v>
      </c>
      <c r="M409" s="1">
        <v>-1.45335E-2</v>
      </c>
      <c r="N409">
        <v>1.18257E-2</v>
      </c>
      <c r="O409">
        <v>-7.7033099999999993E-2</v>
      </c>
      <c r="P409">
        <v>-5.0673900000000001E-2</v>
      </c>
      <c r="Q409">
        <v>-3.2417700000000001E-2</v>
      </c>
      <c r="R409">
        <v>-1.4161399999999999E-2</v>
      </c>
      <c r="S409">
        <v>1.21978E-2</v>
      </c>
      <c r="T409">
        <v>14</v>
      </c>
      <c r="U409">
        <v>17</v>
      </c>
    </row>
    <row r="410" spans="1:21">
      <c r="A410" s="12">
        <v>41516</v>
      </c>
      <c r="B410" s="13">
        <v>21</v>
      </c>
      <c r="C410" t="s">
        <v>38</v>
      </c>
      <c r="D410" t="s">
        <v>68</v>
      </c>
      <c r="E410" t="str">
        <f t="shared" si="6"/>
        <v>4151621Average Per Device30% Cycling</v>
      </c>
      <c r="F410">
        <v>3.3262309999999999</v>
      </c>
      <c r="G410">
        <v>3.2031770000000002</v>
      </c>
      <c r="H410">
        <v>3.2322470000000001</v>
      </c>
      <c r="I410">
        <v>79.390500000000003</v>
      </c>
      <c r="J410">
        <v>-0.37135109999999999</v>
      </c>
      <c r="K410">
        <v>-0.22465489999999999</v>
      </c>
      <c r="L410" s="1">
        <v>-0.1230536</v>
      </c>
      <c r="M410" s="1">
        <v>-2.1452200000000001E-2</v>
      </c>
      <c r="N410">
        <v>0.12524399999999999</v>
      </c>
      <c r="O410">
        <v>-0.34228170000000002</v>
      </c>
      <c r="P410">
        <v>-0.1955855</v>
      </c>
      <c r="Q410">
        <v>-9.3984100000000001E-2</v>
      </c>
      <c r="R410">
        <v>7.6172000000000002E-3</v>
      </c>
      <c r="S410">
        <v>0.15431339999999999</v>
      </c>
      <c r="T410">
        <v>14</v>
      </c>
      <c r="U410">
        <v>17</v>
      </c>
    </row>
    <row r="411" spans="1:21">
      <c r="A411" s="12">
        <v>41516</v>
      </c>
      <c r="B411" s="13">
        <v>21</v>
      </c>
      <c r="C411" t="s">
        <v>38</v>
      </c>
      <c r="D411" t="s">
        <v>40</v>
      </c>
      <c r="E411" t="str">
        <f t="shared" si="6"/>
        <v>4151621Average Per Device50% Cycling</v>
      </c>
      <c r="F411">
        <v>3.098592</v>
      </c>
      <c r="G411">
        <v>2.9982470000000001</v>
      </c>
      <c r="H411">
        <v>2.9996</v>
      </c>
      <c r="I411">
        <v>79.353999999999999</v>
      </c>
      <c r="J411">
        <v>-0.26956059999999998</v>
      </c>
      <c r="K411">
        <v>-0.1695866</v>
      </c>
      <c r="L411" s="1">
        <v>-0.1003449</v>
      </c>
      <c r="M411" s="1">
        <v>-3.1103200000000001E-2</v>
      </c>
      <c r="N411">
        <v>6.8870799999999996E-2</v>
      </c>
      <c r="O411">
        <v>-0.26820709999999998</v>
      </c>
      <c r="P411">
        <v>-0.1682331</v>
      </c>
      <c r="Q411">
        <v>-9.8991399999999993E-2</v>
      </c>
      <c r="R411">
        <v>-2.97497E-2</v>
      </c>
      <c r="S411">
        <v>7.0224300000000003E-2</v>
      </c>
      <c r="T411">
        <v>14</v>
      </c>
      <c r="U411">
        <v>17</v>
      </c>
    </row>
    <row r="412" spans="1:21">
      <c r="A412" s="12">
        <v>41516</v>
      </c>
      <c r="B412" s="13">
        <v>21</v>
      </c>
      <c r="C412" t="s">
        <v>37</v>
      </c>
      <c r="D412" t="s">
        <v>68</v>
      </c>
      <c r="E412" t="str">
        <f t="shared" si="6"/>
        <v>4151621Average Per Premise30% Cycling</v>
      </c>
      <c r="F412">
        <v>8.3515910000000009</v>
      </c>
      <c r="G412">
        <v>8.042624</v>
      </c>
      <c r="H412">
        <v>8.1156129999999997</v>
      </c>
      <c r="I412">
        <v>79.390500000000003</v>
      </c>
      <c r="J412">
        <v>-0.93239879999999997</v>
      </c>
      <c r="K412">
        <v>-0.56406999999999996</v>
      </c>
      <c r="L412" s="1">
        <v>-0.30896659999999998</v>
      </c>
      <c r="M412" s="1">
        <v>-5.38632E-2</v>
      </c>
      <c r="N412">
        <v>0.31446550000000001</v>
      </c>
      <c r="O412">
        <v>-0.85941029999999996</v>
      </c>
      <c r="P412">
        <v>-0.4910815</v>
      </c>
      <c r="Q412">
        <v>-0.2359781</v>
      </c>
      <c r="R412">
        <v>1.9125300000000001E-2</v>
      </c>
      <c r="S412">
        <v>0.38745400000000002</v>
      </c>
      <c r="T412">
        <v>14</v>
      </c>
      <c r="U412">
        <v>17</v>
      </c>
    </row>
    <row r="413" spans="1:21">
      <c r="A413" s="12">
        <v>41516</v>
      </c>
      <c r="B413" s="13">
        <v>21</v>
      </c>
      <c r="C413" t="s">
        <v>37</v>
      </c>
      <c r="D413" t="s">
        <v>40</v>
      </c>
      <c r="E413" t="str">
        <f t="shared" si="6"/>
        <v>4151621Average Per Premise50% Cycling</v>
      </c>
      <c r="F413">
        <v>7.5748129999999998</v>
      </c>
      <c r="G413">
        <v>7.32951</v>
      </c>
      <c r="H413">
        <v>7.3328189999999998</v>
      </c>
      <c r="I413">
        <v>79.353999999999999</v>
      </c>
      <c r="J413">
        <v>-0.65896710000000003</v>
      </c>
      <c r="K413">
        <v>-0.41457080000000002</v>
      </c>
      <c r="L413" s="1">
        <v>-0.24530270000000001</v>
      </c>
      <c r="M413" s="1">
        <v>-7.6034500000000005E-2</v>
      </c>
      <c r="N413">
        <v>0.16836180000000001</v>
      </c>
      <c r="O413">
        <v>-0.65565830000000003</v>
      </c>
      <c r="P413">
        <v>-0.41126200000000002</v>
      </c>
      <c r="Q413">
        <v>-0.24199390000000001</v>
      </c>
      <c r="R413">
        <v>-7.2725799999999993E-2</v>
      </c>
      <c r="S413">
        <v>0.1716705</v>
      </c>
      <c r="T413">
        <v>14</v>
      </c>
      <c r="U413">
        <v>17</v>
      </c>
    </row>
    <row r="414" spans="1:21">
      <c r="A414" s="12">
        <v>41516</v>
      </c>
      <c r="B414" s="13">
        <v>21</v>
      </c>
      <c r="C414" t="s">
        <v>39</v>
      </c>
      <c r="D414" t="s">
        <v>68</v>
      </c>
      <c r="E414" t="str">
        <f t="shared" si="6"/>
        <v>4151621Average Per Ton30% Cycling</v>
      </c>
      <c r="F414">
        <v>0.86702389999999996</v>
      </c>
      <c r="G414">
        <v>0.83494840000000003</v>
      </c>
      <c r="H414">
        <v>0.84252570000000004</v>
      </c>
      <c r="I414">
        <v>79.390500000000003</v>
      </c>
      <c r="J414">
        <v>-9.6797300000000003E-2</v>
      </c>
      <c r="K414">
        <v>-5.8559100000000003E-2</v>
      </c>
      <c r="L414" s="1">
        <v>-3.20755E-2</v>
      </c>
      <c r="M414" s="1">
        <v>-5.5918000000000001E-3</v>
      </c>
      <c r="N414">
        <v>3.2646399999999999E-2</v>
      </c>
      <c r="O414">
        <v>-8.9219999999999994E-2</v>
      </c>
      <c r="P414">
        <v>-5.0981800000000001E-2</v>
      </c>
      <c r="Q414">
        <v>-2.4498200000000001E-2</v>
      </c>
      <c r="R414">
        <v>1.9854999999999999E-3</v>
      </c>
      <c r="S414">
        <v>4.0223700000000001E-2</v>
      </c>
      <c r="T414">
        <v>14</v>
      </c>
      <c r="U414">
        <v>17</v>
      </c>
    </row>
    <row r="415" spans="1:21">
      <c r="A415" s="12">
        <v>41516</v>
      </c>
      <c r="B415" s="13">
        <v>21</v>
      </c>
      <c r="C415" t="s">
        <v>39</v>
      </c>
      <c r="D415" t="s">
        <v>40</v>
      </c>
      <c r="E415" t="str">
        <f t="shared" si="6"/>
        <v>4151621Average Per Ton50% Cycling</v>
      </c>
      <c r="F415">
        <v>0.79487200000000002</v>
      </c>
      <c r="G415">
        <v>0.76913089999999995</v>
      </c>
      <c r="H415">
        <v>0.76947810000000005</v>
      </c>
      <c r="I415">
        <v>79.353999999999999</v>
      </c>
      <c r="J415">
        <v>-6.9149500000000003E-2</v>
      </c>
      <c r="K415">
        <v>-4.3503500000000001E-2</v>
      </c>
      <c r="L415" s="1">
        <v>-2.5741199999999999E-2</v>
      </c>
      <c r="M415" s="1">
        <v>-7.9787999999999994E-3</v>
      </c>
      <c r="N415">
        <v>1.7667200000000001E-2</v>
      </c>
      <c r="O415">
        <v>-6.8802299999999997E-2</v>
      </c>
      <c r="P415">
        <v>-4.3156300000000002E-2</v>
      </c>
      <c r="Q415">
        <v>-2.5394E-2</v>
      </c>
      <c r="R415">
        <v>-7.6315999999999997E-3</v>
      </c>
      <c r="S415">
        <v>1.80144E-2</v>
      </c>
      <c r="T415">
        <v>14</v>
      </c>
      <c r="U415">
        <v>17</v>
      </c>
    </row>
    <row r="416" spans="1:21">
      <c r="A416" s="12">
        <v>41516</v>
      </c>
      <c r="B416" s="13">
        <v>22</v>
      </c>
      <c r="C416" t="s">
        <v>38</v>
      </c>
      <c r="D416" t="s">
        <v>68</v>
      </c>
      <c r="E416" t="str">
        <f t="shared" si="6"/>
        <v>4151622Average Per Device30% Cycling</v>
      </c>
      <c r="F416">
        <v>2.9973670000000001</v>
      </c>
      <c r="G416">
        <v>2.837526</v>
      </c>
      <c r="H416">
        <v>2.8632770000000001</v>
      </c>
      <c r="I416">
        <v>79.260300000000001</v>
      </c>
      <c r="J416">
        <v>-0.38794499999999998</v>
      </c>
      <c r="K416">
        <v>-0.2531793</v>
      </c>
      <c r="L416" s="1">
        <v>-0.15984110000000001</v>
      </c>
      <c r="M416" s="1">
        <v>-6.6502800000000001E-2</v>
      </c>
      <c r="N416">
        <v>6.8262799999999998E-2</v>
      </c>
      <c r="O416">
        <v>-0.36219390000000001</v>
      </c>
      <c r="P416">
        <v>-0.2274282</v>
      </c>
      <c r="Q416">
        <v>-0.13408990000000001</v>
      </c>
      <c r="R416">
        <v>-4.0751700000000002E-2</v>
      </c>
      <c r="S416">
        <v>9.4014E-2</v>
      </c>
      <c r="T416">
        <v>14</v>
      </c>
      <c r="U416">
        <v>17</v>
      </c>
    </row>
    <row r="417" spans="1:21">
      <c r="A417" s="12">
        <v>41516</v>
      </c>
      <c r="B417" s="13">
        <v>22</v>
      </c>
      <c r="C417" t="s">
        <v>38</v>
      </c>
      <c r="D417" t="s">
        <v>40</v>
      </c>
      <c r="E417" t="str">
        <f t="shared" si="6"/>
        <v>4151622Average Per Device50% Cycling</v>
      </c>
      <c r="F417">
        <v>2.7610869999999998</v>
      </c>
      <c r="G417">
        <v>2.67231</v>
      </c>
      <c r="H417">
        <v>2.6735159999999998</v>
      </c>
      <c r="I417">
        <v>79.323400000000007</v>
      </c>
      <c r="J417">
        <v>-0.24582180000000001</v>
      </c>
      <c r="K417">
        <v>-0.15303829999999999</v>
      </c>
      <c r="L417" s="1">
        <v>-8.8776800000000003E-2</v>
      </c>
      <c r="M417" s="1">
        <v>-2.45153E-2</v>
      </c>
      <c r="N417">
        <v>6.8268099999999998E-2</v>
      </c>
      <c r="O417">
        <v>-0.24461540000000001</v>
      </c>
      <c r="P417">
        <v>-0.15183189999999999</v>
      </c>
      <c r="Q417">
        <v>-8.7570400000000007E-2</v>
      </c>
      <c r="R417">
        <v>-2.33089E-2</v>
      </c>
      <c r="S417">
        <v>6.9474499999999995E-2</v>
      </c>
      <c r="T417">
        <v>14</v>
      </c>
      <c r="U417">
        <v>17</v>
      </c>
    </row>
    <row r="418" spans="1:21">
      <c r="A418" s="12">
        <v>41516</v>
      </c>
      <c r="B418" s="13">
        <v>22</v>
      </c>
      <c r="C418" t="s">
        <v>37</v>
      </c>
      <c r="D418" t="s">
        <v>68</v>
      </c>
      <c r="E418" t="str">
        <f t="shared" si="6"/>
        <v>4151622Average Per Premise30% Cycling</v>
      </c>
      <c r="F418">
        <v>7.5258710000000004</v>
      </c>
      <c r="G418">
        <v>7.1245380000000003</v>
      </c>
      <c r="H418">
        <v>7.1891939999999996</v>
      </c>
      <c r="I418">
        <v>79.260300000000001</v>
      </c>
      <c r="J418">
        <v>-0.97406230000000005</v>
      </c>
      <c r="K418">
        <v>-0.63568910000000001</v>
      </c>
      <c r="L418" s="1">
        <v>-0.40133289999999999</v>
      </c>
      <c r="M418" s="1">
        <v>-0.1669766</v>
      </c>
      <c r="N418">
        <v>0.17139660000000001</v>
      </c>
      <c r="O418">
        <v>-0.9094061</v>
      </c>
      <c r="P418">
        <v>-0.57103280000000001</v>
      </c>
      <c r="Q418">
        <v>-0.33667659999999999</v>
      </c>
      <c r="R418">
        <v>-0.1023203</v>
      </c>
      <c r="S418">
        <v>0.23605290000000001</v>
      </c>
      <c r="T418">
        <v>14</v>
      </c>
      <c r="U418">
        <v>17</v>
      </c>
    </row>
    <row r="419" spans="1:21">
      <c r="A419" s="12">
        <v>41516</v>
      </c>
      <c r="B419" s="13">
        <v>22</v>
      </c>
      <c r="C419" t="s">
        <v>37</v>
      </c>
      <c r="D419" t="s">
        <v>40</v>
      </c>
      <c r="E419" t="str">
        <f t="shared" si="6"/>
        <v>4151622Average Per Premise50% Cycling</v>
      </c>
      <c r="F419">
        <v>6.7497480000000003</v>
      </c>
      <c r="G419">
        <v>6.532724</v>
      </c>
      <c r="H419">
        <v>6.5356740000000002</v>
      </c>
      <c r="I419">
        <v>79.323400000000007</v>
      </c>
      <c r="J419">
        <v>-0.60093560000000001</v>
      </c>
      <c r="K419">
        <v>-0.37411739999999999</v>
      </c>
      <c r="L419" s="1">
        <v>-0.21702379999999999</v>
      </c>
      <c r="M419" s="1">
        <v>-5.9930299999999999E-2</v>
      </c>
      <c r="N419">
        <v>0.16688800000000001</v>
      </c>
      <c r="O419">
        <v>-0.59798640000000003</v>
      </c>
      <c r="P419">
        <v>-0.3711682</v>
      </c>
      <c r="Q419">
        <v>-0.2140746</v>
      </c>
      <c r="R419">
        <v>-5.6980999999999997E-2</v>
      </c>
      <c r="S419">
        <v>0.16983719999999999</v>
      </c>
      <c r="T419">
        <v>14</v>
      </c>
      <c r="U419">
        <v>17</v>
      </c>
    </row>
    <row r="420" spans="1:21">
      <c r="A420" s="12">
        <v>41516</v>
      </c>
      <c r="B420" s="13">
        <v>22</v>
      </c>
      <c r="C420" t="s">
        <v>39</v>
      </c>
      <c r="D420" t="s">
        <v>68</v>
      </c>
      <c r="E420" t="str">
        <f t="shared" si="6"/>
        <v>4151622Average Per Ton30% Cycling</v>
      </c>
      <c r="F420">
        <v>0.78130140000000003</v>
      </c>
      <c r="G420">
        <v>0.73963679999999998</v>
      </c>
      <c r="H420">
        <v>0.74634920000000005</v>
      </c>
      <c r="I420">
        <v>79.260300000000001</v>
      </c>
      <c r="J420">
        <v>-0.1011227</v>
      </c>
      <c r="K420">
        <v>-6.5994300000000006E-2</v>
      </c>
      <c r="L420" s="1">
        <v>-4.16645E-2</v>
      </c>
      <c r="M420" s="1">
        <v>-1.7334700000000001E-2</v>
      </c>
      <c r="N420">
        <v>1.77936E-2</v>
      </c>
      <c r="O420">
        <v>-9.4410400000000005E-2</v>
      </c>
      <c r="P420">
        <v>-5.9282000000000001E-2</v>
      </c>
      <c r="Q420">
        <v>-3.4952200000000003E-2</v>
      </c>
      <c r="R420">
        <v>-1.0622400000000001E-2</v>
      </c>
      <c r="S420">
        <v>2.4505900000000001E-2</v>
      </c>
      <c r="T420">
        <v>14</v>
      </c>
      <c r="U420">
        <v>17</v>
      </c>
    </row>
    <row r="421" spans="1:21">
      <c r="A421" s="12">
        <v>41516</v>
      </c>
      <c r="B421" s="13">
        <v>22</v>
      </c>
      <c r="C421" t="s">
        <v>39</v>
      </c>
      <c r="D421" t="s">
        <v>40</v>
      </c>
      <c r="E421" t="str">
        <f t="shared" si="6"/>
        <v>4151622Average Per Ton50% Cycling</v>
      </c>
      <c r="F421">
        <v>0.7082929</v>
      </c>
      <c r="G421">
        <v>0.68551930000000005</v>
      </c>
      <c r="H421">
        <v>0.68582869999999996</v>
      </c>
      <c r="I421">
        <v>79.323400000000007</v>
      </c>
      <c r="J421">
        <v>-6.3059900000000002E-2</v>
      </c>
      <c r="K421">
        <v>-3.9258399999999999E-2</v>
      </c>
      <c r="L421" s="1">
        <v>-2.2773600000000001E-2</v>
      </c>
      <c r="M421" s="1">
        <v>-6.2887999999999998E-3</v>
      </c>
      <c r="N421">
        <v>1.75126E-2</v>
      </c>
      <c r="O421">
        <v>-6.2750399999999998E-2</v>
      </c>
      <c r="P421">
        <v>-3.8948999999999998E-2</v>
      </c>
      <c r="Q421">
        <v>-2.24642E-2</v>
      </c>
      <c r="R421">
        <v>-5.9794000000000002E-3</v>
      </c>
      <c r="S421">
        <v>1.78221E-2</v>
      </c>
      <c r="T421">
        <v>14</v>
      </c>
      <c r="U421">
        <v>17</v>
      </c>
    </row>
    <row r="422" spans="1:21">
      <c r="A422" s="12">
        <v>41516</v>
      </c>
      <c r="B422" s="13">
        <v>23</v>
      </c>
      <c r="C422" t="s">
        <v>38</v>
      </c>
      <c r="D422" t="s">
        <v>68</v>
      </c>
      <c r="E422" t="str">
        <f t="shared" si="6"/>
        <v>4151623Average Per Device30% Cycling</v>
      </c>
      <c r="F422">
        <v>2.60704</v>
      </c>
      <c r="G422">
        <v>2.515326</v>
      </c>
      <c r="H422">
        <v>2.5381529999999999</v>
      </c>
      <c r="I422">
        <v>78.984300000000005</v>
      </c>
      <c r="J422">
        <v>-0.29930329999999999</v>
      </c>
      <c r="K422">
        <v>-0.17665790000000001</v>
      </c>
      <c r="L422" s="1">
        <v>-9.1714100000000007E-2</v>
      </c>
      <c r="M422" s="1">
        <v>-6.7704000000000002E-3</v>
      </c>
      <c r="N422">
        <v>0.11587500000000001</v>
      </c>
      <c r="O422">
        <v>-0.27647640000000001</v>
      </c>
      <c r="P422">
        <v>-0.153831</v>
      </c>
      <c r="Q422">
        <v>-6.8887199999999996E-2</v>
      </c>
      <c r="R422">
        <v>1.6056500000000001E-2</v>
      </c>
      <c r="S422">
        <v>0.13870189999999999</v>
      </c>
      <c r="T422">
        <v>14</v>
      </c>
      <c r="U422">
        <v>17</v>
      </c>
    </row>
    <row r="423" spans="1:21">
      <c r="A423" s="12">
        <v>41516</v>
      </c>
      <c r="B423" s="13">
        <v>23</v>
      </c>
      <c r="C423" t="s">
        <v>38</v>
      </c>
      <c r="D423" t="s">
        <v>40</v>
      </c>
      <c r="E423" t="str">
        <f t="shared" si="6"/>
        <v>4151623Average Per Device50% Cycling</v>
      </c>
      <c r="F423">
        <v>2.4370829999999999</v>
      </c>
      <c r="G423">
        <v>2.3855369999999998</v>
      </c>
      <c r="H423">
        <v>2.3866139999999998</v>
      </c>
      <c r="I423">
        <v>79.120199999999997</v>
      </c>
      <c r="J423">
        <v>-0.1953405</v>
      </c>
      <c r="K423">
        <v>-0.1103855</v>
      </c>
      <c r="L423" s="1">
        <v>-5.1545899999999999E-2</v>
      </c>
      <c r="M423" s="1">
        <v>7.2937999999999996E-3</v>
      </c>
      <c r="N423">
        <v>9.2248800000000006E-2</v>
      </c>
      <c r="O423">
        <v>-0.19426360000000001</v>
      </c>
      <c r="P423">
        <v>-0.1093085</v>
      </c>
      <c r="Q423">
        <v>-5.0468899999999997E-2</v>
      </c>
      <c r="R423">
        <v>8.3707E-3</v>
      </c>
      <c r="S423">
        <v>9.3325699999999998E-2</v>
      </c>
      <c r="T423">
        <v>14</v>
      </c>
      <c r="U423">
        <v>17</v>
      </c>
    </row>
    <row r="424" spans="1:21">
      <c r="A424" s="12">
        <v>41516</v>
      </c>
      <c r="B424" s="13">
        <v>23</v>
      </c>
      <c r="C424" t="s">
        <v>37</v>
      </c>
      <c r="D424" t="s">
        <v>68</v>
      </c>
      <c r="E424" t="str">
        <f t="shared" si="6"/>
        <v>4151623Average Per Premise30% Cycling</v>
      </c>
      <c r="F424">
        <v>6.5458280000000002</v>
      </c>
      <c r="G424">
        <v>6.3155489999999999</v>
      </c>
      <c r="H424">
        <v>6.3728639999999999</v>
      </c>
      <c r="I424">
        <v>78.984300000000005</v>
      </c>
      <c r="J424">
        <v>-0.75149889999999997</v>
      </c>
      <c r="K424">
        <v>-0.4435576</v>
      </c>
      <c r="L424" s="1">
        <v>-0.2302785</v>
      </c>
      <c r="M424" s="1">
        <v>-1.6999299999999998E-2</v>
      </c>
      <c r="N424">
        <v>0.29094189999999998</v>
      </c>
      <c r="O424">
        <v>-0.69418400000000002</v>
      </c>
      <c r="P424">
        <v>-0.3862428</v>
      </c>
      <c r="Q424">
        <v>-0.1729636</v>
      </c>
      <c r="R424">
        <v>4.0315499999999997E-2</v>
      </c>
      <c r="S424">
        <v>0.34825669999999997</v>
      </c>
      <c r="T424">
        <v>14</v>
      </c>
      <c r="U424">
        <v>17</v>
      </c>
    </row>
    <row r="425" spans="1:21">
      <c r="A425" s="12">
        <v>41516</v>
      </c>
      <c r="B425" s="13">
        <v>23</v>
      </c>
      <c r="C425" t="s">
        <v>37</v>
      </c>
      <c r="D425" t="s">
        <v>40</v>
      </c>
      <c r="E425" t="str">
        <f t="shared" si="6"/>
        <v>4151623Average Per Premise50% Cycling</v>
      </c>
      <c r="F425">
        <v>5.9576890000000002</v>
      </c>
      <c r="G425">
        <v>5.8316800000000004</v>
      </c>
      <c r="H425">
        <v>5.8343129999999999</v>
      </c>
      <c r="I425">
        <v>79.120199999999997</v>
      </c>
      <c r="J425">
        <v>-0.47752919999999999</v>
      </c>
      <c r="K425">
        <v>-0.26984819999999998</v>
      </c>
      <c r="L425" s="1">
        <v>-0.12600900000000001</v>
      </c>
      <c r="M425" s="1">
        <v>1.7830200000000001E-2</v>
      </c>
      <c r="N425">
        <v>0.2255113</v>
      </c>
      <c r="O425">
        <v>-0.4748966</v>
      </c>
      <c r="P425">
        <v>-0.2672156</v>
      </c>
      <c r="Q425">
        <v>-0.1233764</v>
      </c>
      <c r="R425">
        <v>2.0462899999999999E-2</v>
      </c>
      <c r="S425">
        <v>0.22814390000000001</v>
      </c>
      <c r="T425">
        <v>14</v>
      </c>
      <c r="U425">
        <v>17</v>
      </c>
    </row>
    <row r="426" spans="1:21">
      <c r="A426" s="12">
        <v>41516</v>
      </c>
      <c r="B426" s="13">
        <v>23</v>
      </c>
      <c r="C426" t="s">
        <v>39</v>
      </c>
      <c r="D426" t="s">
        <v>68</v>
      </c>
      <c r="E426" t="str">
        <f t="shared" si="6"/>
        <v>4151623Average Per Ton30% Cycling</v>
      </c>
      <c r="F426">
        <v>0.67955779999999999</v>
      </c>
      <c r="G426">
        <v>0.6556514</v>
      </c>
      <c r="H426">
        <v>0.66160149999999995</v>
      </c>
      <c r="I426">
        <v>78.984300000000005</v>
      </c>
      <c r="J426">
        <v>-7.8017100000000006E-2</v>
      </c>
      <c r="K426">
        <v>-4.6048100000000002E-2</v>
      </c>
      <c r="L426" s="1">
        <v>-2.3906400000000001E-2</v>
      </c>
      <c r="M426" s="1">
        <v>-1.7646999999999999E-3</v>
      </c>
      <c r="N426">
        <v>3.02043E-2</v>
      </c>
      <c r="O426">
        <v>-7.2067000000000006E-2</v>
      </c>
      <c r="P426">
        <v>-4.0097899999999999E-2</v>
      </c>
      <c r="Q426">
        <v>-1.7956300000000001E-2</v>
      </c>
      <c r="R426">
        <v>4.1853999999999997E-3</v>
      </c>
      <c r="S426">
        <v>3.6154499999999999E-2</v>
      </c>
      <c r="T426">
        <v>14</v>
      </c>
      <c r="U426">
        <v>17</v>
      </c>
    </row>
    <row r="427" spans="1:21">
      <c r="A427" s="12">
        <v>41516</v>
      </c>
      <c r="B427" s="13">
        <v>23</v>
      </c>
      <c r="C427" t="s">
        <v>39</v>
      </c>
      <c r="D427" t="s">
        <v>40</v>
      </c>
      <c r="E427" t="str">
        <f t="shared" si="6"/>
        <v>4151623Average Per Ton50% Cycling</v>
      </c>
      <c r="F427">
        <v>0.62517730000000005</v>
      </c>
      <c r="G427">
        <v>0.61195429999999995</v>
      </c>
      <c r="H427">
        <v>0.61223059999999996</v>
      </c>
      <c r="I427">
        <v>79.120199999999997</v>
      </c>
      <c r="J427">
        <v>-5.0110099999999998E-2</v>
      </c>
      <c r="K427">
        <v>-2.8316899999999999E-2</v>
      </c>
      <c r="L427" s="1">
        <v>-1.3222899999999999E-2</v>
      </c>
      <c r="M427" s="1">
        <v>1.8710000000000001E-3</v>
      </c>
      <c r="N427">
        <v>2.3664299999999999E-2</v>
      </c>
      <c r="O427">
        <v>-4.98339E-2</v>
      </c>
      <c r="P427">
        <v>-2.8040599999999999E-2</v>
      </c>
      <c r="Q427">
        <v>-1.29467E-2</v>
      </c>
      <c r="R427">
        <v>2.1473E-3</v>
      </c>
      <c r="S427">
        <v>2.39405E-2</v>
      </c>
      <c r="T427">
        <v>14</v>
      </c>
      <c r="U427">
        <v>17</v>
      </c>
    </row>
    <row r="428" spans="1:21">
      <c r="A428" s="12">
        <v>41516</v>
      </c>
      <c r="B428" s="13">
        <v>24</v>
      </c>
      <c r="C428" t="s">
        <v>38</v>
      </c>
      <c r="D428" t="s">
        <v>68</v>
      </c>
      <c r="E428" t="str">
        <f t="shared" si="6"/>
        <v>4151624Average Per Device30% Cycling</v>
      </c>
      <c r="F428">
        <v>2.3120259999999999</v>
      </c>
      <c r="G428">
        <v>2.2688969999999999</v>
      </c>
      <c r="H428">
        <v>2.2894869999999998</v>
      </c>
      <c r="I428">
        <v>77.666200000000003</v>
      </c>
      <c r="J428">
        <v>-0.23224700000000001</v>
      </c>
      <c r="K428">
        <v>-0.12051439999999999</v>
      </c>
      <c r="L428" s="1">
        <v>-4.3128699999999999E-2</v>
      </c>
      <c r="M428" s="1">
        <v>3.42569E-2</v>
      </c>
      <c r="N428">
        <v>0.14598949999999999</v>
      </c>
      <c r="O428">
        <v>-0.21165639999999999</v>
      </c>
      <c r="P428">
        <v>-9.9923799999999993E-2</v>
      </c>
      <c r="Q428">
        <v>-2.2538200000000001E-2</v>
      </c>
      <c r="R428">
        <v>5.48475E-2</v>
      </c>
      <c r="S428">
        <v>0.16658010000000001</v>
      </c>
      <c r="T428">
        <v>14</v>
      </c>
      <c r="U428">
        <v>17</v>
      </c>
    </row>
    <row r="429" spans="1:21">
      <c r="A429" s="12">
        <v>41516</v>
      </c>
      <c r="B429" s="13">
        <v>24</v>
      </c>
      <c r="C429" t="s">
        <v>38</v>
      </c>
      <c r="D429" t="s">
        <v>40</v>
      </c>
      <c r="E429" t="str">
        <f t="shared" si="6"/>
        <v>4151624Average Per Device50% Cycling</v>
      </c>
      <c r="F429">
        <v>2.201298</v>
      </c>
      <c r="G429">
        <v>2.160517</v>
      </c>
      <c r="H429">
        <v>2.161492</v>
      </c>
      <c r="I429">
        <v>77.661600000000007</v>
      </c>
      <c r="J429">
        <v>-0.17249390000000001</v>
      </c>
      <c r="K429">
        <v>-9.4677300000000006E-2</v>
      </c>
      <c r="L429" s="1">
        <v>-4.0781699999999997E-2</v>
      </c>
      <c r="M429" s="1">
        <v>1.31138E-2</v>
      </c>
      <c r="N429">
        <v>9.0930399999999995E-2</v>
      </c>
      <c r="O429">
        <v>-0.17151849999999999</v>
      </c>
      <c r="P429">
        <v>-9.3701900000000005E-2</v>
      </c>
      <c r="Q429">
        <v>-3.9806399999999999E-2</v>
      </c>
      <c r="R429">
        <v>1.40892E-2</v>
      </c>
      <c r="S429">
        <v>9.1905799999999996E-2</v>
      </c>
      <c r="T429">
        <v>14</v>
      </c>
      <c r="U429">
        <v>17</v>
      </c>
    </row>
    <row r="430" spans="1:21">
      <c r="A430" s="12">
        <v>41516</v>
      </c>
      <c r="B430" s="13">
        <v>24</v>
      </c>
      <c r="C430" t="s">
        <v>37</v>
      </c>
      <c r="D430" t="s">
        <v>68</v>
      </c>
      <c r="E430" t="str">
        <f t="shared" si="6"/>
        <v>4151624Average Per Premise30% Cycling</v>
      </c>
      <c r="F430">
        <v>5.8050959999999998</v>
      </c>
      <c r="G430">
        <v>5.6968069999999997</v>
      </c>
      <c r="H430">
        <v>5.748507</v>
      </c>
      <c r="I430">
        <v>77.666200000000003</v>
      </c>
      <c r="J430">
        <v>-0.58313199999999998</v>
      </c>
      <c r="K430">
        <v>-0.30259079999999999</v>
      </c>
      <c r="L430" s="1">
        <v>-0.1082888</v>
      </c>
      <c r="M430" s="1">
        <v>8.6013199999999998E-2</v>
      </c>
      <c r="N430">
        <v>0.3665544</v>
      </c>
      <c r="O430">
        <v>-0.53143229999999997</v>
      </c>
      <c r="P430">
        <v>-0.25089109999999998</v>
      </c>
      <c r="Q430">
        <v>-5.6589100000000003E-2</v>
      </c>
      <c r="R430">
        <v>0.1377129</v>
      </c>
      <c r="S430">
        <v>0.41825410000000002</v>
      </c>
      <c r="T430">
        <v>14</v>
      </c>
      <c r="U430">
        <v>17</v>
      </c>
    </row>
    <row r="431" spans="1:21">
      <c r="A431" s="12">
        <v>41516</v>
      </c>
      <c r="B431" s="13">
        <v>24</v>
      </c>
      <c r="C431" t="s">
        <v>37</v>
      </c>
      <c r="D431" t="s">
        <v>40</v>
      </c>
      <c r="E431" t="str">
        <f t="shared" si="6"/>
        <v>4151624Average Per Premise50% Cycling</v>
      </c>
      <c r="F431">
        <v>5.3812899999999999</v>
      </c>
      <c r="G431">
        <v>5.2815950000000003</v>
      </c>
      <c r="H431">
        <v>5.2839790000000004</v>
      </c>
      <c r="I431">
        <v>77.661600000000007</v>
      </c>
      <c r="J431">
        <v>-0.42167850000000001</v>
      </c>
      <c r="K431">
        <v>-0.23144819999999999</v>
      </c>
      <c r="L431" s="1">
        <v>-9.9695199999999998E-2</v>
      </c>
      <c r="M431" s="1">
        <v>3.2057799999999997E-2</v>
      </c>
      <c r="N431">
        <v>0.22228809999999999</v>
      </c>
      <c r="O431">
        <v>-0.41929430000000001</v>
      </c>
      <c r="P431">
        <v>-0.22906399999999999</v>
      </c>
      <c r="Q431">
        <v>-9.7310999999999995E-2</v>
      </c>
      <c r="R431">
        <v>3.4441899999999998E-2</v>
      </c>
      <c r="S431">
        <v>0.22467229999999999</v>
      </c>
      <c r="T431">
        <v>14</v>
      </c>
      <c r="U431">
        <v>17</v>
      </c>
    </row>
    <row r="432" spans="1:21">
      <c r="A432" s="12">
        <v>41516</v>
      </c>
      <c r="B432" s="13">
        <v>24</v>
      </c>
      <c r="C432" t="s">
        <v>39</v>
      </c>
      <c r="D432" t="s">
        <v>68</v>
      </c>
      <c r="E432" t="str">
        <f t="shared" si="6"/>
        <v>4151624Average Per Ton30% Cycling</v>
      </c>
      <c r="F432">
        <v>0.60265849999999999</v>
      </c>
      <c r="G432">
        <v>0.59141639999999995</v>
      </c>
      <c r="H432">
        <v>0.59678359999999997</v>
      </c>
      <c r="I432">
        <v>77.666200000000003</v>
      </c>
      <c r="J432">
        <v>-6.0538099999999997E-2</v>
      </c>
      <c r="K432">
        <v>-3.14136E-2</v>
      </c>
      <c r="L432" s="1">
        <v>-1.1242E-2</v>
      </c>
      <c r="M432" s="1">
        <v>8.9294999999999999E-3</v>
      </c>
      <c r="N432">
        <v>3.8053999999999998E-2</v>
      </c>
      <c r="O432">
        <v>-5.5170900000000002E-2</v>
      </c>
      <c r="P432">
        <v>-2.6046400000000001E-2</v>
      </c>
      <c r="Q432">
        <v>-5.8748000000000003E-3</v>
      </c>
      <c r="R432">
        <v>1.4296700000000001E-2</v>
      </c>
      <c r="S432">
        <v>4.34212E-2</v>
      </c>
      <c r="T432">
        <v>14</v>
      </c>
      <c r="U432">
        <v>17</v>
      </c>
    </row>
    <row r="433" spans="1:21">
      <c r="A433" s="12">
        <v>41516</v>
      </c>
      <c r="B433" s="13">
        <v>24</v>
      </c>
      <c r="C433" t="s">
        <v>39</v>
      </c>
      <c r="D433" t="s">
        <v>40</v>
      </c>
      <c r="E433" t="str">
        <f t="shared" si="6"/>
        <v>4151624Average Per Ton50% Cycling</v>
      </c>
      <c r="F433">
        <v>0.56469210000000003</v>
      </c>
      <c r="G433">
        <v>0.55423049999999996</v>
      </c>
      <c r="H433">
        <v>0.55448070000000005</v>
      </c>
      <c r="I433">
        <v>77.661600000000007</v>
      </c>
      <c r="J433">
        <v>-4.4249299999999998E-2</v>
      </c>
      <c r="K433">
        <v>-2.4287300000000001E-2</v>
      </c>
      <c r="L433" s="1">
        <v>-1.04616E-2</v>
      </c>
      <c r="M433" s="1">
        <v>3.3639999999999998E-3</v>
      </c>
      <c r="N433">
        <v>2.3326099999999999E-2</v>
      </c>
      <c r="O433">
        <v>-4.3999099999999999E-2</v>
      </c>
      <c r="P433">
        <v>-2.4037099999999999E-2</v>
      </c>
      <c r="Q433">
        <v>-1.0211400000000001E-2</v>
      </c>
      <c r="R433">
        <v>3.6142000000000001E-3</v>
      </c>
      <c r="S433">
        <v>2.3576300000000001E-2</v>
      </c>
      <c r="T433">
        <v>14</v>
      </c>
      <c r="U433">
        <v>17</v>
      </c>
    </row>
    <row r="434" spans="1:21">
      <c r="A434" s="12">
        <v>41520</v>
      </c>
      <c r="B434" s="13">
        <v>1</v>
      </c>
      <c r="C434" t="s">
        <v>38</v>
      </c>
      <c r="D434" t="s">
        <v>68</v>
      </c>
      <c r="E434" t="str">
        <f t="shared" si="6"/>
        <v>415201Average Per Device30% Cycling</v>
      </c>
      <c r="F434">
        <v>1.7259659999999999</v>
      </c>
      <c r="G434">
        <v>1.748667</v>
      </c>
      <c r="H434">
        <v>1.7997559999999999</v>
      </c>
      <c r="I434">
        <v>70.724999999999994</v>
      </c>
      <c r="J434">
        <v>-0.1187629</v>
      </c>
      <c r="K434">
        <v>-3.5184899999999998E-2</v>
      </c>
      <c r="L434">
        <v>2.2700999999999999E-2</v>
      </c>
      <c r="M434">
        <v>8.0586900000000003E-2</v>
      </c>
      <c r="N434">
        <v>0.1641649</v>
      </c>
      <c r="O434">
        <v>-6.7673300000000006E-2</v>
      </c>
      <c r="P434">
        <v>1.5904700000000001E-2</v>
      </c>
      <c r="Q434">
        <v>7.3790599999999998E-2</v>
      </c>
      <c r="R434">
        <v>0.1316764</v>
      </c>
      <c r="S434">
        <v>0.21525440000000001</v>
      </c>
      <c r="T434">
        <v>14</v>
      </c>
      <c r="U434">
        <v>17</v>
      </c>
    </row>
    <row r="435" spans="1:21">
      <c r="A435" s="12">
        <v>41520</v>
      </c>
      <c r="B435" s="13">
        <v>1</v>
      </c>
      <c r="C435" t="s">
        <v>38</v>
      </c>
      <c r="D435" t="s">
        <v>40</v>
      </c>
      <c r="E435" t="str">
        <f t="shared" si="6"/>
        <v>415201Average Per Device50% Cycling</v>
      </c>
      <c r="F435">
        <v>1.6632370000000001</v>
      </c>
      <c r="G435">
        <v>1.675837</v>
      </c>
      <c r="H435">
        <v>1.6920109999999999</v>
      </c>
      <c r="I435">
        <v>70.874399999999994</v>
      </c>
      <c r="J435">
        <v>-8.8350700000000004E-2</v>
      </c>
      <c r="K435">
        <v>-2.8708299999999999E-2</v>
      </c>
      <c r="L435">
        <v>1.2599900000000001E-2</v>
      </c>
      <c r="M435">
        <v>5.39081E-2</v>
      </c>
      <c r="N435">
        <v>0.1135506</v>
      </c>
      <c r="O435">
        <v>-7.2177500000000006E-2</v>
      </c>
      <c r="P435">
        <v>-1.2534999999999999E-2</v>
      </c>
      <c r="Q435">
        <v>2.8773199999999999E-2</v>
      </c>
      <c r="R435">
        <v>7.0081400000000002E-2</v>
      </c>
      <c r="S435">
        <v>0.1297239</v>
      </c>
      <c r="T435">
        <v>14</v>
      </c>
      <c r="U435">
        <v>17</v>
      </c>
    </row>
    <row r="436" spans="1:21">
      <c r="A436" s="12">
        <v>41520</v>
      </c>
      <c r="B436" s="13">
        <v>1</v>
      </c>
      <c r="C436" t="s">
        <v>37</v>
      </c>
      <c r="D436" t="s">
        <v>68</v>
      </c>
      <c r="E436" t="str">
        <f t="shared" si="6"/>
        <v>415201Average Per Premise30% Cycling</v>
      </c>
      <c r="F436">
        <v>4.3408230000000003</v>
      </c>
      <c r="G436">
        <v>4.3979169999999996</v>
      </c>
      <c r="H436">
        <v>4.526408</v>
      </c>
      <c r="I436">
        <v>70.724999999999994</v>
      </c>
      <c r="J436">
        <v>-0.2986896</v>
      </c>
      <c r="K436">
        <v>-8.8489999999999999E-2</v>
      </c>
      <c r="L436">
        <v>5.7093600000000001E-2</v>
      </c>
      <c r="M436">
        <v>0.2026772</v>
      </c>
      <c r="N436">
        <v>0.41287689999999999</v>
      </c>
      <c r="O436">
        <v>-0.17019870000000001</v>
      </c>
      <c r="P436">
        <v>4.0000899999999999E-2</v>
      </c>
      <c r="Q436">
        <v>0.18558450000000001</v>
      </c>
      <c r="R436">
        <v>0.33116820000000002</v>
      </c>
      <c r="S436">
        <v>0.54136779999999995</v>
      </c>
      <c r="T436">
        <v>14</v>
      </c>
      <c r="U436">
        <v>17</v>
      </c>
    </row>
    <row r="437" spans="1:21">
      <c r="A437" s="12">
        <v>41520</v>
      </c>
      <c r="B437" s="13">
        <v>1</v>
      </c>
      <c r="C437" t="s">
        <v>37</v>
      </c>
      <c r="D437" t="s">
        <v>40</v>
      </c>
      <c r="E437" t="str">
        <f t="shared" si="6"/>
        <v>415201Average Per Premise50% Cycling</v>
      </c>
      <c r="F437">
        <v>4.0730630000000003</v>
      </c>
      <c r="G437">
        <v>4.1039190000000003</v>
      </c>
      <c r="H437">
        <v>4.1435250000000003</v>
      </c>
      <c r="I437">
        <v>70.874399999999994</v>
      </c>
      <c r="J437">
        <v>-0.2163601</v>
      </c>
      <c r="K437">
        <v>-7.0303000000000004E-2</v>
      </c>
      <c r="L437">
        <v>3.08557E-2</v>
      </c>
      <c r="M437">
        <v>0.1320143</v>
      </c>
      <c r="N437">
        <v>0.27807140000000002</v>
      </c>
      <c r="O437">
        <v>-0.17675399999999999</v>
      </c>
      <c r="P437">
        <v>-3.0696899999999999E-2</v>
      </c>
      <c r="Q437">
        <v>7.0461800000000005E-2</v>
      </c>
      <c r="R437">
        <v>0.17162040000000001</v>
      </c>
      <c r="S437">
        <v>0.3176775</v>
      </c>
      <c r="T437">
        <v>14</v>
      </c>
      <c r="U437">
        <v>17</v>
      </c>
    </row>
    <row r="438" spans="1:21">
      <c r="A438" s="12">
        <v>41520</v>
      </c>
      <c r="B438" s="13">
        <v>1</v>
      </c>
      <c r="C438" t="s">
        <v>39</v>
      </c>
      <c r="D438" t="s">
        <v>68</v>
      </c>
      <c r="E438" t="str">
        <f t="shared" si="6"/>
        <v>415201Average Per Ton30% Cycling</v>
      </c>
      <c r="F438">
        <v>0.44722810000000002</v>
      </c>
      <c r="G438">
        <v>0.45311030000000002</v>
      </c>
      <c r="H438">
        <v>0.4663485</v>
      </c>
      <c r="I438">
        <v>70.724999999999994</v>
      </c>
      <c r="J438">
        <v>-3.0773499999999999E-2</v>
      </c>
      <c r="K438">
        <v>-9.1170000000000001E-3</v>
      </c>
      <c r="L438">
        <v>5.8821999999999998E-3</v>
      </c>
      <c r="M438">
        <v>2.0881500000000001E-2</v>
      </c>
      <c r="N438">
        <v>4.2537999999999999E-2</v>
      </c>
      <c r="O438">
        <v>-1.75354E-2</v>
      </c>
      <c r="P438">
        <v>4.1212000000000002E-3</v>
      </c>
      <c r="Q438">
        <v>1.9120399999999999E-2</v>
      </c>
      <c r="R438">
        <v>3.4119700000000003E-2</v>
      </c>
      <c r="S438">
        <v>5.5776199999999998E-2</v>
      </c>
      <c r="T438">
        <v>14</v>
      </c>
      <c r="U438">
        <v>17</v>
      </c>
    </row>
    <row r="439" spans="1:21">
      <c r="A439" s="12">
        <v>41520</v>
      </c>
      <c r="B439" s="13">
        <v>1</v>
      </c>
      <c r="C439" t="s">
        <v>39</v>
      </c>
      <c r="D439" t="s">
        <v>40</v>
      </c>
      <c r="E439" t="str">
        <f t="shared" si="6"/>
        <v>415201Average Per Ton50% Cycling</v>
      </c>
      <c r="F439">
        <v>0.42733789999999999</v>
      </c>
      <c r="G439">
        <v>0.43057519999999999</v>
      </c>
      <c r="H439">
        <v>0.43473060000000002</v>
      </c>
      <c r="I439">
        <v>70.874399999999994</v>
      </c>
      <c r="J439">
        <v>-2.2700100000000001E-2</v>
      </c>
      <c r="K439">
        <v>-7.3761E-3</v>
      </c>
      <c r="L439">
        <v>3.2372999999999998E-3</v>
      </c>
      <c r="M439">
        <v>1.3850700000000001E-2</v>
      </c>
      <c r="N439">
        <v>2.9174700000000001E-2</v>
      </c>
      <c r="O439">
        <v>-1.8544700000000001E-2</v>
      </c>
      <c r="P439">
        <v>-3.2207E-3</v>
      </c>
      <c r="Q439">
        <v>7.3927000000000003E-3</v>
      </c>
      <c r="R439">
        <v>1.8006000000000001E-2</v>
      </c>
      <c r="S439">
        <v>3.3330100000000001E-2</v>
      </c>
      <c r="T439">
        <v>14</v>
      </c>
      <c r="U439">
        <v>17</v>
      </c>
    </row>
    <row r="440" spans="1:21">
      <c r="A440" s="12">
        <v>41520</v>
      </c>
      <c r="B440" s="13">
        <v>2</v>
      </c>
      <c r="C440" t="s">
        <v>38</v>
      </c>
      <c r="D440" t="s">
        <v>68</v>
      </c>
      <c r="E440" t="str">
        <f t="shared" si="6"/>
        <v>415202Average Per Device30% Cycling</v>
      </c>
      <c r="F440">
        <v>1.6205339999999999</v>
      </c>
      <c r="G440">
        <v>1.662582</v>
      </c>
      <c r="H440">
        <v>1.7111559999999999</v>
      </c>
      <c r="I440">
        <v>69.480699999999999</v>
      </c>
      <c r="J440">
        <v>-8.9906600000000003E-2</v>
      </c>
      <c r="K440">
        <v>-1.19468E-2</v>
      </c>
      <c r="L440">
        <v>4.2047899999999999E-2</v>
      </c>
      <c r="M440">
        <v>9.6042600000000006E-2</v>
      </c>
      <c r="N440">
        <v>0.1740023</v>
      </c>
      <c r="O440">
        <v>-4.1332099999999997E-2</v>
      </c>
      <c r="P440">
        <v>3.6627600000000003E-2</v>
      </c>
      <c r="Q440">
        <v>9.0622300000000003E-2</v>
      </c>
      <c r="R440">
        <v>0.144617</v>
      </c>
      <c r="S440">
        <v>0.22257679999999999</v>
      </c>
      <c r="T440">
        <v>14</v>
      </c>
      <c r="U440">
        <v>17</v>
      </c>
    </row>
    <row r="441" spans="1:21">
      <c r="A441" s="12">
        <v>41520</v>
      </c>
      <c r="B441" s="13">
        <v>2</v>
      </c>
      <c r="C441" t="s">
        <v>38</v>
      </c>
      <c r="D441" t="s">
        <v>40</v>
      </c>
      <c r="E441" t="str">
        <f t="shared" si="6"/>
        <v>415202Average Per Device50% Cycling</v>
      </c>
      <c r="F441">
        <v>1.5994470000000001</v>
      </c>
      <c r="G441">
        <v>1.632506</v>
      </c>
      <c r="H441">
        <v>1.648261</v>
      </c>
      <c r="I441">
        <v>69.729799999999997</v>
      </c>
      <c r="J441">
        <v>-6.5334100000000006E-2</v>
      </c>
      <c r="K441">
        <v>-7.2027999999999997E-3</v>
      </c>
      <c r="L441">
        <v>3.3058799999999999E-2</v>
      </c>
      <c r="M441">
        <v>7.3320300000000005E-2</v>
      </c>
      <c r="N441">
        <v>0.1314516</v>
      </c>
      <c r="O441">
        <v>-4.9578999999999998E-2</v>
      </c>
      <c r="P441">
        <v>8.5523000000000005E-3</v>
      </c>
      <c r="Q441">
        <v>4.8813799999999997E-2</v>
      </c>
      <c r="R441">
        <v>8.9075399999999999E-2</v>
      </c>
      <c r="S441">
        <v>0.14720659999999999</v>
      </c>
      <c r="T441">
        <v>14</v>
      </c>
      <c r="U441">
        <v>17</v>
      </c>
    </row>
    <row r="442" spans="1:21">
      <c r="A442" s="12">
        <v>41520</v>
      </c>
      <c r="B442" s="13">
        <v>2</v>
      </c>
      <c r="C442" t="s">
        <v>37</v>
      </c>
      <c r="D442" t="s">
        <v>68</v>
      </c>
      <c r="E442" t="str">
        <f t="shared" si="6"/>
        <v>415202Average Per Premise30% Cycling</v>
      </c>
      <c r="F442">
        <v>4.0756620000000003</v>
      </c>
      <c r="G442">
        <v>4.181413</v>
      </c>
      <c r="H442">
        <v>4.3035779999999999</v>
      </c>
      <c r="I442">
        <v>69.480699999999999</v>
      </c>
      <c r="J442">
        <v>-0.2261164</v>
      </c>
      <c r="K442">
        <v>-3.0046699999999999E-2</v>
      </c>
      <c r="L442">
        <v>0.1057506</v>
      </c>
      <c r="M442">
        <v>0.24154780000000001</v>
      </c>
      <c r="N442">
        <v>0.43761749999999999</v>
      </c>
      <c r="O442">
        <v>-0.10395119999999999</v>
      </c>
      <c r="P442">
        <v>9.2118500000000006E-2</v>
      </c>
      <c r="Q442">
        <v>0.2279158</v>
      </c>
      <c r="R442">
        <v>0.36371300000000001</v>
      </c>
      <c r="S442">
        <v>0.55978269999999997</v>
      </c>
      <c r="T442">
        <v>14</v>
      </c>
      <c r="U442">
        <v>17</v>
      </c>
    </row>
    <row r="443" spans="1:21">
      <c r="A443" s="12">
        <v>41520</v>
      </c>
      <c r="B443" s="13">
        <v>2</v>
      </c>
      <c r="C443" t="s">
        <v>37</v>
      </c>
      <c r="D443" t="s">
        <v>40</v>
      </c>
      <c r="E443" t="str">
        <f t="shared" si="6"/>
        <v>415202Average Per Premise50% Cycling</v>
      </c>
      <c r="F443">
        <v>3.916849</v>
      </c>
      <c r="G443">
        <v>3.9978060000000002</v>
      </c>
      <c r="H443">
        <v>4.0363879999999996</v>
      </c>
      <c r="I443">
        <v>69.729799999999997</v>
      </c>
      <c r="J443">
        <v>-0.1599951</v>
      </c>
      <c r="K443">
        <v>-1.76388E-2</v>
      </c>
      <c r="L443">
        <v>8.0956700000000006E-2</v>
      </c>
      <c r="M443">
        <v>0.1795522</v>
      </c>
      <c r="N443">
        <v>0.32190849999999999</v>
      </c>
      <c r="O443">
        <v>-0.1214128</v>
      </c>
      <c r="P443">
        <v>2.09435E-2</v>
      </c>
      <c r="Q443">
        <v>0.11953900000000001</v>
      </c>
      <c r="R443">
        <v>0.21813460000000001</v>
      </c>
      <c r="S443">
        <v>0.3604909</v>
      </c>
      <c r="T443">
        <v>14</v>
      </c>
      <c r="U443">
        <v>17</v>
      </c>
    </row>
    <row r="444" spans="1:21">
      <c r="A444" s="12">
        <v>41520</v>
      </c>
      <c r="B444" s="13">
        <v>2</v>
      </c>
      <c r="C444" t="s">
        <v>39</v>
      </c>
      <c r="D444" t="s">
        <v>68</v>
      </c>
      <c r="E444" t="str">
        <f t="shared" si="6"/>
        <v>415202Average Per Ton30% Cycling</v>
      </c>
      <c r="F444">
        <v>0.41990889999999997</v>
      </c>
      <c r="G444">
        <v>0.43080420000000003</v>
      </c>
      <c r="H444">
        <v>0.44339070000000003</v>
      </c>
      <c r="I444">
        <v>69.480699999999999</v>
      </c>
      <c r="J444">
        <v>-2.3296399999999998E-2</v>
      </c>
      <c r="K444">
        <v>-3.0956999999999998E-3</v>
      </c>
      <c r="L444">
        <v>1.08953E-2</v>
      </c>
      <c r="M444">
        <v>2.48863E-2</v>
      </c>
      <c r="N444">
        <v>4.5087000000000002E-2</v>
      </c>
      <c r="O444">
        <v>-1.07099E-2</v>
      </c>
      <c r="P444">
        <v>9.4908000000000006E-3</v>
      </c>
      <c r="Q444">
        <v>2.3481800000000001E-2</v>
      </c>
      <c r="R444">
        <v>3.7472800000000001E-2</v>
      </c>
      <c r="S444">
        <v>5.7673500000000003E-2</v>
      </c>
      <c r="T444">
        <v>14</v>
      </c>
      <c r="U444">
        <v>17</v>
      </c>
    </row>
    <row r="445" spans="1:21">
      <c r="A445" s="12">
        <v>41520</v>
      </c>
      <c r="B445" s="13">
        <v>2</v>
      </c>
      <c r="C445" t="s">
        <v>39</v>
      </c>
      <c r="D445" t="s">
        <v>40</v>
      </c>
      <c r="E445" t="str">
        <f t="shared" si="6"/>
        <v>415202Average Per Ton50% Cycling</v>
      </c>
      <c r="F445">
        <v>0.41094819999999999</v>
      </c>
      <c r="G445">
        <v>0.41944199999999998</v>
      </c>
      <c r="H445">
        <v>0.42348989999999997</v>
      </c>
      <c r="I445">
        <v>69.729799999999997</v>
      </c>
      <c r="J445">
        <v>-1.67864E-2</v>
      </c>
      <c r="K445">
        <v>-1.8506E-3</v>
      </c>
      <c r="L445">
        <v>8.4937999999999993E-3</v>
      </c>
      <c r="M445">
        <v>1.8838299999999999E-2</v>
      </c>
      <c r="N445">
        <v>3.3773999999999998E-2</v>
      </c>
      <c r="O445">
        <v>-1.27385E-2</v>
      </c>
      <c r="P445">
        <v>2.1973000000000001E-3</v>
      </c>
      <c r="Q445">
        <v>1.2541699999999999E-2</v>
      </c>
      <c r="R445">
        <v>2.2886199999999999E-2</v>
      </c>
      <c r="S445">
        <v>3.7821899999999999E-2</v>
      </c>
      <c r="T445">
        <v>14</v>
      </c>
      <c r="U445">
        <v>17</v>
      </c>
    </row>
    <row r="446" spans="1:21">
      <c r="A446" s="12">
        <v>41520</v>
      </c>
      <c r="B446" s="13">
        <v>3</v>
      </c>
      <c r="C446" t="s">
        <v>38</v>
      </c>
      <c r="D446" t="s">
        <v>68</v>
      </c>
      <c r="E446" t="str">
        <f t="shared" si="6"/>
        <v>415203Average Per Device30% Cycling</v>
      </c>
      <c r="F446">
        <v>1.5462149999999999</v>
      </c>
      <c r="G446">
        <v>1.601243</v>
      </c>
      <c r="H446">
        <v>1.6480250000000001</v>
      </c>
      <c r="I446">
        <v>70.025700000000001</v>
      </c>
      <c r="J446">
        <v>-7.0980699999999994E-2</v>
      </c>
      <c r="K446">
        <v>3.4661000000000002E-3</v>
      </c>
      <c r="L446">
        <v>5.5027699999999999E-2</v>
      </c>
      <c r="M446">
        <v>0.1065893</v>
      </c>
      <c r="N446">
        <v>0.18103610000000001</v>
      </c>
      <c r="O446">
        <v>-2.4198299999999999E-2</v>
      </c>
      <c r="P446">
        <v>5.0248500000000001E-2</v>
      </c>
      <c r="Q446">
        <v>0.1018101</v>
      </c>
      <c r="R446">
        <v>0.1533717</v>
      </c>
      <c r="S446">
        <v>0.22781850000000001</v>
      </c>
      <c r="T446">
        <v>14</v>
      </c>
      <c r="U446">
        <v>17</v>
      </c>
    </row>
    <row r="447" spans="1:21">
      <c r="A447" s="12">
        <v>41520</v>
      </c>
      <c r="B447" s="13">
        <v>3</v>
      </c>
      <c r="C447" t="s">
        <v>38</v>
      </c>
      <c r="D447" t="s">
        <v>40</v>
      </c>
      <c r="E447" t="str">
        <f t="shared" si="6"/>
        <v>415203Average Per Device50% Cycling</v>
      </c>
      <c r="F447">
        <v>1.5594920000000001</v>
      </c>
      <c r="G447">
        <v>1.5832790000000001</v>
      </c>
      <c r="H447">
        <v>1.5985590000000001</v>
      </c>
      <c r="I447">
        <v>70.263499999999993</v>
      </c>
      <c r="J447">
        <v>-7.1783600000000003E-2</v>
      </c>
      <c r="K447">
        <v>-1.532E-2</v>
      </c>
      <c r="L447">
        <v>2.3786499999999999E-2</v>
      </c>
      <c r="M447">
        <v>6.2893099999999993E-2</v>
      </c>
      <c r="N447">
        <v>0.1193567</v>
      </c>
      <c r="O447">
        <v>-5.6503600000000001E-2</v>
      </c>
      <c r="P447">
        <v>-4.0000000000000003E-5</v>
      </c>
      <c r="Q447">
        <v>3.90666E-2</v>
      </c>
      <c r="R447">
        <v>7.8173099999999995E-2</v>
      </c>
      <c r="S447">
        <v>0.1346367</v>
      </c>
      <c r="T447">
        <v>14</v>
      </c>
      <c r="U447">
        <v>17</v>
      </c>
    </row>
    <row r="448" spans="1:21">
      <c r="A448" s="12">
        <v>41520</v>
      </c>
      <c r="B448" s="13">
        <v>3</v>
      </c>
      <c r="C448" t="s">
        <v>37</v>
      </c>
      <c r="D448" t="s">
        <v>68</v>
      </c>
      <c r="E448" t="str">
        <f t="shared" si="6"/>
        <v>415203Average Per Premise30% Cycling</v>
      </c>
      <c r="F448">
        <v>3.8887489999999998</v>
      </c>
      <c r="G448">
        <v>4.0271439999999998</v>
      </c>
      <c r="H448">
        <v>4.1448020000000003</v>
      </c>
      <c r="I448">
        <v>70.025700000000001</v>
      </c>
      <c r="J448">
        <v>-0.17851719999999999</v>
      </c>
      <c r="K448">
        <v>8.7173000000000007E-3</v>
      </c>
      <c r="L448">
        <v>0.1383953</v>
      </c>
      <c r="M448">
        <v>0.26807340000000002</v>
      </c>
      <c r="N448">
        <v>0.45530779999999998</v>
      </c>
      <c r="O448">
        <v>-6.0859099999999999E-2</v>
      </c>
      <c r="P448">
        <v>0.1263754</v>
      </c>
      <c r="Q448">
        <v>0.25605339999999999</v>
      </c>
      <c r="R448">
        <v>0.3857315</v>
      </c>
      <c r="S448">
        <v>0.57296590000000003</v>
      </c>
      <c r="T448">
        <v>14</v>
      </c>
      <c r="U448">
        <v>17</v>
      </c>
    </row>
    <row r="449" spans="1:21">
      <c r="A449" s="12">
        <v>41520</v>
      </c>
      <c r="B449" s="13">
        <v>3</v>
      </c>
      <c r="C449" t="s">
        <v>37</v>
      </c>
      <c r="D449" t="s">
        <v>40</v>
      </c>
      <c r="E449" t="str">
        <f t="shared" si="6"/>
        <v>415203Average Per Premise50% Cycling</v>
      </c>
      <c r="F449">
        <v>3.8190040000000001</v>
      </c>
      <c r="G449">
        <v>3.8772540000000002</v>
      </c>
      <c r="H449">
        <v>3.9146730000000001</v>
      </c>
      <c r="I449">
        <v>70.263499999999993</v>
      </c>
      <c r="J449">
        <v>-0.17578940000000001</v>
      </c>
      <c r="K449">
        <v>-3.7516899999999999E-2</v>
      </c>
      <c r="L449">
        <v>5.8250200000000002E-2</v>
      </c>
      <c r="M449">
        <v>0.1540173</v>
      </c>
      <c r="N449">
        <v>0.29228969999999999</v>
      </c>
      <c r="O449">
        <v>-0.13837079999999999</v>
      </c>
      <c r="P449">
        <v>-9.8300000000000004E-5</v>
      </c>
      <c r="Q449">
        <v>9.5668799999999998E-2</v>
      </c>
      <c r="R449">
        <v>0.19143589999999999</v>
      </c>
      <c r="S449">
        <v>0.32970830000000001</v>
      </c>
      <c r="T449">
        <v>14</v>
      </c>
      <c r="U449">
        <v>17</v>
      </c>
    </row>
    <row r="450" spans="1:21">
      <c r="A450" s="12">
        <v>41520</v>
      </c>
      <c r="B450" s="13">
        <v>3</v>
      </c>
      <c r="C450" t="s">
        <v>39</v>
      </c>
      <c r="D450" t="s">
        <v>68</v>
      </c>
      <c r="E450" t="str">
        <f t="shared" si="6"/>
        <v>415203Average Per Ton30% Cycling</v>
      </c>
      <c r="F450">
        <v>0.40065149999999999</v>
      </c>
      <c r="G450">
        <v>0.41491020000000001</v>
      </c>
      <c r="H450">
        <v>0.42703229999999998</v>
      </c>
      <c r="I450">
        <v>70.025700000000001</v>
      </c>
      <c r="J450">
        <v>-1.83923E-2</v>
      </c>
      <c r="K450">
        <v>8.9809999999999998E-4</v>
      </c>
      <c r="L450">
        <v>1.4258699999999999E-2</v>
      </c>
      <c r="M450">
        <v>2.76192E-2</v>
      </c>
      <c r="N450">
        <v>4.6909600000000003E-2</v>
      </c>
      <c r="O450">
        <v>-6.2702000000000001E-3</v>
      </c>
      <c r="P450">
        <v>1.30203E-2</v>
      </c>
      <c r="Q450">
        <v>2.6380799999999999E-2</v>
      </c>
      <c r="R450">
        <v>3.97413E-2</v>
      </c>
      <c r="S450">
        <v>5.9031800000000002E-2</v>
      </c>
      <c r="T450">
        <v>14</v>
      </c>
      <c r="U450">
        <v>17</v>
      </c>
    </row>
    <row r="451" spans="1:21">
      <c r="A451" s="12">
        <v>41520</v>
      </c>
      <c r="B451" s="13">
        <v>3</v>
      </c>
      <c r="C451" t="s">
        <v>39</v>
      </c>
      <c r="D451" t="s">
        <v>40</v>
      </c>
      <c r="E451" t="str">
        <f t="shared" ref="E451:E514" si="7">CONCATENATE(A451,B451,C451,D451)</f>
        <v>415203Average Per Ton50% Cycling</v>
      </c>
      <c r="F451">
        <v>0.4006826</v>
      </c>
      <c r="G451">
        <v>0.40679399999999999</v>
      </c>
      <c r="H451">
        <v>0.41071990000000003</v>
      </c>
      <c r="I451">
        <v>70.263499999999993</v>
      </c>
      <c r="J451">
        <v>-1.8443500000000002E-2</v>
      </c>
      <c r="K451">
        <v>-3.9361999999999999E-3</v>
      </c>
      <c r="L451">
        <v>6.1114999999999997E-3</v>
      </c>
      <c r="M451">
        <v>1.6159199999999999E-2</v>
      </c>
      <c r="N451">
        <v>3.06664E-2</v>
      </c>
      <c r="O451">
        <v>-1.45176E-2</v>
      </c>
      <c r="P451">
        <v>-1.04E-5</v>
      </c>
      <c r="Q451">
        <v>1.0037300000000001E-2</v>
      </c>
      <c r="R451">
        <v>2.0084999999999999E-2</v>
      </c>
      <c r="S451">
        <v>3.4592299999999999E-2</v>
      </c>
      <c r="T451">
        <v>14</v>
      </c>
      <c r="U451">
        <v>17</v>
      </c>
    </row>
    <row r="452" spans="1:21">
      <c r="A452" s="12">
        <v>41520</v>
      </c>
      <c r="B452" s="13">
        <v>4</v>
      </c>
      <c r="C452" t="s">
        <v>38</v>
      </c>
      <c r="D452" t="s">
        <v>68</v>
      </c>
      <c r="E452" t="str">
        <f t="shared" si="7"/>
        <v>415204Average Per Device30% Cycling</v>
      </c>
      <c r="F452">
        <v>1.524146</v>
      </c>
      <c r="G452">
        <v>1.5767929999999999</v>
      </c>
      <c r="H452">
        <v>1.6228610000000001</v>
      </c>
      <c r="I452">
        <v>69.674999999999997</v>
      </c>
      <c r="J452">
        <v>-7.1731500000000004E-2</v>
      </c>
      <c r="K452">
        <v>1.7524999999999999E-3</v>
      </c>
      <c r="L452">
        <v>5.2647399999999997E-2</v>
      </c>
      <c r="M452">
        <v>0.1035422</v>
      </c>
      <c r="N452">
        <v>0.17702619999999999</v>
      </c>
      <c r="O452">
        <v>-2.5663399999999999E-2</v>
      </c>
      <c r="P452">
        <v>4.7820599999999998E-2</v>
      </c>
      <c r="Q452">
        <v>9.8715399999999995E-2</v>
      </c>
      <c r="R452">
        <v>0.1496102</v>
      </c>
      <c r="S452">
        <v>0.2230943</v>
      </c>
      <c r="T452">
        <v>14</v>
      </c>
      <c r="U452">
        <v>17</v>
      </c>
    </row>
    <row r="453" spans="1:21">
      <c r="A453" s="12">
        <v>41520</v>
      </c>
      <c r="B453" s="13">
        <v>4</v>
      </c>
      <c r="C453" t="s">
        <v>38</v>
      </c>
      <c r="D453" t="s">
        <v>40</v>
      </c>
      <c r="E453" t="str">
        <f t="shared" si="7"/>
        <v>415204Average Per Device50% Cycling</v>
      </c>
      <c r="F453">
        <v>1.5598369999999999</v>
      </c>
      <c r="G453">
        <v>1.575917</v>
      </c>
      <c r="H453">
        <v>1.591126</v>
      </c>
      <c r="I453">
        <v>69.822699999999998</v>
      </c>
      <c r="J453">
        <v>-8.0105099999999999E-2</v>
      </c>
      <c r="K453">
        <v>-2.3278199999999999E-2</v>
      </c>
      <c r="L453">
        <v>1.6079900000000001E-2</v>
      </c>
      <c r="M453">
        <v>5.5438000000000001E-2</v>
      </c>
      <c r="N453">
        <v>0.1122649</v>
      </c>
      <c r="O453">
        <v>-6.4896099999999998E-2</v>
      </c>
      <c r="P453">
        <v>-8.0692999999999997E-3</v>
      </c>
      <c r="Q453">
        <v>3.1288900000000001E-2</v>
      </c>
      <c r="R453">
        <v>7.0647000000000001E-2</v>
      </c>
      <c r="S453">
        <v>0.1274738</v>
      </c>
      <c r="T453">
        <v>14</v>
      </c>
      <c r="U453">
        <v>17</v>
      </c>
    </row>
    <row r="454" spans="1:21">
      <c r="A454" s="12">
        <v>41520</v>
      </c>
      <c r="B454" s="13">
        <v>4</v>
      </c>
      <c r="C454" t="s">
        <v>37</v>
      </c>
      <c r="D454" t="s">
        <v>68</v>
      </c>
      <c r="E454" t="str">
        <f t="shared" si="7"/>
        <v>415204Average Per Premise30% Cycling</v>
      </c>
      <c r="F454">
        <v>3.8332440000000001</v>
      </c>
      <c r="G454">
        <v>3.965652</v>
      </c>
      <c r="H454">
        <v>4.0815140000000003</v>
      </c>
      <c r="I454">
        <v>69.674999999999997</v>
      </c>
      <c r="J454">
        <v>-0.18040580000000001</v>
      </c>
      <c r="K454">
        <v>4.4073999999999997E-3</v>
      </c>
      <c r="L454">
        <v>0.13240840000000001</v>
      </c>
      <c r="M454">
        <v>0.26040940000000001</v>
      </c>
      <c r="N454">
        <v>0.44522260000000002</v>
      </c>
      <c r="O454">
        <v>-6.4544099999999993E-2</v>
      </c>
      <c r="P454">
        <v>0.120269</v>
      </c>
      <c r="Q454">
        <v>0.24826999999999999</v>
      </c>
      <c r="R454">
        <v>0.37627110000000002</v>
      </c>
      <c r="S454">
        <v>0.56108420000000003</v>
      </c>
      <c r="T454">
        <v>14</v>
      </c>
      <c r="U454">
        <v>17</v>
      </c>
    </row>
    <row r="455" spans="1:21">
      <c r="A455" s="12">
        <v>41520</v>
      </c>
      <c r="B455" s="13">
        <v>4</v>
      </c>
      <c r="C455" t="s">
        <v>37</v>
      </c>
      <c r="D455" t="s">
        <v>40</v>
      </c>
      <c r="E455" t="str">
        <f t="shared" si="7"/>
        <v>415204Average Per Premise50% Cycling</v>
      </c>
      <c r="F455">
        <v>3.819849</v>
      </c>
      <c r="G455">
        <v>3.8592270000000002</v>
      </c>
      <c r="H455">
        <v>3.8964720000000002</v>
      </c>
      <c r="I455">
        <v>69.822699999999998</v>
      </c>
      <c r="J455">
        <v>-0.19616720000000001</v>
      </c>
      <c r="K455">
        <v>-5.7005199999999999E-2</v>
      </c>
      <c r="L455">
        <v>3.93779E-2</v>
      </c>
      <c r="M455">
        <v>0.1357611</v>
      </c>
      <c r="N455">
        <v>0.27492309999999998</v>
      </c>
      <c r="O455">
        <v>-0.15892239999999999</v>
      </c>
      <c r="P455">
        <v>-1.9760400000000001E-2</v>
      </c>
      <c r="Q455">
        <v>7.6622700000000002E-2</v>
      </c>
      <c r="R455">
        <v>0.17300589999999999</v>
      </c>
      <c r="S455">
        <v>0.3121679</v>
      </c>
      <c r="T455">
        <v>14</v>
      </c>
      <c r="U455">
        <v>17</v>
      </c>
    </row>
    <row r="456" spans="1:21">
      <c r="A456" s="12">
        <v>41520</v>
      </c>
      <c r="B456" s="13">
        <v>4</v>
      </c>
      <c r="C456" t="s">
        <v>39</v>
      </c>
      <c r="D456" t="s">
        <v>68</v>
      </c>
      <c r="E456" t="str">
        <f t="shared" si="7"/>
        <v>415204Average Per Ton30% Cycling</v>
      </c>
      <c r="F456">
        <v>0.39493299999999998</v>
      </c>
      <c r="G456">
        <v>0.40857480000000002</v>
      </c>
      <c r="H456">
        <v>0.42051179999999999</v>
      </c>
      <c r="I456">
        <v>69.674999999999997</v>
      </c>
      <c r="J456">
        <v>-1.85869E-2</v>
      </c>
      <c r="K456">
        <v>4.5409999999999998E-4</v>
      </c>
      <c r="L456">
        <v>1.3641800000000001E-2</v>
      </c>
      <c r="M456">
        <v>2.6829599999999999E-2</v>
      </c>
      <c r="N456">
        <v>4.5870599999999997E-2</v>
      </c>
      <c r="O456">
        <v>-6.6499000000000003E-3</v>
      </c>
      <c r="P456">
        <v>1.23911E-2</v>
      </c>
      <c r="Q456">
        <v>2.5578900000000002E-2</v>
      </c>
      <c r="R456">
        <v>3.8766599999999998E-2</v>
      </c>
      <c r="S456">
        <v>5.7807600000000001E-2</v>
      </c>
      <c r="T456">
        <v>14</v>
      </c>
      <c r="U456">
        <v>17</v>
      </c>
    </row>
    <row r="457" spans="1:21">
      <c r="A457" s="12">
        <v>41520</v>
      </c>
      <c r="B457" s="13">
        <v>4</v>
      </c>
      <c r="C457" t="s">
        <v>39</v>
      </c>
      <c r="D457" t="s">
        <v>40</v>
      </c>
      <c r="E457" t="str">
        <f t="shared" si="7"/>
        <v>415204Average Per Ton50% Cycling</v>
      </c>
      <c r="F457">
        <v>0.40077109999999999</v>
      </c>
      <c r="G457">
        <v>0.4049026</v>
      </c>
      <c r="H457">
        <v>0.40881020000000001</v>
      </c>
      <c r="I457">
        <v>69.822699999999998</v>
      </c>
      <c r="J457">
        <v>-2.0581499999999999E-2</v>
      </c>
      <c r="K457">
        <v>-5.9808999999999999E-3</v>
      </c>
      <c r="L457">
        <v>4.1314999999999998E-3</v>
      </c>
      <c r="M457">
        <v>1.4243799999999999E-2</v>
      </c>
      <c r="N457">
        <v>2.8844399999999999E-2</v>
      </c>
      <c r="O457">
        <v>-1.6673899999999998E-2</v>
      </c>
      <c r="P457">
        <v>-2.0733000000000001E-3</v>
      </c>
      <c r="Q457">
        <v>8.0391000000000004E-3</v>
      </c>
      <c r="R457">
        <v>1.8151400000000002E-2</v>
      </c>
      <c r="S457">
        <v>3.2752000000000003E-2</v>
      </c>
      <c r="T457">
        <v>14</v>
      </c>
      <c r="U457">
        <v>17</v>
      </c>
    </row>
    <row r="458" spans="1:21">
      <c r="A458" s="12">
        <v>41520</v>
      </c>
      <c r="B458" s="13">
        <v>5</v>
      </c>
      <c r="C458" t="s">
        <v>38</v>
      </c>
      <c r="D458" t="s">
        <v>68</v>
      </c>
      <c r="E458" t="str">
        <f t="shared" si="7"/>
        <v>415205Average Per Device30% Cycling</v>
      </c>
      <c r="F458">
        <v>1.5629329999999999</v>
      </c>
      <c r="G458">
        <v>1.617399</v>
      </c>
      <c r="H458">
        <v>1.6646540000000001</v>
      </c>
      <c r="I458">
        <v>69.696100000000001</v>
      </c>
      <c r="J458">
        <v>-7.4691800000000003E-2</v>
      </c>
      <c r="K458">
        <v>1.6159E-3</v>
      </c>
      <c r="L458">
        <v>5.4466399999999998E-2</v>
      </c>
      <c r="M458">
        <v>0.10731690000000001</v>
      </c>
      <c r="N458">
        <v>0.1836246</v>
      </c>
      <c r="O458">
        <v>-2.7437400000000001E-2</v>
      </c>
      <c r="P458">
        <v>4.8870299999999998E-2</v>
      </c>
      <c r="Q458">
        <v>0.1017208</v>
      </c>
      <c r="R458">
        <v>0.15457129999999999</v>
      </c>
      <c r="S458">
        <v>0.230879</v>
      </c>
      <c r="T458">
        <v>14</v>
      </c>
      <c r="U458">
        <v>17</v>
      </c>
    </row>
    <row r="459" spans="1:21">
      <c r="A459" s="12">
        <v>41520</v>
      </c>
      <c r="B459" s="13">
        <v>5</v>
      </c>
      <c r="C459" t="s">
        <v>38</v>
      </c>
      <c r="D459" t="s">
        <v>40</v>
      </c>
      <c r="E459" t="str">
        <f t="shared" si="7"/>
        <v>415205Average Per Device50% Cycling</v>
      </c>
      <c r="F459">
        <v>1.598449</v>
      </c>
      <c r="G459">
        <v>1.637286</v>
      </c>
      <c r="H459">
        <v>1.653087</v>
      </c>
      <c r="I459">
        <v>69.722099999999998</v>
      </c>
      <c r="J459">
        <v>-6.1560999999999998E-2</v>
      </c>
      <c r="K459">
        <v>-2.2449000000000002E-3</v>
      </c>
      <c r="L459">
        <v>3.8837200000000002E-2</v>
      </c>
      <c r="M459">
        <v>7.9919299999999999E-2</v>
      </c>
      <c r="N459">
        <v>0.13923530000000001</v>
      </c>
      <c r="O459">
        <v>-4.5759800000000003E-2</v>
      </c>
      <c r="P459">
        <v>1.35563E-2</v>
      </c>
      <c r="Q459">
        <v>5.4638399999999997E-2</v>
      </c>
      <c r="R459">
        <v>9.57205E-2</v>
      </c>
      <c r="S459">
        <v>0.15503649999999999</v>
      </c>
      <c r="T459">
        <v>14</v>
      </c>
      <c r="U459">
        <v>17</v>
      </c>
    </row>
    <row r="460" spans="1:21">
      <c r="A460" s="12">
        <v>41520</v>
      </c>
      <c r="B460" s="13">
        <v>5</v>
      </c>
      <c r="C460" t="s">
        <v>37</v>
      </c>
      <c r="D460" t="s">
        <v>68</v>
      </c>
      <c r="E460" t="str">
        <f t="shared" si="7"/>
        <v>415205Average Per Premise30% Cycling</v>
      </c>
      <c r="F460">
        <v>3.9307940000000001</v>
      </c>
      <c r="G460">
        <v>4.0677779999999997</v>
      </c>
      <c r="H460">
        <v>4.186623</v>
      </c>
      <c r="I460">
        <v>69.696100000000001</v>
      </c>
      <c r="J460">
        <v>-0.18785070000000001</v>
      </c>
      <c r="K460">
        <v>4.0641000000000002E-3</v>
      </c>
      <c r="L460">
        <v>0.13698360000000001</v>
      </c>
      <c r="M460">
        <v>0.26990320000000001</v>
      </c>
      <c r="N460">
        <v>0.46181800000000001</v>
      </c>
      <c r="O460">
        <v>-6.9005200000000003E-2</v>
      </c>
      <c r="P460">
        <v>0.1229095</v>
      </c>
      <c r="Q460">
        <v>0.25582909999999998</v>
      </c>
      <c r="R460">
        <v>0.3887487</v>
      </c>
      <c r="S460">
        <v>0.58066340000000005</v>
      </c>
      <c r="T460">
        <v>14</v>
      </c>
      <c r="U460">
        <v>17</v>
      </c>
    </row>
    <row r="461" spans="1:21">
      <c r="A461" s="12">
        <v>41520</v>
      </c>
      <c r="B461" s="13">
        <v>5</v>
      </c>
      <c r="C461" t="s">
        <v>37</v>
      </c>
      <c r="D461" t="s">
        <v>40</v>
      </c>
      <c r="E461" t="str">
        <f t="shared" si="7"/>
        <v>415205Average Per Premise50% Cycling</v>
      </c>
      <c r="F461">
        <v>3.9144030000000001</v>
      </c>
      <c r="G461">
        <v>4.0095109999999998</v>
      </c>
      <c r="H461">
        <v>4.0482050000000003</v>
      </c>
      <c r="I461">
        <v>69.722099999999998</v>
      </c>
      <c r="J461">
        <v>-0.15075540000000001</v>
      </c>
      <c r="K461">
        <v>-5.4977000000000003E-3</v>
      </c>
      <c r="L461">
        <v>9.5107300000000006E-2</v>
      </c>
      <c r="M461">
        <v>0.19571230000000001</v>
      </c>
      <c r="N461">
        <v>0.34097</v>
      </c>
      <c r="O461">
        <v>-0.11206049999999999</v>
      </c>
      <c r="P461">
        <v>3.3197200000000003E-2</v>
      </c>
      <c r="Q461">
        <v>0.13380220000000001</v>
      </c>
      <c r="R461">
        <v>0.23440720000000001</v>
      </c>
      <c r="S461">
        <v>0.37966490000000003</v>
      </c>
      <c r="T461">
        <v>14</v>
      </c>
      <c r="U461">
        <v>17</v>
      </c>
    </row>
    <row r="462" spans="1:21">
      <c r="A462" s="12">
        <v>41520</v>
      </c>
      <c r="B462" s="13">
        <v>5</v>
      </c>
      <c r="C462" t="s">
        <v>39</v>
      </c>
      <c r="D462" t="s">
        <v>68</v>
      </c>
      <c r="E462" t="str">
        <f t="shared" si="7"/>
        <v>415205Average Per Ton30% Cycling</v>
      </c>
      <c r="F462">
        <v>0.40498339999999999</v>
      </c>
      <c r="G462">
        <v>0.41909659999999999</v>
      </c>
      <c r="H462">
        <v>0.43134099999999997</v>
      </c>
      <c r="I462">
        <v>69.696100000000001</v>
      </c>
      <c r="J462">
        <v>-1.9354E-2</v>
      </c>
      <c r="K462">
        <v>4.1869999999999999E-4</v>
      </c>
      <c r="L462">
        <v>1.4113199999999999E-2</v>
      </c>
      <c r="M462">
        <v>2.7807700000000001E-2</v>
      </c>
      <c r="N462">
        <v>4.7580299999999999E-2</v>
      </c>
      <c r="O462">
        <v>-7.1095000000000004E-3</v>
      </c>
      <c r="P462">
        <v>1.26631E-2</v>
      </c>
      <c r="Q462">
        <v>2.6357599999999998E-2</v>
      </c>
      <c r="R462">
        <v>4.00521E-2</v>
      </c>
      <c r="S462">
        <v>5.9824799999999997E-2</v>
      </c>
      <c r="T462">
        <v>14</v>
      </c>
      <c r="U462">
        <v>17</v>
      </c>
    </row>
    <row r="463" spans="1:21">
      <c r="A463" s="12">
        <v>41520</v>
      </c>
      <c r="B463" s="13">
        <v>5</v>
      </c>
      <c r="C463" t="s">
        <v>39</v>
      </c>
      <c r="D463" t="s">
        <v>40</v>
      </c>
      <c r="E463" t="str">
        <f t="shared" si="7"/>
        <v>415205Average Per Ton50% Cycling</v>
      </c>
      <c r="F463">
        <v>0.41069159999999999</v>
      </c>
      <c r="G463">
        <v>0.42067009999999999</v>
      </c>
      <c r="H463">
        <v>0.42472989999999999</v>
      </c>
      <c r="I463">
        <v>69.722099999999998</v>
      </c>
      <c r="J463">
        <v>-1.5817000000000001E-2</v>
      </c>
      <c r="K463">
        <v>-5.7680000000000003E-4</v>
      </c>
      <c r="L463">
        <v>9.9784999999999995E-3</v>
      </c>
      <c r="M463">
        <v>2.0533800000000001E-2</v>
      </c>
      <c r="N463">
        <v>3.5773899999999997E-2</v>
      </c>
      <c r="O463">
        <v>-1.1757200000000001E-2</v>
      </c>
      <c r="P463">
        <v>3.483E-3</v>
      </c>
      <c r="Q463">
        <v>1.4038200000000001E-2</v>
      </c>
      <c r="R463">
        <v>2.4593500000000001E-2</v>
      </c>
      <c r="S463">
        <v>3.98337E-2</v>
      </c>
      <c r="T463">
        <v>14</v>
      </c>
      <c r="U463">
        <v>17</v>
      </c>
    </row>
    <row r="464" spans="1:21">
      <c r="A464" s="12">
        <v>41520</v>
      </c>
      <c r="B464" s="13">
        <v>6</v>
      </c>
      <c r="C464" t="s">
        <v>38</v>
      </c>
      <c r="D464" t="s">
        <v>68</v>
      </c>
      <c r="E464" t="str">
        <f t="shared" si="7"/>
        <v>415206Average Per Device30% Cycling</v>
      </c>
      <c r="F464">
        <v>1.707346</v>
      </c>
      <c r="G464">
        <v>1.809124</v>
      </c>
      <c r="H464">
        <v>1.86198</v>
      </c>
      <c r="I464">
        <v>69.431399999999996</v>
      </c>
      <c r="J464">
        <v>-4.2543499999999998E-2</v>
      </c>
      <c r="K464">
        <v>4.2722499999999997E-2</v>
      </c>
      <c r="L464">
        <v>0.1017774</v>
      </c>
      <c r="M464">
        <v>0.16083239999999999</v>
      </c>
      <c r="N464">
        <v>0.24609839999999999</v>
      </c>
      <c r="O464">
        <v>1.0312399999999999E-2</v>
      </c>
      <c r="P464">
        <v>9.5578300000000005E-2</v>
      </c>
      <c r="Q464">
        <v>0.1546333</v>
      </c>
      <c r="R464">
        <v>0.21368819999999999</v>
      </c>
      <c r="S464">
        <v>0.2989542</v>
      </c>
      <c r="T464">
        <v>14</v>
      </c>
      <c r="U464">
        <v>17</v>
      </c>
    </row>
    <row r="465" spans="1:21">
      <c r="A465" s="12">
        <v>41520</v>
      </c>
      <c r="B465" s="13">
        <v>6</v>
      </c>
      <c r="C465" t="s">
        <v>38</v>
      </c>
      <c r="D465" t="s">
        <v>40</v>
      </c>
      <c r="E465" t="str">
        <f t="shared" si="7"/>
        <v>415206Average Per Device50% Cycling</v>
      </c>
      <c r="F465">
        <v>1.7515400000000001</v>
      </c>
      <c r="G465">
        <v>1.7768919999999999</v>
      </c>
      <c r="H465">
        <v>1.794041</v>
      </c>
      <c r="I465">
        <v>69.534700000000001</v>
      </c>
      <c r="J465">
        <v>-8.4857000000000002E-2</v>
      </c>
      <c r="K465">
        <v>-1.9744600000000001E-2</v>
      </c>
      <c r="L465">
        <v>2.5352E-2</v>
      </c>
      <c r="M465">
        <v>7.04486E-2</v>
      </c>
      <c r="N465">
        <v>0.13556099999999999</v>
      </c>
      <c r="O465">
        <v>-6.7708500000000005E-2</v>
      </c>
      <c r="P465">
        <v>-2.5961000000000001E-3</v>
      </c>
      <c r="Q465">
        <v>4.2500499999999997E-2</v>
      </c>
      <c r="R465">
        <v>8.7597099999999997E-2</v>
      </c>
      <c r="S465">
        <v>0.1527095</v>
      </c>
      <c r="T465">
        <v>14</v>
      </c>
      <c r="U465">
        <v>17</v>
      </c>
    </row>
    <row r="466" spans="1:21">
      <c r="A466" s="12">
        <v>41520</v>
      </c>
      <c r="B466" s="13">
        <v>6</v>
      </c>
      <c r="C466" t="s">
        <v>37</v>
      </c>
      <c r="D466" t="s">
        <v>68</v>
      </c>
      <c r="E466" t="str">
        <f t="shared" si="7"/>
        <v>415206Average Per Premise30% Cycling</v>
      </c>
      <c r="F466">
        <v>4.2939959999999999</v>
      </c>
      <c r="G466">
        <v>4.5499669999999997</v>
      </c>
      <c r="H466">
        <v>4.6829000000000001</v>
      </c>
      <c r="I466">
        <v>69.431399999999996</v>
      </c>
      <c r="J466">
        <v>-0.10699740000000001</v>
      </c>
      <c r="K466">
        <v>0.1074475</v>
      </c>
      <c r="L466">
        <v>0.25597140000000002</v>
      </c>
      <c r="M466">
        <v>0.4044953</v>
      </c>
      <c r="N466">
        <v>0.61894020000000005</v>
      </c>
      <c r="O466">
        <v>2.5935799999999998E-2</v>
      </c>
      <c r="P466">
        <v>0.2403807</v>
      </c>
      <c r="Q466">
        <v>0.38890459999999999</v>
      </c>
      <c r="R466">
        <v>0.53742849999999998</v>
      </c>
      <c r="S466">
        <v>0.75187340000000003</v>
      </c>
      <c r="T466">
        <v>14</v>
      </c>
      <c r="U466">
        <v>17</v>
      </c>
    </row>
    <row r="467" spans="1:21">
      <c r="A467" s="12">
        <v>41520</v>
      </c>
      <c r="B467" s="13">
        <v>6</v>
      </c>
      <c r="C467" t="s">
        <v>37</v>
      </c>
      <c r="D467" t="s">
        <v>40</v>
      </c>
      <c r="E467" t="str">
        <f t="shared" si="7"/>
        <v>415206Average Per Premise50% Cycling</v>
      </c>
      <c r="F467">
        <v>4.2893059999999998</v>
      </c>
      <c r="G467">
        <v>4.3513890000000002</v>
      </c>
      <c r="H467">
        <v>4.3933840000000002</v>
      </c>
      <c r="I467">
        <v>69.534700000000001</v>
      </c>
      <c r="J467">
        <v>-0.2078045</v>
      </c>
      <c r="K467">
        <v>-4.8352300000000001E-2</v>
      </c>
      <c r="L467">
        <v>6.2083699999999999E-2</v>
      </c>
      <c r="M467">
        <v>0.1725198</v>
      </c>
      <c r="N467">
        <v>0.33197189999999999</v>
      </c>
      <c r="O467">
        <v>-0.16580990000000001</v>
      </c>
      <c r="P467">
        <v>-6.3578000000000003E-3</v>
      </c>
      <c r="Q467">
        <v>0.1040783</v>
      </c>
      <c r="R467">
        <v>0.21451439999999999</v>
      </c>
      <c r="S467">
        <v>0.37396649999999998</v>
      </c>
      <c r="T467">
        <v>14</v>
      </c>
      <c r="U467">
        <v>17</v>
      </c>
    </row>
    <row r="468" spans="1:21">
      <c r="A468" s="12">
        <v>41520</v>
      </c>
      <c r="B468" s="13">
        <v>6</v>
      </c>
      <c r="C468" t="s">
        <v>39</v>
      </c>
      <c r="D468" t="s">
        <v>68</v>
      </c>
      <c r="E468" t="str">
        <f t="shared" si="7"/>
        <v>415206Average Per Ton30% Cycling</v>
      </c>
      <c r="F468">
        <v>0.44240350000000001</v>
      </c>
      <c r="G468">
        <v>0.46877580000000002</v>
      </c>
      <c r="H468">
        <v>0.4824717</v>
      </c>
      <c r="I468">
        <v>69.431399999999996</v>
      </c>
      <c r="J468">
        <v>-1.10238E-2</v>
      </c>
      <c r="K468">
        <v>1.1070099999999999E-2</v>
      </c>
      <c r="L468">
        <v>2.6372300000000001E-2</v>
      </c>
      <c r="M468">
        <v>4.1674500000000003E-2</v>
      </c>
      <c r="N468">
        <v>6.3768400000000003E-2</v>
      </c>
      <c r="O468">
        <v>2.6721000000000002E-3</v>
      </c>
      <c r="P468">
        <v>2.4766E-2</v>
      </c>
      <c r="Q468">
        <v>4.0068199999999998E-2</v>
      </c>
      <c r="R468">
        <v>5.53704E-2</v>
      </c>
      <c r="S468">
        <v>7.74643E-2</v>
      </c>
      <c r="T468">
        <v>14</v>
      </c>
      <c r="U468">
        <v>17</v>
      </c>
    </row>
    <row r="469" spans="1:21">
      <c r="A469" s="12">
        <v>41520</v>
      </c>
      <c r="B469" s="13">
        <v>6</v>
      </c>
      <c r="C469" t="s">
        <v>39</v>
      </c>
      <c r="D469" t="s">
        <v>40</v>
      </c>
      <c r="E469" t="str">
        <f t="shared" si="7"/>
        <v>415206Average Per Ton50% Cycling</v>
      </c>
      <c r="F469">
        <v>0.45002569999999997</v>
      </c>
      <c r="G469">
        <v>0.45653939999999998</v>
      </c>
      <c r="H469">
        <v>0.4609453</v>
      </c>
      <c r="I469">
        <v>69.534700000000001</v>
      </c>
      <c r="J469">
        <v>-2.18024E-2</v>
      </c>
      <c r="K469">
        <v>-5.0730000000000003E-3</v>
      </c>
      <c r="L469">
        <v>6.5136999999999999E-3</v>
      </c>
      <c r="M469">
        <v>1.8100499999999999E-2</v>
      </c>
      <c r="N469">
        <v>3.4829899999999997E-2</v>
      </c>
      <c r="O469">
        <v>-1.7396499999999999E-2</v>
      </c>
      <c r="P469">
        <v>-6.6710000000000001E-4</v>
      </c>
      <c r="Q469">
        <v>1.09196E-2</v>
      </c>
      <c r="R469">
        <v>2.2506399999999999E-2</v>
      </c>
      <c r="S469">
        <v>3.9235800000000001E-2</v>
      </c>
      <c r="T469">
        <v>14</v>
      </c>
      <c r="U469">
        <v>17</v>
      </c>
    </row>
    <row r="470" spans="1:21">
      <c r="A470" s="12">
        <v>41520</v>
      </c>
      <c r="B470" s="13">
        <v>7</v>
      </c>
      <c r="C470" t="s">
        <v>38</v>
      </c>
      <c r="D470" t="s">
        <v>68</v>
      </c>
      <c r="E470" t="str">
        <f t="shared" si="7"/>
        <v>415207Average Per Device30% Cycling</v>
      </c>
      <c r="F470">
        <v>1.9559880000000001</v>
      </c>
      <c r="G470">
        <v>2.0854089999999998</v>
      </c>
      <c r="H470">
        <v>2.1463369999999999</v>
      </c>
      <c r="I470">
        <v>70.669300000000007</v>
      </c>
      <c r="J470">
        <v>-3.2848000000000002E-2</v>
      </c>
      <c r="K470">
        <v>6.3021999999999995E-2</v>
      </c>
      <c r="L470">
        <v>0.12942119999999999</v>
      </c>
      <c r="M470">
        <v>0.19582050000000001</v>
      </c>
      <c r="N470">
        <v>0.29169040000000002</v>
      </c>
      <c r="O470">
        <v>2.8079900000000001E-2</v>
      </c>
      <c r="P470">
        <v>0.1239499</v>
      </c>
      <c r="Q470">
        <v>0.19034909999999999</v>
      </c>
      <c r="R470">
        <v>0.25674829999999998</v>
      </c>
      <c r="S470">
        <v>0.3526183</v>
      </c>
      <c r="T470">
        <v>14</v>
      </c>
      <c r="U470">
        <v>17</v>
      </c>
    </row>
    <row r="471" spans="1:21">
      <c r="A471" s="12">
        <v>41520</v>
      </c>
      <c r="B471" s="13">
        <v>7</v>
      </c>
      <c r="C471" t="s">
        <v>38</v>
      </c>
      <c r="D471" t="s">
        <v>40</v>
      </c>
      <c r="E471" t="str">
        <f t="shared" si="7"/>
        <v>415207Average Per Device50% Cycling</v>
      </c>
      <c r="F471">
        <v>2.0582389999999999</v>
      </c>
      <c r="G471">
        <v>2.0380389999999999</v>
      </c>
      <c r="H471">
        <v>2.0577079999999999</v>
      </c>
      <c r="I471">
        <v>70.590500000000006</v>
      </c>
      <c r="J471">
        <v>-0.1437717</v>
      </c>
      <c r="K471">
        <v>-7.0764300000000002E-2</v>
      </c>
      <c r="L471">
        <v>-2.0199499999999999E-2</v>
      </c>
      <c r="M471">
        <v>3.0365199999999998E-2</v>
      </c>
      <c r="N471">
        <v>0.1033726</v>
      </c>
      <c r="O471">
        <v>-0.1241029</v>
      </c>
      <c r="P471">
        <v>-5.1095500000000002E-2</v>
      </c>
      <c r="Q471">
        <v>-5.3070000000000005E-4</v>
      </c>
      <c r="R471">
        <v>5.0034000000000002E-2</v>
      </c>
      <c r="S471">
        <v>0.1230415</v>
      </c>
      <c r="T471">
        <v>14</v>
      </c>
      <c r="U471">
        <v>17</v>
      </c>
    </row>
    <row r="472" spans="1:21">
      <c r="A472" s="12">
        <v>41520</v>
      </c>
      <c r="B472" s="13">
        <v>7</v>
      </c>
      <c r="C472" t="s">
        <v>37</v>
      </c>
      <c r="D472" t="s">
        <v>68</v>
      </c>
      <c r="E472" t="str">
        <f t="shared" si="7"/>
        <v>415207Average Per Premise30% Cycling</v>
      </c>
      <c r="F472">
        <v>4.9193319999999998</v>
      </c>
      <c r="G472">
        <v>5.244828</v>
      </c>
      <c r="H472">
        <v>5.3980620000000004</v>
      </c>
      <c r="I472">
        <v>70.669300000000007</v>
      </c>
      <c r="J472">
        <v>-8.2612699999999997E-2</v>
      </c>
      <c r="K472">
        <v>0.15850130000000001</v>
      </c>
      <c r="L472">
        <v>0.32549620000000001</v>
      </c>
      <c r="M472">
        <v>0.49249110000000001</v>
      </c>
      <c r="N472">
        <v>0.73360510000000001</v>
      </c>
      <c r="O472">
        <v>7.0621799999999998E-2</v>
      </c>
      <c r="P472">
        <v>0.31173580000000001</v>
      </c>
      <c r="Q472">
        <v>0.47873070000000001</v>
      </c>
      <c r="R472">
        <v>0.64572549999999995</v>
      </c>
      <c r="S472">
        <v>0.88683959999999995</v>
      </c>
      <c r="T472">
        <v>14</v>
      </c>
      <c r="U472">
        <v>17</v>
      </c>
    </row>
    <row r="473" spans="1:21">
      <c r="A473" s="12">
        <v>41520</v>
      </c>
      <c r="B473" s="13">
        <v>7</v>
      </c>
      <c r="C473" t="s">
        <v>37</v>
      </c>
      <c r="D473" t="s">
        <v>40</v>
      </c>
      <c r="E473" t="str">
        <f t="shared" si="7"/>
        <v>415207Average Per Premise50% Cycling</v>
      </c>
      <c r="F473">
        <v>5.0403710000000004</v>
      </c>
      <c r="G473">
        <v>4.9909049999999997</v>
      </c>
      <c r="H473">
        <v>5.039072</v>
      </c>
      <c r="I473">
        <v>70.590500000000006</v>
      </c>
      <c r="J473">
        <v>-0.35207919999999998</v>
      </c>
      <c r="K473">
        <v>-0.1732929</v>
      </c>
      <c r="L473">
        <v>-4.9466099999999999E-2</v>
      </c>
      <c r="M473">
        <v>7.4360700000000002E-2</v>
      </c>
      <c r="N473">
        <v>0.25314690000000001</v>
      </c>
      <c r="O473">
        <v>-0.30391289999999999</v>
      </c>
      <c r="P473">
        <v>-0.1251266</v>
      </c>
      <c r="Q473">
        <v>-1.2999000000000001E-3</v>
      </c>
      <c r="R473">
        <v>0.12252689999999999</v>
      </c>
      <c r="S473">
        <v>0.3013132</v>
      </c>
      <c r="T473">
        <v>14</v>
      </c>
      <c r="U473">
        <v>17</v>
      </c>
    </row>
    <row r="474" spans="1:21">
      <c r="A474" s="12">
        <v>41520</v>
      </c>
      <c r="B474" s="13">
        <v>7</v>
      </c>
      <c r="C474" t="s">
        <v>39</v>
      </c>
      <c r="D474" t="s">
        <v>68</v>
      </c>
      <c r="E474" t="str">
        <f t="shared" si="7"/>
        <v>415207Average Per Ton30% Cycling</v>
      </c>
      <c r="F474">
        <v>0.50683080000000003</v>
      </c>
      <c r="G474">
        <v>0.54036620000000002</v>
      </c>
      <c r="H474">
        <v>0.55615369999999997</v>
      </c>
      <c r="I474">
        <v>70.669300000000007</v>
      </c>
      <c r="J474">
        <v>-8.5114000000000006E-3</v>
      </c>
      <c r="K474">
        <v>1.63302E-2</v>
      </c>
      <c r="L474">
        <v>3.35354E-2</v>
      </c>
      <c r="M474">
        <v>5.0740599999999997E-2</v>
      </c>
      <c r="N474">
        <v>7.5582200000000002E-2</v>
      </c>
      <c r="O474">
        <v>7.2760000000000003E-3</v>
      </c>
      <c r="P474">
        <v>3.2117600000000003E-2</v>
      </c>
      <c r="Q474">
        <v>4.93228E-2</v>
      </c>
      <c r="R474">
        <v>6.6528100000000007E-2</v>
      </c>
      <c r="S474">
        <v>9.1369599999999995E-2</v>
      </c>
      <c r="T474">
        <v>14</v>
      </c>
      <c r="U474">
        <v>17</v>
      </c>
    </row>
    <row r="475" spans="1:21">
      <c r="A475" s="12">
        <v>41520</v>
      </c>
      <c r="B475" s="13">
        <v>7</v>
      </c>
      <c r="C475" t="s">
        <v>39</v>
      </c>
      <c r="D475" t="s">
        <v>40</v>
      </c>
      <c r="E475" t="str">
        <f t="shared" si="7"/>
        <v>415207Average Per Ton50% Cycling</v>
      </c>
      <c r="F475">
        <v>0.52882600000000002</v>
      </c>
      <c r="G475">
        <v>0.5236362</v>
      </c>
      <c r="H475">
        <v>0.52868959999999998</v>
      </c>
      <c r="I475">
        <v>70.590500000000006</v>
      </c>
      <c r="J475">
        <v>-3.6939399999999997E-2</v>
      </c>
      <c r="K475">
        <v>-1.81815E-2</v>
      </c>
      <c r="L475">
        <v>-5.1897999999999996E-3</v>
      </c>
      <c r="M475">
        <v>7.8018000000000002E-3</v>
      </c>
      <c r="N475">
        <v>2.6559699999999999E-2</v>
      </c>
      <c r="O475">
        <v>-3.1885900000000002E-2</v>
      </c>
      <c r="P475">
        <v>-1.3128000000000001E-2</v>
      </c>
      <c r="Q475">
        <v>-1.3640000000000001E-4</v>
      </c>
      <c r="R475">
        <v>1.28553E-2</v>
      </c>
      <c r="S475">
        <v>3.1613200000000001E-2</v>
      </c>
      <c r="T475">
        <v>14</v>
      </c>
      <c r="U475">
        <v>17</v>
      </c>
    </row>
    <row r="476" spans="1:21">
      <c r="A476" s="12">
        <v>41520</v>
      </c>
      <c r="B476" s="13">
        <v>8</v>
      </c>
      <c r="C476" t="s">
        <v>38</v>
      </c>
      <c r="D476" t="s">
        <v>68</v>
      </c>
      <c r="E476" t="str">
        <f t="shared" si="7"/>
        <v>415208Average Per Device30% Cycling</v>
      </c>
      <c r="F476">
        <v>2.4087299999999998</v>
      </c>
      <c r="G476">
        <v>2.5793569999999999</v>
      </c>
      <c r="H476">
        <v>2.6547160000000001</v>
      </c>
      <c r="I476">
        <v>72.841099999999997</v>
      </c>
      <c r="J476">
        <v>-1.8548800000000001E-2</v>
      </c>
      <c r="K476">
        <v>9.3217800000000003E-2</v>
      </c>
      <c r="L476">
        <v>0.1706271</v>
      </c>
      <c r="M476">
        <v>0.24803639999999999</v>
      </c>
      <c r="N476">
        <v>0.35980309999999999</v>
      </c>
      <c r="O476">
        <v>5.68105E-2</v>
      </c>
      <c r="P476">
        <v>0.16857720000000001</v>
      </c>
      <c r="Q476">
        <v>0.2459865</v>
      </c>
      <c r="R476">
        <v>0.32339570000000001</v>
      </c>
      <c r="S476">
        <v>0.4351624</v>
      </c>
      <c r="T476">
        <v>14</v>
      </c>
      <c r="U476">
        <v>17</v>
      </c>
    </row>
    <row r="477" spans="1:21">
      <c r="A477" s="12">
        <v>41520</v>
      </c>
      <c r="B477" s="13">
        <v>8</v>
      </c>
      <c r="C477" t="s">
        <v>38</v>
      </c>
      <c r="D477" t="s">
        <v>40</v>
      </c>
      <c r="E477" t="str">
        <f t="shared" si="7"/>
        <v>415208Average Per Device50% Cycling</v>
      </c>
      <c r="F477">
        <v>2.4775480000000001</v>
      </c>
      <c r="G477">
        <v>2.5195690000000002</v>
      </c>
      <c r="H477">
        <v>2.543885</v>
      </c>
      <c r="I477">
        <v>72.640500000000003</v>
      </c>
      <c r="J477">
        <v>-9.6028799999999997E-2</v>
      </c>
      <c r="K477">
        <v>-1.4467799999999999E-2</v>
      </c>
      <c r="L477">
        <v>4.2021000000000003E-2</v>
      </c>
      <c r="M477">
        <v>9.8509899999999997E-2</v>
      </c>
      <c r="N477">
        <v>0.1800708</v>
      </c>
      <c r="O477">
        <v>-7.1712899999999996E-2</v>
      </c>
      <c r="P477">
        <v>9.8480000000000009E-3</v>
      </c>
      <c r="Q477">
        <v>6.6336900000000004E-2</v>
      </c>
      <c r="R477">
        <v>0.1228257</v>
      </c>
      <c r="S477">
        <v>0.2043867</v>
      </c>
      <c r="T477">
        <v>14</v>
      </c>
      <c r="U477">
        <v>17</v>
      </c>
    </row>
    <row r="478" spans="1:21">
      <c r="A478" s="12">
        <v>41520</v>
      </c>
      <c r="B478" s="13">
        <v>8</v>
      </c>
      <c r="C478" t="s">
        <v>37</v>
      </c>
      <c r="D478" t="s">
        <v>68</v>
      </c>
      <c r="E478" t="str">
        <f t="shared" si="7"/>
        <v>415208Average Per Premise30% Cycling</v>
      </c>
      <c r="F478">
        <v>6.057982</v>
      </c>
      <c r="G478">
        <v>6.4871119999999998</v>
      </c>
      <c r="H478">
        <v>6.676641</v>
      </c>
      <c r="I478">
        <v>72.841099999999997</v>
      </c>
      <c r="J478">
        <v>-4.66506E-2</v>
      </c>
      <c r="K478">
        <v>0.23444390000000001</v>
      </c>
      <c r="L478">
        <v>0.42912909999999999</v>
      </c>
      <c r="M478">
        <v>0.62381430000000004</v>
      </c>
      <c r="N478">
        <v>0.90490879999999996</v>
      </c>
      <c r="O478">
        <v>0.1428788</v>
      </c>
      <c r="P478">
        <v>0.4239733</v>
      </c>
      <c r="Q478">
        <v>0.6186585</v>
      </c>
      <c r="R478">
        <v>0.81334379999999995</v>
      </c>
      <c r="S478">
        <v>1.094438</v>
      </c>
      <c r="T478">
        <v>14</v>
      </c>
      <c r="U478">
        <v>17</v>
      </c>
    </row>
    <row r="479" spans="1:21">
      <c r="A479" s="12">
        <v>41520</v>
      </c>
      <c r="B479" s="13">
        <v>8</v>
      </c>
      <c r="C479" t="s">
        <v>37</v>
      </c>
      <c r="D479" t="s">
        <v>40</v>
      </c>
      <c r="E479" t="str">
        <f t="shared" si="7"/>
        <v>415208Average Per Premise50% Cycling</v>
      </c>
      <c r="F479">
        <v>6.0672079999999999</v>
      </c>
      <c r="G479">
        <v>6.1701119999999996</v>
      </c>
      <c r="H479">
        <v>6.2296589999999998</v>
      </c>
      <c r="I479">
        <v>72.640500000000003</v>
      </c>
      <c r="J479">
        <v>-0.2351626</v>
      </c>
      <c r="K479">
        <v>-3.54299E-2</v>
      </c>
      <c r="L479">
        <v>0.1029043</v>
      </c>
      <c r="M479">
        <v>0.2412386</v>
      </c>
      <c r="N479">
        <v>0.44097120000000001</v>
      </c>
      <c r="O479">
        <v>-0.1756161</v>
      </c>
      <c r="P479">
        <v>2.4116499999999999E-2</v>
      </c>
      <c r="Q479">
        <v>0.16245080000000001</v>
      </c>
      <c r="R479">
        <v>0.30078500000000002</v>
      </c>
      <c r="S479">
        <v>0.50051769999999995</v>
      </c>
      <c r="T479">
        <v>14</v>
      </c>
      <c r="U479">
        <v>17</v>
      </c>
    </row>
    <row r="480" spans="1:21">
      <c r="A480" s="12">
        <v>41520</v>
      </c>
      <c r="B480" s="13">
        <v>8</v>
      </c>
      <c r="C480" t="s">
        <v>39</v>
      </c>
      <c r="D480" t="s">
        <v>68</v>
      </c>
      <c r="E480" t="str">
        <f t="shared" si="7"/>
        <v>415208Average Per Ton30% Cycling</v>
      </c>
      <c r="F480">
        <v>0.62414420000000004</v>
      </c>
      <c r="G480">
        <v>0.66835670000000003</v>
      </c>
      <c r="H480">
        <v>0.68788360000000004</v>
      </c>
      <c r="I480">
        <v>72.841099999999997</v>
      </c>
      <c r="J480">
        <v>-4.8063000000000003E-3</v>
      </c>
      <c r="K480">
        <v>2.4154399999999999E-2</v>
      </c>
      <c r="L480">
        <v>4.4212500000000002E-2</v>
      </c>
      <c r="M480">
        <v>6.4270599999999997E-2</v>
      </c>
      <c r="N480">
        <v>9.3231300000000003E-2</v>
      </c>
      <c r="O480">
        <v>1.47206E-2</v>
      </c>
      <c r="P480">
        <v>4.3681299999999999E-2</v>
      </c>
      <c r="Q480">
        <v>6.3739400000000002E-2</v>
      </c>
      <c r="R480">
        <v>8.3797499999999997E-2</v>
      </c>
      <c r="S480">
        <v>0.1127582</v>
      </c>
      <c r="T480">
        <v>14</v>
      </c>
      <c r="U480">
        <v>17</v>
      </c>
    </row>
    <row r="481" spans="1:21">
      <c r="A481" s="12">
        <v>41520</v>
      </c>
      <c r="B481" s="13">
        <v>8</v>
      </c>
      <c r="C481" t="s">
        <v>39</v>
      </c>
      <c r="D481" t="s">
        <v>40</v>
      </c>
      <c r="E481" t="str">
        <f t="shared" si="7"/>
        <v>415208Average Per Ton50% Cycling</v>
      </c>
      <c r="F481">
        <v>0.63655969999999995</v>
      </c>
      <c r="G481">
        <v>0.64735620000000005</v>
      </c>
      <c r="H481">
        <v>0.65360370000000001</v>
      </c>
      <c r="I481">
        <v>72.640500000000003</v>
      </c>
      <c r="J481">
        <v>-2.4672800000000002E-2</v>
      </c>
      <c r="K481">
        <v>-3.7173000000000002E-3</v>
      </c>
      <c r="L481">
        <v>1.0796500000000001E-2</v>
      </c>
      <c r="M481">
        <v>2.5310200000000001E-2</v>
      </c>
      <c r="N481">
        <v>4.6265800000000003E-2</v>
      </c>
      <c r="O481">
        <v>-1.8425400000000001E-2</v>
      </c>
      <c r="P481">
        <v>2.5301999999999998E-3</v>
      </c>
      <c r="Q481">
        <v>1.7043900000000001E-2</v>
      </c>
      <c r="R481">
        <v>3.1557700000000001E-2</v>
      </c>
      <c r="S481">
        <v>5.2513299999999999E-2</v>
      </c>
      <c r="T481">
        <v>14</v>
      </c>
      <c r="U481">
        <v>17</v>
      </c>
    </row>
    <row r="482" spans="1:21">
      <c r="A482" s="12">
        <v>41520</v>
      </c>
      <c r="B482" s="13">
        <v>9</v>
      </c>
      <c r="C482" t="s">
        <v>38</v>
      </c>
      <c r="D482" t="s">
        <v>68</v>
      </c>
      <c r="E482" t="str">
        <f t="shared" si="7"/>
        <v>415209Average Per Device30% Cycling</v>
      </c>
      <c r="F482">
        <v>3.200326</v>
      </c>
      <c r="G482">
        <v>3.3273259999999998</v>
      </c>
      <c r="H482">
        <v>3.4245380000000001</v>
      </c>
      <c r="I482">
        <v>77.2714</v>
      </c>
      <c r="J482">
        <v>-9.8721799999999998E-2</v>
      </c>
      <c r="K482">
        <v>3.4636800000000002E-2</v>
      </c>
      <c r="L482">
        <v>0.12700059999999999</v>
      </c>
      <c r="M482">
        <v>0.21936430000000001</v>
      </c>
      <c r="N482">
        <v>0.35272290000000001</v>
      </c>
      <c r="O482">
        <v>-1.5097000000000001E-3</v>
      </c>
      <c r="P482">
        <v>0.13184889999999999</v>
      </c>
      <c r="Q482">
        <v>0.22421260000000001</v>
      </c>
      <c r="R482">
        <v>0.31657639999999998</v>
      </c>
      <c r="S482">
        <v>0.44993499999999997</v>
      </c>
      <c r="T482">
        <v>14</v>
      </c>
      <c r="U482">
        <v>17</v>
      </c>
    </row>
    <row r="483" spans="1:21">
      <c r="A483" s="12">
        <v>41520</v>
      </c>
      <c r="B483" s="13">
        <v>9</v>
      </c>
      <c r="C483" t="s">
        <v>38</v>
      </c>
      <c r="D483" t="s">
        <v>40</v>
      </c>
      <c r="E483" t="str">
        <f t="shared" si="7"/>
        <v>415209Average Per Device50% Cycling</v>
      </c>
      <c r="F483">
        <v>3.1415609999999998</v>
      </c>
      <c r="G483">
        <v>3.2420819999999999</v>
      </c>
      <c r="H483">
        <v>3.273371</v>
      </c>
      <c r="I483">
        <v>76.769900000000007</v>
      </c>
      <c r="J483">
        <v>-5.7603000000000001E-2</v>
      </c>
      <c r="K483">
        <v>3.5818299999999997E-2</v>
      </c>
      <c r="L483">
        <v>0.1005216</v>
      </c>
      <c r="M483">
        <v>0.16522490000000001</v>
      </c>
      <c r="N483">
        <v>0.25864609999999999</v>
      </c>
      <c r="O483">
        <v>-2.63141E-2</v>
      </c>
      <c r="P483">
        <v>6.7107100000000003E-2</v>
      </c>
      <c r="Q483">
        <v>0.13181039999999999</v>
      </c>
      <c r="R483">
        <v>0.19651370000000001</v>
      </c>
      <c r="S483">
        <v>0.289935</v>
      </c>
      <c r="T483">
        <v>14</v>
      </c>
      <c r="U483">
        <v>17</v>
      </c>
    </row>
    <row r="484" spans="1:21">
      <c r="A484" s="12">
        <v>41520</v>
      </c>
      <c r="B484" s="13">
        <v>9</v>
      </c>
      <c r="C484" t="s">
        <v>37</v>
      </c>
      <c r="D484" t="s">
        <v>68</v>
      </c>
      <c r="E484" t="str">
        <f t="shared" si="7"/>
        <v>415209Average Per Premise30% Cycling</v>
      </c>
      <c r="F484">
        <v>8.0488560000000007</v>
      </c>
      <c r="G484">
        <v>8.3682639999999999</v>
      </c>
      <c r="H484">
        <v>8.6127540000000007</v>
      </c>
      <c r="I484">
        <v>77.2714</v>
      </c>
      <c r="J484">
        <v>-0.2482858</v>
      </c>
      <c r="K484">
        <v>8.7112499999999995E-2</v>
      </c>
      <c r="L484">
        <v>0.31940839999999998</v>
      </c>
      <c r="M484">
        <v>0.55170430000000004</v>
      </c>
      <c r="N484">
        <v>0.88710270000000002</v>
      </c>
      <c r="O484">
        <v>-3.7962E-3</v>
      </c>
      <c r="P484">
        <v>0.33160220000000001</v>
      </c>
      <c r="Q484">
        <v>0.56389809999999996</v>
      </c>
      <c r="R484">
        <v>0.79619399999999996</v>
      </c>
      <c r="S484">
        <v>1.1315919999999999</v>
      </c>
      <c r="T484">
        <v>14</v>
      </c>
      <c r="U484">
        <v>17</v>
      </c>
    </row>
    <row r="485" spans="1:21">
      <c r="A485" s="12">
        <v>41520</v>
      </c>
      <c r="B485" s="13">
        <v>9</v>
      </c>
      <c r="C485" t="s">
        <v>37</v>
      </c>
      <c r="D485" t="s">
        <v>40</v>
      </c>
      <c r="E485" t="str">
        <f t="shared" si="7"/>
        <v>415209Average Per Premise50% Cycling</v>
      </c>
      <c r="F485">
        <v>7.6932939999999999</v>
      </c>
      <c r="G485">
        <v>7.9394580000000001</v>
      </c>
      <c r="H485">
        <v>8.0160800000000005</v>
      </c>
      <c r="I485">
        <v>76.769900000000007</v>
      </c>
      <c r="J485">
        <v>-0.1410632</v>
      </c>
      <c r="K485">
        <v>8.7714E-2</v>
      </c>
      <c r="L485">
        <v>0.2461643</v>
      </c>
      <c r="M485">
        <v>0.40461469999999999</v>
      </c>
      <c r="N485">
        <v>0.63339179999999995</v>
      </c>
      <c r="O485">
        <v>-6.4441200000000004E-2</v>
      </c>
      <c r="P485">
        <v>0.16433600000000001</v>
      </c>
      <c r="Q485">
        <v>0.32278630000000003</v>
      </c>
      <c r="R485">
        <v>0.48123670000000002</v>
      </c>
      <c r="S485">
        <v>0.71001380000000003</v>
      </c>
      <c r="T485">
        <v>14</v>
      </c>
      <c r="U485">
        <v>17</v>
      </c>
    </row>
    <row r="486" spans="1:21">
      <c r="A486" s="12">
        <v>41520</v>
      </c>
      <c r="B486" s="13">
        <v>9</v>
      </c>
      <c r="C486" t="s">
        <v>39</v>
      </c>
      <c r="D486" t="s">
        <v>68</v>
      </c>
      <c r="E486" t="str">
        <f t="shared" si="7"/>
        <v>415209Average Per Ton30% Cycling</v>
      </c>
      <c r="F486">
        <v>0.82926069999999996</v>
      </c>
      <c r="G486">
        <v>0.86216879999999996</v>
      </c>
      <c r="H486">
        <v>0.88735819999999999</v>
      </c>
      <c r="I486">
        <v>77.2714</v>
      </c>
      <c r="J486">
        <v>-2.5580599999999998E-2</v>
      </c>
      <c r="K486">
        <v>8.9750000000000003E-3</v>
      </c>
      <c r="L486">
        <v>3.2908100000000003E-2</v>
      </c>
      <c r="M486">
        <v>5.6841200000000001E-2</v>
      </c>
      <c r="N486">
        <v>9.1396699999999997E-2</v>
      </c>
      <c r="O486">
        <v>-3.9120000000000002E-4</v>
      </c>
      <c r="P486">
        <v>3.4164399999999998E-2</v>
      </c>
      <c r="Q486">
        <v>5.8097500000000003E-2</v>
      </c>
      <c r="R486">
        <v>8.2030599999999995E-2</v>
      </c>
      <c r="S486">
        <v>0.1165861</v>
      </c>
      <c r="T486">
        <v>14</v>
      </c>
      <c r="U486">
        <v>17</v>
      </c>
    </row>
    <row r="487" spans="1:21">
      <c r="A487" s="12">
        <v>41520</v>
      </c>
      <c r="B487" s="13">
        <v>9</v>
      </c>
      <c r="C487" t="s">
        <v>39</v>
      </c>
      <c r="D487" t="s">
        <v>40</v>
      </c>
      <c r="E487" t="str">
        <f t="shared" si="7"/>
        <v>415209Average Per Ton50% Cycling</v>
      </c>
      <c r="F487">
        <v>0.80716540000000003</v>
      </c>
      <c r="G487">
        <v>0.83299259999999997</v>
      </c>
      <c r="H487">
        <v>0.84103159999999999</v>
      </c>
      <c r="I487">
        <v>76.769900000000007</v>
      </c>
      <c r="J487">
        <v>-1.4800000000000001E-2</v>
      </c>
      <c r="K487">
        <v>9.2029E-3</v>
      </c>
      <c r="L487">
        <v>2.5827200000000002E-2</v>
      </c>
      <c r="M487">
        <v>4.2451500000000003E-2</v>
      </c>
      <c r="N487">
        <v>6.6454299999999994E-2</v>
      </c>
      <c r="O487">
        <v>-6.7609999999999996E-3</v>
      </c>
      <c r="P487">
        <v>1.7241900000000001E-2</v>
      </c>
      <c r="Q487">
        <v>3.3866199999999999E-2</v>
      </c>
      <c r="R487">
        <v>5.0490500000000001E-2</v>
      </c>
      <c r="S487">
        <v>7.4493299999999998E-2</v>
      </c>
      <c r="T487">
        <v>14</v>
      </c>
      <c r="U487">
        <v>17</v>
      </c>
    </row>
    <row r="488" spans="1:21">
      <c r="A488" s="12">
        <v>41520</v>
      </c>
      <c r="B488" s="13">
        <v>10</v>
      </c>
      <c r="C488" t="s">
        <v>38</v>
      </c>
      <c r="D488" t="s">
        <v>68</v>
      </c>
      <c r="E488" t="str">
        <f t="shared" si="7"/>
        <v>4152010Average Per Device30% Cycling</v>
      </c>
      <c r="F488">
        <v>3.9119009999999999</v>
      </c>
      <c r="G488">
        <v>3.9785339999999998</v>
      </c>
      <c r="H488">
        <v>4.0947719999999999</v>
      </c>
      <c r="I488">
        <v>81.222099999999998</v>
      </c>
      <c r="J488">
        <v>-0.1834479</v>
      </c>
      <c r="K488">
        <v>-3.5697800000000002E-2</v>
      </c>
      <c r="L488">
        <v>6.6633499999999998E-2</v>
      </c>
      <c r="M488">
        <v>0.1689647</v>
      </c>
      <c r="N488">
        <v>0.31671480000000002</v>
      </c>
      <c r="O488">
        <v>-6.7209699999999997E-2</v>
      </c>
      <c r="P488">
        <v>8.0540299999999995E-2</v>
      </c>
      <c r="Q488">
        <v>0.1828716</v>
      </c>
      <c r="R488">
        <v>0.28520279999999998</v>
      </c>
      <c r="S488">
        <v>0.43295289999999997</v>
      </c>
      <c r="T488">
        <v>14</v>
      </c>
      <c r="U488">
        <v>17</v>
      </c>
    </row>
    <row r="489" spans="1:21">
      <c r="A489" s="12">
        <v>41520</v>
      </c>
      <c r="B489" s="13">
        <v>10</v>
      </c>
      <c r="C489" t="s">
        <v>38</v>
      </c>
      <c r="D489" t="s">
        <v>40</v>
      </c>
      <c r="E489" t="str">
        <f t="shared" si="7"/>
        <v>4152010Average Per Device50% Cycling</v>
      </c>
      <c r="F489">
        <v>3.8101050000000001</v>
      </c>
      <c r="G489">
        <v>3.890971</v>
      </c>
      <c r="H489">
        <v>3.9285220000000001</v>
      </c>
      <c r="I489">
        <v>80.411699999999996</v>
      </c>
      <c r="J489">
        <v>-9.2511399999999994E-2</v>
      </c>
      <c r="K489">
        <v>9.9209999999999993E-3</v>
      </c>
      <c r="L489">
        <v>8.0865400000000004E-2</v>
      </c>
      <c r="M489">
        <v>0.15180979999999999</v>
      </c>
      <c r="N489">
        <v>0.25424219999999997</v>
      </c>
      <c r="O489">
        <v>-5.4960200000000001E-2</v>
      </c>
      <c r="P489">
        <v>4.7472199999999999E-2</v>
      </c>
      <c r="Q489">
        <v>0.11841649999999999</v>
      </c>
      <c r="R489">
        <v>0.1893609</v>
      </c>
      <c r="S489">
        <v>0.29179329999999998</v>
      </c>
      <c r="T489">
        <v>14</v>
      </c>
      <c r="U489">
        <v>17</v>
      </c>
    </row>
    <row r="490" spans="1:21">
      <c r="A490" s="12">
        <v>41520</v>
      </c>
      <c r="B490" s="13">
        <v>10</v>
      </c>
      <c r="C490" t="s">
        <v>37</v>
      </c>
      <c r="D490" t="s">
        <v>68</v>
      </c>
      <c r="E490" t="str">
        <f t="shared" si="7"/>
        <v>4152010Average Per Premise30% Cycling</v>
      </c>
      <c r="F490">
        <v>9.8384750000000007</v>
      </c>
      <c r="G490">
        <v>10.00606</v>
      </c>
      <c r="H490">
        <v>10.298400000000001</v>
      </c>
      <c r="I490">
        <v>81.222099999999998</v>
      </c>
      <c r="J490">
        <v>-0.46137289999999997</v>
      </c>
      <c r="K490">
        <v>-8.9779800000000007E-2</v>
      </c>
      <c r="L490">
        <v>0.16758439999999999</v>
      </c>
      <c r="M490">
        <v>0.42494870000000001</v>
      </c>
      <c r="N490">
        <v>0.79654179999999997</v>
      </c>
      <c r="O490">
        <v>-0.16903260000000001</v>
      </c>
      <c r="P490">
        <v>0.2025605</v>
      </c>
      <c r="Q490">
        <v>0.45992470000000002</v>
      </c>
      <c r="R490">
        <v>0.71728899999999995</v>
      </c>
      <c r="S490">
        <v>1.0888819999999999</v>
      </c>
      <c r="T490">
        <v>14</v>
      </c>
      <c r="U490">
        <v>17</v>
      </c>
    </row>
    <row r="491" spans="1:21">
      <c r="A491" s="12">
        <v>41520</v>
      </c>
      <c r="B491" s="13">
        <v>10</v>
      </c>
      <c r="C491" t="s">
        <v>37</v>
      </c>
      <c r="D491" t="s">
        <v>40</v>
      </c>
      <c r="E491" t="str">
        <f t="shared" si="7"/>
        <v>4152010Average Per Premise50% Cycling</v>
      </c>
      <c r="F491">
        <v>9.3304770000000001</v>
      </c>
      <c r="G491">
        <v>9.5285060000000001</v>
      </c>
      <c r="H491">
        <v>9.6204640000000001</v>
      </c>
      <c r="I491">
        <v>80.411699999999996</v>
      </c>
      <c r="J491">
        <v>-0.22654879999999999</v>
      </c>
      <c r="K491">
        <v>2.4295500000000001E-2</v>
      </c>
      <c r="L491">
        <v>0.1980295</v>
      </c>
      <c r="M491">
        <v>0.37176350000000002</v>
      </c>
      <c r="N491">
        <v>0.62260780000000004</v>
      </c>
      <c r="O491">
        <v>-0.13459070000000001</v>
      </c>
      <c r="P491">
        <v>0.1162536</v>
      </c>
      <c r="Q491">
        <v>0.28998760000000001</v>
      </c>
      <c r="R491">
        <v>0.46372150000000001</v>
      </c>
      <c r="S491">
        <v>0.71456589999999998</v>
      </c>
      <c r="T491">
        <v>14</v>
      </c>
      <c r="U491">
        <v>17</v>
      </c>
    </row>
    <row r="492" spans="1:21">
      <c r="A492" s="12">
        <v>41520</v>
      </c>
      <c r="B492" s="13">
        <v>10</v>
      </c>
      <c r="C492" t="s">
        <v>39</v>
      </c>
      <c r="D492" t="s">
        <v>68</v>
      </c>
      <c r="E492" t="str">
        <f t="shared" si="7"/>
        <v>4152010Average Per Ton30% Cycling</v>
      </c>
      <c r="F492">
        <v>1.0136419999999999</v>
      </c>
      <c r="G492">
        <v>1.0309079999999999</v>
      </c>
      <c r="H492">
        <v>1.0610280000000001</v>
      </c>
      <c r="I492">
        <v>81.222099999999998</v>
      </c>
      <c r="J492">
        <v>-4.7534600000000003E-2</v>
      </c>
      <c r="K492">
        <v>-9.2499000000000001E-3</v>
      </c>
      <c r="L492">
        <v>1.7265900000000001E-2</v>
      </c>
      <c r="M492">
        <v>4.37817E-2</v>
      </c>
      <c r="N492">
        <v>8.2066399999999998E-2</v>
      </c>
      <c r="O492">
        <v>-1.7415300000000002E-2</v>
      </c>
      <c r="P492">
        <v>2.08694E-2</v>
      </c>
      <c r="Q492">
        <v>4.7385200000000002E-2</v>
      </c>
      <c r="R492">
        <v>7.3900999999999994E-2</v>
      </c>
      <c r="S492">
        <v>0.1121857</v>
      </c>
      <c r="T492">
        <v>14</v>
      </c>
      <c r="U492">
        <v>17</v>
      </c>
    </row>
    <row r="493" spans="1:21">
      <c r="A493" s="12">
        <v>41520</v>
      </c>
      <c r="B493" s="13">
        <v>10</v>
      </c>
      <c r="C493" t="s">
        <v>39</v>
      </c>
      <c r="D493" t="s">
        <v>40</v>
      </c>
      <c r="E493" t="str">
        <f t="shared" si="7"/>
        <v>4152010Average Per Ton50% Cycling</v>
      </c>
      <c r="F493">
        <v>0.97893560000000002</v>
      </c>
      <c r="G493">
        <v>0.99971239999999995</v>
      </c>
      <c r="H493">
        <v>1.00936</v>
      </c>
      <c r="I493">
        <v>80.411699999999996</v>
      </c>
      <c r="J493">
        <v>-2.3769100000000001E-2</v>
      </c>
      <c r="K493">
        <v>2.5490000000000001E-3</v>
      </c>
      <c r="L493">
        <v>2.0776800000000002E-2</v>
      </c>
      <c r="M493">
        <v>3.90046E-2</v>
      </c>
      <c r="N493">
        <v>6.5322699999999997E-2</v>
      </c>
      <c r="O493">
        <v>-1.41212E-2</v>
      </c>
      <c r="P493">
        <v>1.21969E-2</v>
      </c>
      <c r="Q493">
        <v>3.0424699999999999E-2</v>
      </c>
      <c r="R493">
        <v>4.8652500000000001E-2</v>
      </c>
      <c r="S493">
        <v>7.4970599999999998E-2</v>
      </c>
      <c r="T493">
        <v>14</v>
      </c>
      <c r="U493">
        <v>17</v>
      </c>
    </row>
    <row r="494" spans="1:21">
      <c r="A494" s="12">
        <v>41520</v>
      </c>
      <c r="B494" s="13">
        <v>11</v>
      </c>
      <c r="C494" t="s">
        <v>38</v>
      </c>
      <c r="D494" t="s">
        <v>68</v>
      </c>
      <c r="E494" t="str">
        <f t="shared" si="7"/>
        <v>4152011Average Per Device30% Cycling</v>
      </c>
      <c r="F494">
        <v>4.4848910000000002</v>
      </c>
      <c r="G494">
        <v>4.4700059999999997</v>
      </c>
      <c r="H494">
        <v>4.6006030000000004</v>
      </c>
      <c r="I494">
        <v>83.487099999999998</v>
      </c>
      <c r="J494">
        <v>-0.28268559999999998</v>
      </c>
      <c r="K494">
        <v>-0.1244668</v>
      </c>
      <c r="L494">
        <v>-1.48849E-2</v>
      </c>
      <c r="M494">
        <v>9.4696900000000001E-2</v>
      </c>
      <c r="N494">
        <v>0.25291570000000002</v>
      </c>
      <c r="O494">
        <v>-0.15208849999999999</v>
      </c>
      <c r="P494">
        <v>6.1303E-3</v>
      </c>
      <c r="Q494">
        <v>0.1157122</v>
      </c>
      <c r="R494">
        <v>0.22529399999999999</v>
      </c>
      <c r="S494">
        <v>0.38351279999999999</v>
      </c>
      <c r="T494">
        <v>14</v>
      </c>
      <c r="U494">
        <v>17</v>
      </c>
    </row>
    <row r="495" spans="1:21">
      <c r="A495" s="12">
        <v>41520</v>
      </c>
      <c r="B495" s="13">
        <v>11</v>
      </c>
      <c r="C495" t="s">
        <v>38</v>
      </c>
      <c r="D495" t="s">
        <v>40</v>
      </c>
      <c r="E495" t="str">
        <f t="shared" si="7"/>
        <v>4152011Average Per Device50% Cycling</v>
      </c>
      <c r="F495">
        <v>4.3110400000000002</v>
      </c>
      <c r="G495">
        <v>4.3392289999999996</v>
      </c>
      <c r="H495">
        <v>4.3811059999999999</v>
      </c>
      <c r="I495">
        <v>82.612700000000004</v>
      </c>
      <c r="J495">
        <v>-0.15495410000000001</v>
      </c>
      <c r="K495">
        <v>-4.6751800000000003E-2</v>
      </c>
      <c r="L495">
        <v>2.8188700000000001E-2</v>
      </c>
      <c r="M495">
        <v>0.1031292</v>
      </c>
      <c r="N495">
        <v>0.21133150000000001</v>
      </c>
      <c r="O495">
        <v>-0.11307680000000001</v>
      </c>
      <c r="P495">
        <v>-4.8745999999999998E-3</v>
      </c>
      <c r="Q495">
        <v>7.0066000000000003E-2</v>
      </c>
      <c r="R495">
        <v>0.14500650000000001</v>
      </c>
      <c r="S495">
        <v>0.25320880000000001</v>
      </c>
      <c r="T495">
        <v>14</v>
      </c>
      <c r="U495">
        <v>17</v>
      </c>
    </row>
    <row r="496" spans="1:21">
      <c r="A496" s="12">
        <v>41520</v>
      </c>
      <c r="B496" s="13">
        <v>11</v>
      </c>
      <c r="C496" t="s">
        <v>37</v>
      </c>
      <c r="D496" t="s">
        <v>68</v>
      </c>
      <c r="E496" t="str">
        <f t="shared" si="7"/>
        <v>4152011Average Per Premise30% Cycling</v>
      </c>
      <c r="F496">
        <v>11.27955</v>
      </c>
      <c r="G496">
        <v>11.24212</v>
      </c>
      <c r="H496">
        <v>11.57057</v>
      </c>
      <c r="I496">
        <v>83.487099999999998</v>
      </c>
      <c r="J496">
        <v>-0.71095819999999998</v>
      </c>
      <c r="K496">
        <v>-0.31303609999999998</v>
      </c>
      <c r="L496">
        <v>-3.7436499999999998E-2</v>
      </c>
      <c r="M496">
        <v>0.23816309999999999</v>
      </c>
      <c r="N496">
        <v>0.63608520000000002</v>
      </c>
      <c r="O496">
        <v>-0.38250509999999999</v>
      </c>
      <c r="P496">
        <v>1.5416900000000001E-2</v>
      </c>
      <c r="Q496">
        <v>0.29101660000000001</v>
      </c>
      <c r="R496">
        <v>0.56661620000000001</v>
      </c>
      <c r="S496">
        <v>0.96453829999999996</v>
      </c>
      <c r="T496">
        <v>14</v>
      </c>
      <c r="U496">
        <v>17</v>
      </c>
    </row>
    <row r="497" spans="1:21">
      <c r="A497" s="12">
        <v>41520</v>
      </c>
      <c r="B497" s="13">
        <v>11</v>
      </c>
      <c r="C497" t="s">
        <v>37</v>
      </c>
      <c r="D497" t="s">
        <v>40</v>
      </c>
      <c r="E497" t="str">
        <f t="shared" si="7"/>
        <v>4152011Average Per Premise50% Cycling</v>
      </c>
      <c r="F497">
        <v>10.5572</v>
      </c>
      <c r="G497">
        <v>10.626239999999999</v>
      </c>
      <c r="H497">
        <v>10.72879</v>
      </c>
      <c r="I497">
        <v>82.612700000000004</v>
      </c>
      <c r="J497">
        <v>-0.37946229999999997</v>
      </c>
      <c r="K497">
        <v>-0.1144884</v>
      </c>
      <c r="L497">
        <v>6.9031700000000001E-2</v>
      </c>
      <c r="M497">
        <v>0.25255179999999999</v>
      </c>
      <c r="N497">
        <v>0.51752569999999998</v>
      </c>
      <c r="O497">
        <v>-0.27690989999999999</v>
      </c>
      <c r="P497">
        <v>-1.1936E-2</v>
      </c>
      <c r="Q497">
        <v>0.17158409999999999</v>
      </c>
      <c r="R497">
        <v>0.35510419999999998</v>
      </c>
      <c r="S497">
        <v>0.62007809999999997</v>
      </c>
      <c r="T497">
        <v>14</v>
      </c>
      <c r="U497">
        <v>17</v>
      </c>
    </row>
    <row r="498" spans="1:21">
      <c r="A498" s="12">
        <v>41520</v>
      </c>
      <c r="B498" s="13">
        <v>11</v>
      </c>
      <c r="C498" t="s">
        <v>39</v>
      </c>
      <c r="D498" t="s">
        <v>68</v>
      </c>
      <c r="E498" t="str">
        <f t="shared" si="7"/>
        <v>4152011Average Per Ton30% Cycling</v>
      </c>
      <c r="F498">
        <v>1.1621140000000001</v>
      </c>
      <c r="G498">
        <v>1.1582570000000001</v>
      </c>
      <c r="H498">
        <v>1.192097</v>
      </c>
      <c r="I498">
        <v>83.487099999999998</v>
      </c>
      <c r="J498">
        <v>-7.3248800000000003E-2</v>
      </c>
      <c r="K498">
        <v>-3.2251500000000002E-2</v>
      </c>
      <c r="L498">
        <v>-3.8568999999999999E-3</v>
      </c>
      <c r="M498">
        <v>2.4537699999999999E-2</v>
      </c>
      <c r="N498">
        <v>6.5534999999999996E-2</v>
      </c>
      <c r="O498">
        <v>-3.9408800000000001E-2</v>
      </c>
      <c r="P498">
        <v>1.5885000000000001E-3</v>
      </c>
      <c r="Q498">
        <v>2.9982999999999999E-2</v>
      </c>
      <c r="R498">
        <v>5.8377600000000002E-2</v>
      </c>
      <c r="S498">
        <v>9.9374900000000002E-2</v>
      </c>
      <c r="T498">
        <v>14</v>
      </c>
      <c r="U498">
        <v>17</v>
      </c>
    </row>
    <row r="499" spans="1:21">
      <c r="A499" s="12">
        <v>41520</v>
      </c>
      <c r="B499" s="13">
        <v>11</v>
      </c>
      <c r="C499" t="s">
        <v>39</v>
      </c>
      <c r="D499" t="s">
        <v>40</v>
      </c>
      <c r="E499" t="str">
        <f t="shared" si="7"/>
        <v>4152011Average Per Ton50% Cycling</v>
      </c>
      <c r="F499">
        <v>1.1076410000000001</v>
      </c>
      <c r="G499">
        <v>1.114884</v>
      </c>
      <c r="H499">
        <v>1.1256440000000001</v>
      </c>
      <c r="I499">
        <v>82.612700000000004</v>
      </c>
      <c r="J499">
        <v>-3.9812399999999998E-2</v>
      </c>
      <c r="K499">
        <v>-1.2011900000000001E-2</v>
      </c>
      <c r="L499">
        <v>7.2427000000000004E-3</v>
      </c>
      <c r="M499">
        <v>2.6497300000000001E-2</v>
      </c>
      <c r="N499">
        <v>5.42978E-2</v>
      </c>
      <c r="O499">
        <v>-2.9052999999999999E-2</v>
      </c>
      <c r="P499">
        <v>-1.2524000000000001E-3</v>
      </c>
      <c r="Q499">
        <v>1.8002199999999999E-2</v>
      </c>
      <c r="R499">
        <v>3.7256699999999997E-2</v>
      </c>
      <c r="S499">
        <v>6.5057299999999998E-2</v>
      </c>
      <c r="T499">
        <v>14</v>
      </c>
      <c r="U499">
        <v>17</v>
      </c>
    </row>
    <row r="500" spans="1:21">
      <c r="A500" s="12">
        <v>41520</v>
      </c>
      <c r="B500" s="13">
        <v>12</v>
      </c>
      <c r="C500" t="s">
        <v>38</v>
      </c>
      <c r="D500" t="s">
        <v>68</v>
      </c>
      <c r="E500" t="str">
        <f t="shared" si="7"/>
        <v>4152012Average Per Device30% Cycling</v>
      </c>
      <c r="F500">
        <v>4.8265849999999997</v>
      </c>
      <c r="G500">
        <v>4.7463110000000004</v>
      </c>
      <c r="H500">
        <v>4.8849809999999998</v>
      </c>
      <c r="I500">
        <v>86.506399999999999</v>
      </c>
      <c r="J500">
        <v>-0.36128670000000002</v>
      </c>
      <c r="K500">
        <v>-0.19526189999999999</v>
      </c>
      <c r="L500">
        <v>-8.0273600000000001E-2</v>
      </c>
      <c r="M500">
        <v>3.4714599999999998E-2</v>
      </c>
      <c r="N500">
        <v>0.20073940000000001</v>
      </c>
      <c r="O500">
        <v>-0.22261719999999999</v>
      </c>
      <c r="P500">
        <v>-5.6592400000000001E-2</v>
      </c>
      <c r="Q500">
        <v>5.8395900000000001E-2</v>
      </c>
      <c r="R500">
        <v>0.17338410000000001</v>
      </c>
      <c r="S500">
        <v>0.33940890000000001</v>
      </c>
      <c r="T500">
        <v>14</v>
      </c>
      <c r="U500">
        <v>17</v>
      </c>
    </row>
    <row r="501" spans="1:21">
      <c r="A501" s="12">
        <v>41520</v>
      </c>
      <c r="B501" s="13">
        <v>12</v>
      </c>
      <c r="C501" t="s">
        <v>38</v>
      </c>
      <c r="D501" t="s">
        <v>40</v>
      </c>
      <c r="E501" t="str">
        <f t="shared" si="7"/>
        <v>4152012Average Per Device50% Cycling</v>
      </c>
      <c r="F501">
        <v>4.6435000000000004</v>
      </c>
      <c r="G501">
        <v>4.5934530000000002</v>
      </c>
      <c r="H501">
        <v>4.6377839999999999</v>
      </c>
      <c r="I501">
        <v>85.384500000000003</v>
      </c>
      <c r="J501">
        <v>-0.24143880000000001</v>
      </c>
      <c r="K501">
        <v>-0.1283629</v>
      </c>
      <c r="L501">
        <v>-5.0046899999999998E-2</v>
      </c>
      <c r="M501">
        <v>2.8269099999999998E-2</v>
      </c>
      <c r="N501">
        <v>0.141345</v>
      </c>
      <c r="O501">
        <v>-0.19710820000000001</v>
      </c>
      <c r="P501">
        <v>-8.4032300000000004E-2</v>
      </c>
      <c r="Q501">
        <v>-5.7162999999999997E-3</v>
      </c>
      <c r="R501">
        <v>7.2599700000000003E-2</v>
      </c>
      <c r="S501">
        <v>0.1856756</v>
      </c>
      <c r="T501">
        <v>14</v>
      </c>
      <c r="U501">
        <v>17</v>
      </c>
    </row>
    <row r="502" spans="1:21">
      <c r="A502" s="12">
        <v>41520</v>
      </c>
      <c r="B502" s="13">
        <v>12</v>
      </c>
      <c r="C502" t="s">
        <v>37</v>
      </c>
      <c r="D502" t="s">
        <v>68</v>
      </c>
      <c r="E502" t="str">
        <f t="shared" si="7"/>
        <v>4152012Average Per Premise30% Cycling</v>
      </c>
      <c r="F502">
        <v>12.138920000000001</v>
      </c>
      <c r="G502">
        <v>11.93703</v>
      </c>
      <c r="H502">
        <v>12.285780000000001</v>
      </c>
      <c r="I502">
        <v>86.506399999999999</v>
      </c>
      <c r="J502">
        <v>-0.90864009999999995</v>
      </c>
      <c r="K502">
        <v>-0.49108580000000002</v>
      </c>
      <c r="L502">
        <v>-0.20188900000000001</v>
      </c>
      <c r="M502">
        <v>8.7307800000000005E-2</v>
      </c>
      <c r="N502">
        <v>0.50486200000000003</v>
      </c>
      <c r="O502">
        <v>-0.5598843</v>
      </c>
      <c r="P502">
        <v>-0.14233000000000001</v>
      </c>
      <c r="Q502">
        <v>0.14686679999999999</v>
      </c>
      <c r="R502">
        <v>0.4360636</v>
      </c>
      <c r="S502">
        <v>0.85361779999999998</v>
      </c>
      <c r="T502">
        <v>14</v>
      </c>
      <c r="U502">
        <v>17</v>
      </c>
    </row>
    <row r="503" spans="1:21">
      <c r="A503" s="12">
        <v>41520</v>
      </c>
      <c r="B503" s="13">
        <v>12</v>
      </c>
      <c r="C503" t="s">
        <v>37</v>
      </c>
      <c r="D503" t="s">
        <v>40</v>
      </c>
      <c r="E503" t="str">
        <f t="shared" si="7"/>
        <v>4152012Average Per Premise50% Cycling</v>
      </c>
      <c r="F503">
        <v>11.371359999999999</v>
      </c>
      <c r="G503">
        <v>11.248799999999999</v>
      </c>
      <c r="H503">
        <v>11.35736</v>
      </c>
      <c r="I503">
        <v>85.384500000000003</v>
      </c>
      <c r="J503">
        <v>-0.59125369999999999</v>
      </c>
      <c r="K503">
        <v>-0.31434479999999998</v>
      </c>
      <c r="L503">
        <v>-0.1225586</v>
      </c>
      <c r="M503">
        <v>6.92276E-2</v>
      </c>
      <c r="N503">
        <v>0.34613650000000001</v>
      </c>
      <c r="O503">
        <v>-0.48269309999999999</v>
      </c>
      <c r="P503">
        <v>-0.2057843</v>
      </c>
      <c r="Q503">
        <v>-1.3998E-2</v>
      </c>
      <c r="R503">
        <v>0.17778820000000001</v>
      </c>
      <c r="S503">
        <v>0.45469700000000002</v>
      </c>
      <c r="T503">
        <v>14</v>
      </c>
      <c r="U503">
        <v>17</v>
      </c>
    </row>
    <row r="504" spans="1:21">
      <c r="A504" s="12">
        <v>41520</v>
      </c>
      <c r="B504" s="13">
        <v>12</v>
      </c>
      <c r="C504" t="s">
        <v>39</v>
      </c>
      <c r="D504" t="s">
        <v>68</v>
      </c>
      <c r="E504" t="str">
        <f t="shared" si="7"/>
        <v>4152012Average Per Ton30% Cycling</v>
      </c>
      <c r="F504">
        <v>1.250653</v>
      </c>
      <c r="G504">
        <v>1.2298530000000001</v>
      </c>
      <c r="H504">
        <v>1.265784</v>
      </c>
      <c r="I504">
        <v>86.506399999999999</v>
      </c>
      <c r="J504">
        <v>-9.3615799999999999E-2</v>
      </c>
      <c r="K504">
        <v>-5.0595800000000003E-2</v>
      </c>
      <c r="L504">
        <v>-2.08004E-2</v>
      </c>
      <c r="M504">
        <v>8.9951000000000007E-3</v>
      </c>
      <c r="N504">
        <v>5.2015100000000002E-2</v>
      </c>
      <c r="O504">
        <v>-5.7684100000000002E-2</v>
      </c>
      <c r="P504">
        <v>-1.4664099999999999E-2</v>
      </c>
      <c r="Q504">
        <v>1.51314E-2</v>
      </c>
      <c r="R504">
        <v>4.4926800000000003E-2</v>
      </c>
      <c r="S504">
        <v>8.7946800000000006E-2</v>
      </c>
      <c r="T504">
        <v>14</v>
      </c>
      <c r="U504">
        <v>17</v>
      </c>
    </row>
    <row r="505" spans="1:21">
      <c r="A505" s="12">
        <v>41520</v>
      </c>
      <c r="B505" s="13">
        <v>12</v>
      </c>
      <c r="C505" t="s">
        <v>39</v>
      </c>
      <c r="D505" t="s">
        <v>40</v>
      </c>
      <c r="E505" t="str">
        <f t="shared" si="7"/>
        <v>4152012Average Per Ton50% Cycling</v>
      </c>
      <c r="F505">
        <v>1.1930609999999999</v>
      </c>
      <c r="G505">
        <v>1.180202</v>
      </c>
      <c r="H505">
        <v>1.191592</v>
      </c>
      <c r="I505">
        <v>85.384500000000003</v>
      </c>
      <c r="J505">
        <v>-6.2033199999999997E-2</v>
      </c>
      <c r="K505">
        <v>-3.2980500000000003E-2</v>
      </c>
      <c r="L505">
        <v>-1.28586E-2</v>
      </c>
      <c r="M505">
        <v>7.2632E-3</v>
      </c>
      <c r="N505">
        <v>3.6316000000000001E-2</v>
      </c>
      <c r="O505">
        <v>-5.0643500000000001E-2</v>
      </c>
      <c r="P505">
        <v>-2.1590700000000001E-2</v>
      </c>
      <c r="Q505">
        <v>-1.4689E-3</v>
      </c>
      <c r="R505">
        <v>1.86529E-2</v>
      </c>
      <c r="S505">
        <v>4.7705699999999997E-2</v>
      </c>
      <c r="T505">
        <v>14</v>
      </c>
      <c r="U505">
        <v>17</v>
      </c>
    </row>
    <row r="506" spans="1:21">
      <c r="A506" s="12">
        <v>41520</v>
      </c>
      <c r="B506" s="13">
        <v>13</v>
      </c>
      <c r="C506" t="s">
        <v>38</v>
      </c>
      <c r="D506" t="s">
        <v>68</v>
      </c>
      <c r="E506" t="str">
        <f t="shared" si="7"/>
        <v>4152013Average Per Device30% Cycling</v>
      </c>
      <c r="F506">
        <v>4.9543410000000003</v>
      </c>
      <c r="G506">
        <v>4.8137030000000003</v>
      </c>
      <c r="H506">
        <v>4.9543410000000003</v>
      </c>
      <c r="I506">
        <v>87.326400000000007</v>
      </c>
      <c r="J506">
        <v>-0.42625220000000003</v>
      </c>
      <c r="K506">
        <v>-0.25750919999999999</v>
      </c>
      <c r="L506">
        <v>-0.1406384</v>
      </c>
      <c r="M506">
        <v>-2.37675E-2</v>
      </c>
      <c r="N506">
        <v>0.14497550000000001</v>
      </c>
      <c r="O506">
        <v>-0.28561379999999997</v>
      </c>
      <c r="P506">
        <v>-0.1168709</v>
      </c>
      <c r="Q506" s="31">
        <v>0</v>
      </c>
      <c r="R506">
        <v>0.1168709</v>
      </c>
      <c r="S506">
        <v>0.28561379999999997</v>
      </c>
      <c r="T506">
        <v>14</v>
      </c>
      <c r="U506" s="31">
        <v>17</v>
      </c>
    </row>
    <row r="507" spans="1:21">
      <c r="A507" s="12">
        <v>41520</v>
      </c>
      <c r="B507" s="13">
        <v>13</v>
      </c>
      <c r="C507" t="s">
        <v>38</v>
      </c>
      <c r="D507" t="s">
        <v>40</v>
      </c>
      <c r="E507" t="str">
        <f t="shared" si="7"/>
        <v>4152013Average Per Device50% Cycling</v>
      </c>
      <c r="F507">
        <v>4.7081390000000001</v>
      </c>
      <c r="G507">
        <v>4.6631359999999997</v>
      </c>
      <c r="H507">
        <v>4.7081390000000001</v>
      </c>
      <c r="I507">
        <v>86.035300000000007</v>
      </c>
      <c r="J507">
        <v>-0.23839469999999999</v>
      </c>
      <c r="K507">
        <v>-0.12413730000000001</v>
      </c>
      <c r="L507">
        <v>-4.5002899999999998E-2</v>
      </c>
      <c r="M507">
        <v>3.4131399999999999E-2</v>
      </c>
      <c r="N507">
        <v>0.14838879999999999</v>
      </c>
      <c r="O507">
        <v>-0.1933917</v>
      </c>
      <c r="P507">
        <v>-7.9134300000000005E-2</v>
      </c>
      <c r="Q507" s="31">
        <v>0</v>
      </c>
      <c r="R507">
        <v>7.9134300000000005E-2</v>
      </c>
      <c r="S507">
        <v>0.1933917</v>
      </c>
      <c r="T507">
        <v>14</v>
      </c>
      <c r="U507">
        <v>17</v>
      </c>
    </row>
    <row r="508" spans="1:21">
      <c r="A508" s="12">
        <v>41520</v>
      </c>
      <c r="B508" s="13">
        <v>13</v>
      </c>
      <c r="C508" t="s">
        <v>37</v>
      </c>
      <c r="D508" t="s">
        <v>68</v>
      </c>
      <c r="E508" t="str">
        <f t="shared" si="7"/>
        <v>4152013Average Per Premise30% Cycling</v>
      </c>
      <c r="F508">
        <v>12.460229999999999</v>
      </c>
      <c r="G508">
        <v>12.10652</v>
      </c>
      <c r="H508">
        <v>12.460229999999999</v>
      </c>
      <c r="I508">
        <v>87.326400000000007</v>
      </c>
      <c r="J508">
        <v>-1.0720289999999999</v>
      </c>
      <c r="K508">
        <v>-0.64763890000000002</v>
      </c>
      <c r="L508">
        <v>-0.3537073</v>
      </c>
      <c r="M508">
        <v>-5.9775700000000001E-2</v>
      </c>
      <c r="N508">
        <v>0.36461480000000002</v>
      </c>
      <c r="O508">
        <v>-0.71832220000000002</v>
      </c>
      <c r="P508">
        <v>-0.29393160000000002</v>
      </c>
      <c r="Q508">
        <v>0</v>
      </c>
      <c r="R508">
        <v>0.29393160000000002</v>
      </c>
      <c r="S508">
        <v>0.71832220000000002</v>
      </c>
      <c r="T508">
        <v>14</v>
      </c>
      <c r="U508">
        <v>17</v>
      </c>
    </row>
    <row r="509" spans="1:21">
      <c r="A509" s="12">
        <v>41520</v>
      </c>
      <c r="B509" s="13">
        <v>13</v>
      </c>
      <c r="C509" t="s">
        <v>37</v>
      </c>
      <c r="D509" t="s">
        <v>40</v>
      </c>
      <c r="E509" t="str">
        <f t="shared" si="7"/>
        <v>4152013Average Per Premise50% Cycling</v>
      </c>
      <c r="F509">
        <v>11.52965</v>
      </c>
      <c r="G509">
        <v>11.41944</v>
      </c>
      <c r="H509">
        <v>11.52965</v>
      </c>
      <c r="I509">
        <v>86.035300000000007</v>
      </c>
      <c r="J509">
        <v>-0.58379910000000002</v>
      </c>
      <c r="K509">
        <v>-0.30399680000000001</v>
      </c>
      <c r="L509">
        <v>-0.1102066</v>
      </c>
      <c r="M509">
        <v>8.3583599999999994E-2</v>
      </c>
      <c r="N509">
        <v>0.36338579999999998</v>
      </c>
      <c r="O509">
        <v>-0.47359240000000002</v>
      </c>
      <c r="P509">
        <v>-0.1937902</v>
      </c>
      <c r="Q509" s="31">
        <v>0</v>
      </c>
      <c r="R509">
        <v>0.1937902</v>
      </c>
      <c r="S509">
        <v>0.47359240000000002</v>
      </c>
      <c r="T509">
        <v>14</v>
      </c>
      <c r="U509" s="31">
        <v>17</v>
      </c>
    </row>
    <row r="510" spans="1:21">
      <c r="A510" s="12">
        <v>41520</v>
      </c>
      <c r="B510" s="13">
        <v>13</v>
      </c>
      <c r="C510" t="s">
        <v>39</v>
      </c>
      <c r="D510" t="s">
        <v>68</v>
      </c>
      <c r="E510" t="str">
        <f t="shared" si="7"/>
        <v>4152013Average Per Ton30% Cycling</v>
      </c>
      <c r="F510">
        <v>1.283757</v>
      </c>
      <c r="G510">
        <v>1.247315</v>
      </c>
      <c r="H510">
        <v>1.283757</v>
      </c>
      <c r="I510">
        <v>87.326400000000007</v>
      </c>
      <c r="J510">
        <v>-0.11044950000000001</v>
      </c>
      <c r="K510">
        <v>-6.6725199999999998E-2</v>
      </c>
      <c r="L510">
        <v>-3.6441899999999999E-2</v>
      </c>
      <c r="M510">
        <v>-6.1586000000000002E-3</v>
      </c>
      <c r="N510">
        <v>3.75657E-2</v>
      </c>
      <c r="O510">
        <v>-7.4007600000000007E-2</v>
      </c>
      <c r="P510">
        <v>-3.0283299999999999E-2</v>
      </c>
      <c r="Q510">
        <v>0</v>
      </c>
      <c r="R510">
        <v>3.0283299999999999E-2</v>
      </c>
      <c r="S510">
        <v>7.4007600000000007E-2</v>
      </c>
      <c r="T510">
        <v>14</v>
      </c>
      <c r="U510">
        <v>17</v>
      </c>
    </row>
    <row r="511" spans="1:21">
      <c r="A511" s="12">
        <v>41520</v>
      </c>
      <c r="B511" s="13">
        <v>13</v>
      </c>
      <c r="C511" t="s">
        <v>39</v>
      </c>
      <c r="D511" t="s">
        <v>40</v>
      </c>
      <c r="E511" t="str">
        <f t="shared" si="7"/>
        <v>4152013Average Per Ton50% Cycling</v>
      </c>
      <c r="F511">
        <v>1.2096690000000001</v>
      </c>
      <c r="G511">
        <v>1.1981059999999999</v>
      </c>
      <c r="H511">
        <v>1.2096690000000001</v>
      </c>
      <c r="I511">
        <v>86.035300000000007</v>
      </c>
      <c r="J511">
        <v>-6.1251E-2</v>
      </c>
      <c r="K511">
        <v>-3.1894699999999998E-2</v>
      </c>
      <c r="L511">
        <v>-1.1562599999999999E-2</v>
      </c>
      <c r="M511">
        <v>8.7694999999999995E-3</v>
      </c>
      <c r="N511">
        <v>3.8125800000000001E-2</v>
      </c>
      <c r="O511">
        <v>-4.9688400000000001E-2</v>
      </c>
      <c r="P511">
        <v>-2.0332099999999999E-2</v>
      </c>
      <c r="Q511">
        <v>0</v>
      </c>
      <c r="R511">
        <v>2.0332099999999999E-2</v>
      </c>
      <c r="S511">
        <v>4.9688400000000001E-2</v>
      </c>
      <c r="T511">
        <v>14</v>
      </c>
      <c r="U511">
        <v>17</v>
      </c>
    </row>
    <row r="512" spans="1:21">
      <c r="A512" s="12">
        <v>41520</v>
      </c>
      <c r="B512" s="13">
        <v>14</v>
      </c>
      <c r="C512" t="s">
        <v>38</v>
      </c>
      <c r="D512" t="s">
        <v>68</v>
      </c>
      <c r="E512" t="str">
        <f t="shared" si="7"/>
        <v>4152014Average Per Device30% Cycling</v>
      </c>
      <c r="F512">
        <v>4.7122140000000003</v>
      </c>
      <c r="G512">
        <v>4.8871060000000002</v>
      </c>
      <c r="H512">
        <v>5.02989</v>
      </c>
      <c r="I512">
        <v>86.268600000000006</v>
      </c>
      <c r="J512">
        <v>-0.10571659999999999</v>
      </c>
      <c r="K512">
        <v>6.0069200000000003E-2</v>
      </c>
      <c r="L512">
        <v>0.17489189999999999</v>
      </c>
      <c r="M512">
        <v>0.28971469999999999</v>
      </c>
      <c r="N512">
        <v>0.45550049999999997</v>
      </c>
      <c r="O512">
        <v>3.7066599999999998E-2</v>
      </c>
      <c r="P512">
        <v>0.20285239999999999</v>
      </c>
      <c r="Q512">
        <v>0.31767509999999999</v>
      </c>
      <c r="R512">
        <v>0.43249789999999999</v>
      </c>
      <c r="S512">
        <v>0.59828360000000003</v>
      </c>
      <c r="T512">
        <v>14</v>
      </c>
      <c r="U512">
        <v>17</v>
      </c>
    </row>
    <row r="513" spans="1:21">
      <c r="A513" s="12">
        <v>41520</v>
      </c>
      <c r="B513" s="13">
        <v>14</v>
      </c>
      <c r="C513" t="s">
        <v>38</v>
      </c>
      <c r="D513" t="s">
        <v>40</v>
      </c>
      <c r="E513" t="str">
        <f t="shared" si="7"/>
        <v>4152014Average Per Device50% Cycling</v>
      </c>
      <c r="F513">
        <v>4.4506259999999997</v>
      </c>
      <c r="G513">
        <v>4.7069340000000004</v>
      </c>
      <c r="H513">
        <v>4.7523600000000004</v>
      </c>
      <c r="I513">
        <v>85.338300000000004</v>
      </c>
      <c r="J513">
        <v>6.6377099999999994E-2</v>
      </c>
      <c r="K513">
        <v>0.1785899</v>
      </c>
      <c r="L513">
        <v>0.25630809999999998</v>
      </c>
      <c r="M513">
        <v>0.3340263</v>
      </c>
      <c r="N513">
        <v>0.4462391</v>
      </c>
      <c r="O513">
        <v>0.111803</v>
      </c>
      <c r="P513">
        <v>0.22401570000000001</v>
      </c>
      <c r="Q513">
        <v>0.301734</v>
      </c>
      <c r="R513">
        <v>0.37945220000000002</v>
      </c>
      <c r="S513">
        <v>0.49166490000000002</v>
      </c>
      <c r="T513">
        <v>14</v>
      </c>
      <c r="U513">
        <v>17</v>
      </c>
    </row>
    <row r="514" spans="1:21">
      <c r="A514" s="12">
        <v>41520</v>
      </c>
      <c r="B514" s="13">
        <v>14</v>
      </c>
      <c r="C514" t="s">
        <v>37</v>
      </c>
      <c r="D514" t="s">
        <v>68</v>
      </c>
      <c r="E514" t="str">
        <f t="shared" si="7"/>
        <v>4152014Average Per Premise30% Cycling</v>
      </c>
      <c r="F514">
        <v>11.85127</v>
      </c>
      <c r="G514">
        <v>12.291130000000001</v>
      </c>
      <c r="H514">
        <v>12.650230000000001</v>
      </c>
      <c r="I514">
        <v>86.268600000000006</v>
      </c>
      <c r="J514">
        <v>-0.26587820000000001</v>
      </c>
      <c r="K514">
        <v>0.15107499999999999</v>
      </c>
      <c r="L514">
        <v>0.43985560000000001</v>
      </c>
      <c r="M514">
        <v>0.72863610000000001</v>
      </c>
      <c r="N514">
        <v>1.145589</v>
      </c>
      <c r="O514">
        <v>9.3223100000000003E-2</v>
      </c>
      <c r="P514">
        <v>0.51017630000000003</v>
      </c>
      <c r="Q514">
        <v>0.79895689999999997</v>
      </c>
      <c r="R514">
        <v>1.087737</v>
      </c>
      <c r="S514">
        <v>1.504691</v>
      </c>
      <c r="T514">
        <v>14</v>
      </c>
      <c r="U514">
        <v>17</v>
      </c>
    </row>
    <row r="515" spans="1:21">
      <c r="A515" s="12">
        <v>41520</v>
      </c>
      <c r="B515" s="13">
        <v>14</v>
      </c>
      <c r="C515" t="s">
        <v>37</v>
      </c>
      <c r="D515" t="s">
        <v>40</v>
      </c>
      <c r="E515" t="str">
        <f t="shared" ref="E515:E578" si="8">CONCATENATE(A515,B515,C515,D515)</f>
        <v>4152014Average Per Premise50% Cycling</v>
      </c>
      <c r="F515">
        <v>10.89903</v>
      </c>
      <c r="G515">
        <v>11.5267</v>
      </c>
      <c r="H515">
        <v>11.63794</v>
      </c>
      <c r="I515">
        <v>85.338300000000004</v>
      </c>
      <c r="J515">
        <v>0.1625499</v>
      </c>
      <c r="K515">
        <v>0.43734509999999999</v>
      </c>
      <c r="L515">
        <v>0.62766739999999999</v>
      </c>
      <c r="M515">
        <v>0.81798970000000004</v>
      </c>
      <c r="N515">
        <v>1.0927849999999999</v>
      </c>
      <c r="O515">
        <v>0.27379219999999999</v>
      </c>
      <c r="P515">
        <v>0.54858739999999995</v>
      </c>
      <c r="Q515">
        <v>0.7389097</v>
      </c>
      <c r="R515">
        <v>0.92923199999999995</v>
      </c>
      <c r="S515">
        <v>1.204027</v>
      </c>
      <c r="T515">
        <v>14</v>
      </c>
      <c r="U515">
        <v>17</v>
      </c>
    </row>
    <row r="516" spans="1:21">
      <c r="A516" s="12">
        <v>41520</v>
      </c>
      <c r="B516" s="13">
        <v>14</v>
      </c>
      <c r="C516" t="s">
        <v>39</v>
      </c>
      <c r="D516" t="s">
        <v>68</v>
      </c>
      <c r="E516" t="str">
        <f t="shared" si="8"/>
        <v>4152014Average Per Ton30% Cycling</v>
      </c>
      <c r="F516">
        <v>1.2210179999999999</v>
      </c>
      <c r="G516">
        <v>1.266335</v>
      </c>
      <c r="H516">
        <v>1.3033330000000001</v>
      </c>
      <c r="I516">
        <v>86.268600000000006</v>
      </c>
      <c r="J516">
        <v>-2.7393000000000001E-2</v>
      </c>
      <c r="K516">
        <v>1.55651E-2</v>
      </c>
      <c r="L516">
        <v>4.53176E-2</v>
      </c>
      <c r="M516">
        <v>7.5070200000000004E-2</v>
      </c>
      <c r="N516">
        <v>0.1180283</v>
      </c>
      <c r="O516">
        <v>9.6047000000000007E-3</v>
      </c>
      <c r="P516">
        <v>5.2562699999999997E-2</v>
      </c>
      <c r="Q516">
        <v>8.2315299999999994E-2</v>
      </c>
      <c r="R516">
        <v>0.1120679</v>
      </c>
      <c r="S516">
        <v>0.15502589999999999</v>
      </c>
      <c r="T516">
        <v>14</v>
      </c>
      <c r="U516">
        <v>17</v>
      </c>
    </row>
    <row r="517" spans="1:21">
      <c r="A517" s="12">
        <v>41520</v>
      </c>
      <c r="B517" s="13">
        <v>14</v>
      </c>
      <c r="C517" t="s">
        <v>39</v>
      </c>
      <c r="D517" t="s">
        <v>40</v>
      </c>
      <c r="E517" t="str">
        <f t="shared" si="8"/>
        <v>4152014Average Per Ton50% Cycling</v>
      </c>
      <c r="F517">
        <v>1.143505</v>
      </c>
      <c r="G517">
        <v>1.2093590000000001</v>
      </c>
      <c r="H517">
        <v>1.2210300000000001</v>
      </c>
      <c r="I517">
        <v>85.338300000000004</v>
      </c>
      <c r="J517">
        <v>1.7054400000000001E-2</v>
      </c>
      <c r="K517">
        <v>4.5885299999999997E-2</v>
      </c>
      <c r="L517">
        <v>6.5853599999999998E-2</v>
      </c>
      <c r="M517">
        <v>8.5821800000000004E-2</v>
      </c>
      <c r="N517">
        <v>0.1146528</v>
      </c>
      <c r="O517">
        <v>2.87256E-2</v>
      </c>
      <c r="P517">
        <v>5.7556499999999997E-2</v>
      </c>
      <c r="Q517">
        <v>7.7524800000000005E-2</v>
      </c>
      <c r="R517">
        <v>9.7492999999999996E-2</v>
      </c>
      <c r="S517">
        <v>0.12632399999999999</v>
      </c>
      <c r="T517">
        <v>14</v>
      </c>
      <c r="U517">
        <v>17</v>
      </c>
    </row>
    <row r="518" spans="1:21">
      <c r="A518" s="12">
        <v>41520</v>
      </c>
      <c r="B518" s="13">
        <v>15</v>
      </c>
      <c r="C518" t="s">
        <v>38</v>
      </c>
      <c r="D518" t="s">
        <v>68</v>
      </c>
      <c r="E518" t="str">
        <f t="shared" si="8"/>
        <v>4152015Average Per Device30% Cycling</v>
      </c>
      <c r="F518">
        <v>4.6980399999999998</v>
      </c>
      <c r="G518">
        <v>4.911435</v>
      </c>
      <c r="H518">
        <v>5.0549289999999996</v>
      </c>
      <c r="I518">
        <v>86.5</v>
      </c>
      <c r="J518">
        <v>-6.73068E-2</v>
      </c>
      <c r="K518">
        <v>9.8533899999999994E-2</v>
      </c>
      <c r="L518">
        <v>0.21339459999999999</v>
      </c>
      <c r="M518">
        <v>0.32825539999999997</v>
      </c>
      <c r="N518">
        <v>0.49409609999999998</v>
      </c>
      <c r="O518">
        <v>7.6187299999999999E-2</v>
      </c>
      <c r="P518">
        <v>0.24202799999999999</v>
      </c>
      <c r="Q518">
        <v>0.35688880000000001</v>
      </c>
      <c r="R518">
        <v>0.47174949999999999</v>
      </c>
      <c r="S518">
        <v>0.6375902</v>
      </c>
      <c r="T518">
        <v>14</v>
      </c>
      <c r="U518">
        <v>17</v>
      </c>
    </row>
    <row r="519" spans="1:21">
      <c r="A519" s="12">
        <v>41520</v>
      </c>
      <c r="B519" s="13">
        <v>15</v>
      </c>
      <c r="C519" t="s">
        <v>38</v>
      </c>
      <c r="D519" t="s">
        <v>40</v>
      </c>
      <c r="E519" t="str">
        <f t="shared" si="8"/>
        <v>4152015Average Per Device50% Cycling</v>
      </c>
      <c r="F519">
        <v>4.411397</v>
      </c>
      <c r="G519">
        <v>4.6935770000000003</v>
      </c>
      <c r="H519">
        <v>4.7388729999999999</v>
      </c>
      <c r="I519">
        <v>85.492800000000003</v>
      </c>
      <c r="J519">
        <v>9.3417899999999998E-2</v>
      </c>
      <c r="K519">
        <v>0.2049397</v>
      </c>
      <c r="L519">
        <v>0.28217940000000002</v>
      </c>
      <c r="M519">
        <v>0.35941899999999999</v>
      </c>
      <c r="N519">
        <v>0.47094079999999999</v>
      </c>
      <c r="O519">
        <v>0.13871459999999999</v>
      </c>
      <c r="P519">
        <v>0.25023640000000003</v>
      </c>
      <c r="Q519">
        <v>0.32747599999999999</v>
      </c>
      <c r="R519">
        <v>0.40471570000000001</v>
      </c>
      <c r="S519">
        <v>0.51623739999999996</v>
      </c>
      <c r="T519">
        <v>14</v>
      </c>
      <c r="U519">
        <v>17</v>
      </c>
    </row>
    <row r="520" spans="1:21">
      <c r="A520" s="12">
        <v>41520</v>
      </c>
      <c r="B520" s="13">
        <v>15</v>
      </c>
      <c r="C520" t="s">
        <v>37</v>
      </c>
      <c r="D520" t="s">
        <v>68</v>
      </c>
      <c r="E520" t="str">
        <f t="shared" si="8"/>
        <v>4152015Average Per Premise30% Cycling</v>
      </c>
      <c r="F520">
        <v>11.815619999999999</v>
      </c>
      <c r="G520">
        <v>12.352309999999999</v>
      </c>
      <c r="H520">
        <v>12.713200000000001</v>
      </c>
      <c r="I520">
        <v>86.5</v>
      </c>
      <c r="J520">
        <v>-0.1692767</v>
      </c>
      <c r="K520">
        <v>0.2478146</v>
      </c>
      <c r="L520">
        <v>0.53669069999999997</v>
      </c>
      <c r="M520">
        <v>0.82556680000000005</v>
      </c>
      <c r="N520">
        <v>1.242658</v>
      </c>
      <c r="O520">
        <v>0.1916118</v>
      </c>
      <c r="P520">
        <v>0.60870310000000005</v>
      </c>
      <c r="Q520">
        <v>0.89757920000000002</v>
      </c>
      <c r="R520">
        <v>1.186455</v>
      </c>
      <c r="S520">
        <v>1.6035470000000001</v>
      </c>
      <c r="T520">
        <v>14</v>
      </c>
      <c r="U520">
        <v>17</v>
      </c>
    </row>
    <row r="521" spans="1:21">
      <c r="A521" s="12">
        <v>41520</v>
      </c>
      <c r="B521" s="13">
        <v>15</v>
      </c>
      <c r="C521" t="s">
        <v>37</v>
      </c>
      <c r="D521" t="s">
        <v>40</v>
      </c>
      <c r="E521" t="str">
        <f t="shared" si="8"/>
        <v>4152015Average Per Premise50% Cycling</v>
      </c>
      <c r="F521">
        <v>10.80297</v>
      </c>
      <c r="G521">
        <v>11.49399</v>
      </c>
      <c r="H521">
        <v>11.60492</v>
      </c>
      <c r="I521">
        <v>85.492800000000003</v>
      </c>
      <c r="J521">
        <v>0.22876850000000001</v>
      </c>
      <c r="K521">
        <v>0.50187159999999997</v>
      </c>
      <c r="L521">
        <v>0.69102189999999997</v>
      </c>
      <c r="M521">
        <v>0.88017230000000002</v>
      </c>
      <c r="N521">
        <v>1.1532750000000001</v>
      </c>
      <c r="O521">
        <v>0.33969519999999997</v>
      </c>
      <c r="P521">
        <v>0.61279819999999996</v>
      </c>
      <c r="Q521">
        <v>0.80194849999999995</v>
      </c>
      <c r="R521">
        <v>0.9910989</v>
      </c>
      <c r="S521">
        <v>1.264202</v>
      </c>
      <c r="T521">
        <v>14</v>
      </c>
      <c r="U521">
        <v>17</v>
      </c>
    </row>
    <row r="522" spans="1:21">
      <c r="A522" s="12">
        <v>41520</v>
      </c>
      <c r="B522" s="13">
        <v>15</v>
      </c>
      <c r="C522" t="s">
        <v>39</v>
      </c>
      <c r="D522" t="s">
        <v>68</v>
      </c>
      <c r="E522" t="str">
        <f t="shared" si="8"/>
        <v>4152015Average Per Ton30% Cycling</v>
      </c>
      <c r="F522">
        <v>1.2173449999999999</v>
      </c>
      <c r="G522">
        <v>1.2726390000000001</v>
      </c>
      <c r="H522">
        <v>1.3098209999999999</v>
      </c>
      <c r="I522">
        <v>86.5</v>
      </c>
      <c r="J522">
        <v>-1.7440299999999999E-2</v>
      </c>
      <c r="K522">
        <v>2.55319E-2</v>
      </c>
      <c r="L522">
        <v>5.52944E-2</v>
      </c>
      <c r="M522">
        <v>8.5056800000000002E-2</v>
      </c>
      <c r="N522">
        <v>0.12802910000000001</v>
      </c>
      <c r="O522">
        <v>1.9741399999999999E-2</v>
      </c>
      <c r="P522">
        <v>6.2713699999999997E-2</v>
      </c>
      <c r="Q522">
        <v>9.2476100000000006E-2</v>
      </c>
      <c r="R522">
        <v>0.1222386</v>
      </c>
      <c r="S522">
        <v>0.16521079999999999</v>
      </c>
      <c r="T522">
        <v>14</v>
      </c>
      <c r="U522">
        <v>17</v>
      </c>
    </row>
    <row r="523" spans="1:21">
      <c r="A523" s="12">
        <v>41520</v>
      </c>
      <c r="B523" s="13">
        <v>15</v>
      </c>
      <c r="C523" t="s">
        <v>39</v>
      </c>
      <c r="D523" t="s">
        <v>40</v>
      </c>
      <c r="E523" t="str">
        <f t="shared" si="8"/>
        <v>4152015Average Per Ton50% Cycling</v>
      </c>
      <c r="F523">
        <v>1.133426</v>
      </c>
      <c r="G523">
        <v>1.205927</v>
      </c>
      <c r="H523">
        <v>1.217565</v>
      </c>
      <c r="I523">
        <v>85.492800000000003</v>
      </c>
      <c r="J523">
        <v>2.4001999999999999E-2</v>
      </c>
      <c r="K523">
        <v>5.2655399999999998E-2</v>
      </c>
      <c r="L523">
        <v>7.2500700000000001E-2</v>
      </c>
      <c r="M523">
        <v>9.2345999999999998E-2</v>
      </c>
      <c r="N523">
        <v>0.12099939999999999</v>
      </c>
      <c r="O523">
        <v>3.5639999999999998E-2</v>
      </c>
      <c r="P523">
        <v>6.4293500000000003E-2</v>
      </c>
      <c r="Q523">
        <v>8.41388E-2</v>
      </c>
      <c r="R523">
        <v>0.10398399999999999</v>
      </c>
      <c r="S523">
        <v>0.13263749999999999</v>
      </c>
      <c r="T523">
        <v>14</v>
      </c>
      <c r="U523">
        <v>17</v>
      </c>
    </row>
    <row r="524" spans="1:21">
      <c r="A524" s="12">
        <v>41520</v>
      </c>
      <c r="B524" s="13">
        <v>16</v>
      </c>
      <c r="C524" t="s">
        <v>38</v>
      </c>
      <c r="D524" t="s">
        <v>68</v>
      </c>
      <c r="E524" t="str">
        <f t="shared" si="8"/>
        <v>4152016Average Per Device30% Cycling</v>
      </c>
      <c r="F524">
        <v>4.5918270000000003</v>
      </c>
      <c r="G524">
        <v>4.7953089999999996</v>
      </c>
      <c r="H524">
        <v>4.9354100000000001</v>
      </c>
      <c r="I524">
        <v>86.107900000000001</v>
      </c>
      <c r="J524">
        <v>-7.2103600000000004E-2</v>
      </c>
      <c r="K524">
        <v>9.0714699999999995E-2</v>
      </c>
      <c r="L524">
        <v>0.2034822</v>
      </c>
      <c r="M524">
        <v>0.31624960000000002</v>
      </c>
      <c r="N524">
        <v>0.47906789999999999</v>
      </c>
      <c r="O524">
        <v>6.7997299999999997E-2</v>
      </c>
      <c r="P524">
        <v>0.23081560000000001</v>
      </c>
      <c r="Q524">
        <v>0.34358309999999997</v>
      </c>
      <c r="R524">
        <v>0.4563506</v>
      </c>
      <c r="S524">
        <v>0.61916890000000002</v>
      </c>
      <c r="T524">
        <v>14</v>
      </c>
      <c r="U524">
        <v>17</v>
      </c>
    </row>
    <row r="525" spans="1:21">
      <c r="A525" s="12">
        <v>41520</v>
      </c>
      <c r="B525" s="13">
        <v>16</v>
      </c>
      <c r="C525" t="s">
        <v>38</v>
      </c>
      <c r="D525" t="s">
        <v>40</v>
      </c>
      <c r="E525" t="str">
        <f t="shared" si="8"/>
        <v>4152016Average Per Device50% Cycling</v>
      </c>
      <c r="F525">
        <v>4.2646879999999996</v>
      </c>
      <c r="G525">
        <v>4.6048359999999997</v>
      </c>
      <c r="H525">
        <v>4.6492760000000004</v>
      </c>
      <c r="I525">
        <v>84.861199999999997</v>
      </c>
      <c r="J525">
        <v>0.15758169999999999</v>
      </c>
      <c r="K525">
        <v>0.26544329999999999</v>
      </c>
      <c r="L525">
        <v>0.34014800000000001</v>
      </c>
      <c r="M525">
        <v>0.41485260000000002</v>
      </c>
      <c r="N525">
        <v>0.52271429999999997</v>
      </c>
      <c r="O525">
        <v>0.2020219</v>
      </c>
      <c r="P525">
        <v>0.30988359999999998</v>
      </c>
      <c r="Q525">
        <v>0.38458819999999999</v>
      </c>
      <c r="R525">
        <v>0.4592929</v>
      </c>
      <c r="S525">
        <v>0.56715450000000001</v>
      </c>
      <c r="T525">
        <v>14</v>
      </c>
      <c r="U525">
        <v>17</v>
      </c>
    </row>
    <row r="526" spans="1:21">
      <c r="A526" s="12">
        <v>41520</v>
      </c>
      <c r="B526" s="13">
        <v>16</v>
      </c>
      <c r="C526" t="s">
        <v>37</v>
      </c>
      <c r="D526" t="s">
        <v>68</v>
      </c>
      <c r="E526" t="str">
        <f t="shared" si="8"/>
        <v>4152016Average Per Premise30% Cycling</v>
      </c>
      <c r="F526">
        <v>11.548500000000001</v>
      </c>
      <c r="G526">
        <v>12.06026</v>
      </c>
      <c r="H526">
        <v>12.412610000000001</v>
      </c>
      <c r="I526">
        <v>86.107900000000001</v>
      </c>
      <c r="J526">
        <v>-0.18134069999999999</v>
      </c>
      <c r="K526">
        <v>0.2281492</v>
      </c>
      <c r="L526">
        <v>0.51176069999999996</v>
      </c>
      <c r="M526">
        <v>0.79537219999999997</v>
      </c>
      <c r="N526">
        <v>1.2048620000000001</v>
      </c>
      <c r="O526">
        <v>0.17101530000000001</v>
      </c>
      <c r="P526">
        <v>0.58050520000000005</v>
      </c>
      <c r="Q526">
        <v>0.86411669999999996</v>
      </c>
      <c r="R526">
        <v>1.1477280000000001</v>
      </c>
      <c r="S526">
        <v>1.557218</v>
      </c>
      <c r="T526">
        <v>14</v>
      </c>
      <c r="U526">
        <v>17</v>
      </c>
    </row>
    <row r="527" spans="1:21">
      <c r="A527" s="12">
        <v>41520</v>
      </c>
      <c r="B527" s="13">
        <v>16</v>
      </c>
      <c r="C527" t="s">
        <v>37</v>
      </c>
      <c r="D527" t="s">
        <v>40</v>
      </c>
      <c r="E527" t="str">
        <f t="shared" si="8"/>
        <v>4152016Average Per Premise50% Cycling</v>
      </c>
      <c r="F527">
        <v>10.44369</v>
      </c>
      <c r="G527">
        <v>11.276669999999999</v>
      </c>
      <c r="H527">
        <v>11.3855</v>
      </c>
      <c r="I527">
        <v>84.861199999999997</v>
      </c>
      <c r="J527">
        <v>0.38589689999999999</v>
      </c>
      <c r="K527">
        <v>0.65003679999999997</v>
      </c>
      <c r="L527">
        <v>0.83297920000000003</v>
      </c>
      <c r="M527">
        <v>1.015922</v>
      </c>
      <c r="N527">
        <v>1.2800609999999999</v>
      </c>
      <c r="O527">
        <v>0.49472640000000001</v>
      </c>
      <c r="P527">
        <v>0.75886629999999999</v>
      </c>
      <c r="Q527">
        <v>0.94180870000000005</v>
      </c>
      <c r="R527">
        <v>1.1247510000000001</v>
      </c>
      <c r="S527">
        <v>1.3888910000000001</v>
      </c>
      <c r="T527">
        <v>14</v>
      </c>
      <c r="U527">
        <v>17</v>
      </c>
    </row>
    <row r="528" spans="1:21">
      <c r="A528" s="12">
        <v>41520</v>
      </c>
      <c r="B528" s="13">
        <v>16</v>
      </c>
      <c r="C528" t="s">
        <v>39</v>
      </c>
      <c r="D528" t="s">
        <v>68</v>
      </c>
      <c r="E528" t="str">
        <f t="shared" si="8"/>
        <v>4152016Average Per Ton30% Cycling</v>
      </c>
      <c r="F528">
        <v>1.1898230000000001</v>
      </c>
      <c r="G528">
        <v>1.2425489999999999</v>
      </c>
      <c r="H528">
        <v>1.2788520000000001</v>
      </c>
      <c r="I528">
        <v>86.107900000000001</v>
      </c>
      <c r="J528">
        <v>-1.8683200000000001E-2</v>
      </c>
      <c r="K528">
        <v>2.35059E-2</v>
      </c>
      <c r="L528">
        <v>5.2725899999999999E-2</v>
      </c>
      <c r="M528">
        <v>8.1945900000000002E-2</v>
      </c>
      <c r="N528">
        <v>0.124135</v>
      </c>
      <c r="O528">
        <v>1.76195E-2</v>
      </c>
      <c r="P528">
        <v>5.9808600000000003E-2</v>
      </c>
      <c r="Q528">
        <v>8.9028599999999999E-2</v>
      </c>
      <c r="R528">
        <v>0.1182486</v>
      </c>
      <c r="S528">
        <v>0.16043769999999999</v>
      </c>
      <c r="T528">
        <v>14</v>
      </c>
      <c r="U528">
        <v>17</v>
      </c>
    </row>
    <row r="529" spans="1:21">
      <c r="A529" s="12">
        <v>41520</v>
      </c>
      <c r="B529" s="13">
        <v>16</v>
      </c>
      <c r="C529" t="s">
        <v>39</v>
      </c>
      <c r="D529" t="s">
        <v>40</v>
      </c>
      <c r="E529" t="str">
        <f t="shared" si="8"/>
        <v>4152016Average Per Ton50% Cycling</v>
      </c>
      <c r="F529">
        <v>1.0957319999999999</v>
      </c>
      <c r="G529">
        <v>1.183127</v>
      </c>
      <c r="H529">
        <v>1.194545</v>
      </c>
      <c r="I529">
        <v>84.861199999999997</v>
      </c>
      <c r="J529">
        <v>4.0487599999999999E-2</v>
      </c>
      <c r="K529">
        <v>6.82006E-2</v>
      </c>
      <c r="L529">
        <v>8.7394600000000003E-2</v>
      </c>
      <c r="M529">
        <v>0.10658860000000001</v>
      </c>
      <c r="N529">
        <v>0.13430159999999999</v>
      </c>
      <c r="O529">
        <v>5.1905600000000003E-2</v>
      </c>
      <c r="P529">
        <v>7.9618599999999998E-2</v>
      </c>
      <c r="Q529">
        <v>9.88126E-2</v>
      </c>
      <c r="R529">
        <v>0.1180065</v>
      </c>
      <c r="S529">
        <v>0.1457196</v>
      </c>
      <c r="T529">
        <v>14</v>
      </c>
      <c r="U529">
        <v>17</v>
      </c>
    </row>
    <row r="530" spans="1:21">
      <c r="A530" s="12">
        <v>41520</v>
      </c>
      <c r="B530" s="13">
        <v>17</v>
      </c>
      <c r="C530" t="s">
        <v>38</v>
      </c>
      <c r="D530" t="s">
        <v>68</v>
      </c>
      <c r="E530" t="str">
        <f t="shared" si="8"/>
        <v>4152017Average Per Device30% Cycling</v>
      </c>
      <c r="F530">
        <v>4.4159319999999997</v>
      </c>
      <c r="G530">
        <v>4.5483929999999999</v>
      </c>
      <c r="H530">
        <v>4.6812810000000002</v>
      </c>
      <c r="I530">
        <v>85.703900000000004</v>
      </c>
      <c r="J530">
        <v>-0.13611400000000001</v>
      </c>
      <c r="K530">
        <v>2.25623E-2</v>
      </c>
      <c r="L530" s="1">
        <v>0.1324611</v>
      </c>
      <c r="M530" s="1">
        <v>0.24235979999999999</v>
      </c>
      <c r="N530">
        <v>0.40103620000000001</v>
      </c>
      <c r="O530">
        <v>-3.2266999999999999E-3</v>
      </c>
      <c r="P530">
        <v>0.1554497</v>
      </c>
      <c r="Q530">
        <v>0.26534839999999998</v>
      </c>
      <c r="R530">
        <v>0.3752472</v>
      </c>
      <c r="S530">
        <v>0.53392360000000005</v>
      </c>
      <c r="T530">
        <v>14</v>
      </c>
      <c r="U530">
        <v>17</v>
      </c>
    </row>
    <row r="531" spans="1:21">
      <c r="A531" s="12">
        <v>41520</v>
      </c>
      <c r="B531" s="13">
        <v>17</v>
      </c>
      <c r="C531" t="s">
        <v>38</v>
      </c>
      <c r="D531" t="s">
        <v>40</v>
      </c>
      <c r="E531" t="str">
        <f t="shared" si="8"/>
        <v>4152017Average Per Device50% Cycling</v>
      </c>
      <c r="F531">
        <v>4.031002</v>
      </c>
      <c r="G531">
        <v>4.3860260000000002</v>
      </c>
      <c r="H531">
        <v>4.4283549999999998</v>
      </c>
      <c r="I531">
        <v>84.888999999999996</v>
      </c>
      <c r="J531">
        <v>0.1789828</v>
      </c>
      <c r="K531">
        <v>0.28298990000000002</v>
      </c>
      <c r="L531" s="1">
        <v>0.35502479999999997</v>
      </c>
      <c r="M531" s="1">
        <v>0.42705979999999999</v>
      </c>
      <c r="N531">
        <v>0.53106679999999995</v>
      </c>
      <c r="O531">
        <v>0.2213117</v>
      </c>
      <c r="P531">
        <v>0.32531870000000002</v>
      </c>
      <c r="Q531">
        <v>0.39735359999999997</v>
      </c>
      <c r="R531">
        <v>0.46938859999999999</v>
      </c>
      <c r="S531">
        <v>0.57339560000000001</v>
      </c>
      <c r="T531">
        <v>14</v>
      </c>
      <c r="U531">
        <v>17</v>
      </c>
    </row>
    <row r="532" spans="1:21">
      <c r="A532" s="12">
        <v>41520</v>
      </c>
      <c r="B532" s="13">
        <v>17</v>
      </c>
      <c r="C532" t="s">
        <v>37</v>
      </c>
      <c r="D532" t="s">
        <v>68</v>
      </c>
      <c r="E532" t="str">
        <f t="shared" si="8"/>
        <v>4152017Average Per Premise30% Cycling</v>
      </c>
      <c r="F532">
        <v>11.106120000000001</v>
      </c>
      <c r="G532">
        <v>11.439260000000001</v>
      </c>
      <c r="H532">
        <v>11.77347</v>
      </c>
      <c r="I532">
        <v>85.703900000000004</v>
      </c>
      <c r="J532">
        <v>-0.34232820000000003</v>
      </c>
      <c r="K532">
        <v>5.6744700000000002E-2</v>
      </c>
      <c r="L532" s="1">
        <v>0.33314129999999997</v>
      </c>
      <c r="M532" s="1">
        <v>0.60953800000000002</v>
      </c>
      <c r="N532">
        <v>1.0086109999999999</v>
      </c>
      <c r="O532">
        <v>-8.1159000000000005E-3</v>
      </c>
      <c r="P532">
        <v>0.390957</v>
      </c>
      <c r="Q532">
        <v>0.66735359999999999</v>
      </c>
      <c r="R532">
        <v>0.94375030000000004</v>
      </c>
      <c r="S532">
        <v>1.3428230000000001</v>
      </c>
      <c r="T532">
        <v>14</v>
      </c>
      <c r="U532">
        <v>17</v>
      </c>
    </row>
    <row r="533" spans="1:21">
      <c r="A533" s="12">
        <v>41520</v>
      </c>
      <c r="B533" s="13">
        <v>17</v>
      </c>
      <c r="C533" t="s">
        <v>37</v>
      </c>
      <c r="D533" t="s">
        <v>40</v>
      </c>
      <c r="E533" t="str">
        <f t="shared" si="8"/>
        <v>4152017Average Per Premise50% Cycling</v>
      </c>
      <c r="F533">
        <v>9.8714239999999993</v>
      </c>
      <c r="G533">
        <v>10.74084</v>
      </c>
      <c r="H533">
        <v>10.84449</v>
      </c>
      <c r="I533">
        <v>84.888999999999996</v>
      </c>
      <c r="J533">
        <v>0.43830740000000001</v>
      </c>
      <c r="K533">
        <v>0.6930077</v>
      </c>
      <c r="L533" s="1">
        <v>0.86941239999999997</v>
      </c>
      <c r="M533" s="1">
        <v>1.045817</v>
      </c>
      <c r="N533">
        <v>1.3005169999999999</v>
      </c>
      <c r="O533">
        <v>0.54196509999999998</v>
      </c>
      <c r="P533">
        <v>0.79666539999999997</v>
      </c>
      <c r="Q533">
        <v>0.97307010000000005</v>
      </c>
      <c r="R533">
        <v>1.149475</v>
      </c>
      <c r="S533">
        <v>1.404175</v>
      </c>
      <c r="T533">
        <v>14</v>
      </c>
      <c r="U533">
        <v>17</v>
      </c>
    </row>
    <row r="534" spans="1:21">
      <c r="A534" s="12">
        <v>41520</v>
      </c>
      <c r="B534" s="13">
        <v>17</v>
      </c>
      <c r="C534" t="s">
        <v>39</v>
      </c>
      <c r="D534" t="s">
        <v>68</v>
      </c>
      <c r="E534" t="str">
        <f t="shared" si="8"/>
        <v>4152017Average Per Ton30% Cycling</v>
      </c>
      <c r="F534">
        <v>1.1442460000000001</v>
      </c>
      <c r="G534">
        <v>1.178569</v>
      </c>
      <c r="H534">
        <v>1.2130019999999999</v>
      </c>
      <c r="I534">
        <v>85.703900000000004</v>
      </c>
      <c r="J534">
        <v>-3.5269399999999999E-2</v>
      </c>
      <c r="K534">
        <v>5.8463999999999999E-3</v>
      </c>
      <c r="L534" s="1">
        <v>3.4323100000000002E-2</v>
      </c>
      <c r="M534" s="1">
        <v>6.2799800000000003E-2</v>
      </c>
      <c r="N534">
        <v>0.1039156</v>
      </c>
      <c r="O534">
        <v>-8.3609999999999999E-4</v>
      </c>
      <c r="P534">
        <v>4.0279799999999998E-2</v>
      </c>
      <c r="Q534">
        <v>6.8756499999999998E-2</v>
      </c>
      <c r="R534">
        <v>9.7233200000000006E-2</v>
      </c>
      <c r="S534">
        <v>0.138349</v>
      </c>
      <c r="T534">
        <v>14</v>
      </c>
      <c r="U534">
        <v>17</v>
      </c>
    </row>
    <row r="535" spans="1:21">
      <c r="A535" s="12">
        <v>41520</v>
      </c>
      <c r="B535" s="13">
        <v>17</v>
      </c>
      <c r="C535" t="s">
        <v>39</v>
      </c>
      <c r="D535" t="s">
        <v>40</v>
      </c>
      <c r="E535" t="str">
        <f t="shared" si="8"/>
        <v>4152017Average Per Ton50% Cycling</v>
      </c>
      <c r="F535">
        <v>1.0356909999999999</v>
      </c>
      <c r="G535">
        <v>1.126908</v>
      </c>
      <c r="H535">
        <v>1.137783</v>
      </c>
      <c r="I535">
        <v>84.888999999999996</v>
      </c>
      <c r="J535">
        <v>4.5986199999999998E-2</v>
      </c>
      <c r="K535">
        <v>7.2708900000000007E-2</v>
      </c>
      <c r="L535" s="1">
        <v>9.1216900000000004E-2</v>
      </c>
      <c r="M535" s="1">
        <v>0.109725</v>
      </c>
      <c r="N535">
        <v>0.1364476</v>
      </c>
      <c r="O535">
        <v>5.6861700000000001E-2</v>
      </c>
      <c r="P535">
        <v>8.35843E-2</v>
      </c>
      <c r="Q535">
        <v>0.1020924</v>
      </c>
      <c r="R535">
        <v>0.1206004</v>
      </c>
      <c r="S535">
        <v>0.14732310000000001</v>
      </c>
      <c r="T535">
        <v>14</v>
      </c>
      <c r="U535">
        <v>17</v>
      </c>
    </row>
    <row r="536" spans="1:21">
      <c r="A536" s="12">
        <v>41520</v>
      </c>
      <c r="B536" s="13">
        <v>18</v>
      </c>
      <c r="C536" t="s">
        <v>38</v>
      </c>
      <c r="D536" t="s">
        <v>68</v>
      </c>
      <c r="E536" t="str">
        <f t="shared" si="8"/>
        <v>4152018Average Per Device30% Cycling</v>
      </c>
      <c r="F536">
        <v>4.2389489999999999</v>
      </c>
      <c r="G536">
        <v>4.0990000000000002</v>
      </c>
      <c r="H536">
        <v>4.2187580000000002</v>
      </c>
      <c r="I536">
        <v>83.052099999999996</v>
      </c>
      <c r="J536">
        <v>-0.40412130000000002</v>
      </c>
      <c r="K536">
        <v>-0.24804609999999999</v>
      </c>
      <c r="L536" s="1">
        <v>-0.13994880000000001</v>
      </c>
      <c r="M536" s="1">
        <v>-3.1851600000000001E-2</v>
      </c>
      <c r="N536">
        <v>0.1242236</v>
      </c>
      <c r="O536">
        <v>-0.2843637</v>
      </c>
      <c r="P536">
        <v>-0.1282884</v>
      </c>
      <c r="Q536">
        <v>-2.0191199999999999E-2</v>
      </c>
      <c r="R536">
        <v>8.7905999999999998E-2</v>
      </c>
      <c r="S536">
        <v>0.24398130000000001</v>
      </c>
      <c r="T536">
        <v>14</v>
      </c>
      <c r="U536">
        <v>17</v>
      </c>
    </row>
    <row r="537" spans="1:21">
      <c r="A537" s="12">
        <v>41520</v>
      </c>
      <c r="B537" s="13">
        <v>18</v>
      </c>
      <c r="C537" t="s">
        <v>38</v>
      </c>
      <c r="D537" t="s">
        <v>40</v>
      </c>
      <c r="E537" t="str">
        <f t="shared" si="8"/>
        <v>4152018Average Per Device50% Cycling</v>
      </c>
      <c r="F537">
        <v>3.9209459999999998</v>
      </c>
      <c r="G537">
        <v>3.9102410000000001</v>
      </c>
      <c r="H537">
        <v>3.947978</v>
      </c>
      <c r="I537">
        <v>82.175299999999993</v>
      </c>
      <c r="J537">
        <v>-0.18420549999999999</v>
      </c>
      <c r="K537">
        <v>-8.1699900000000006E-2</v>
      </c>
      <c r="L537" s="1">
        <v>-1.07048E-2</v>
      </c>
      <c r="M537" s="1">
        <v>6.0290400000000001E-2</v>
      </c>
      <c r="N537">
        <v>0.162796</v>
      </c>
      <c r="O537">
        <v>-0.1464684</v>
      </c>
      <c r="P537">
        <v>-4.39627E-2</v>
      </c>
      <c r="Q537">
        <v>2.7032400000000002E-2</v>
      </c>
      <c r="R537">
        <v>9.8027500000000004E-2</v>
      </c>
      <c r="S537">
        <v>0.20053319999999999</v>
      </c>
      <c r="T537">
        <v>14</v>
      </c>
      <c r="U537">
        <v>17</v>
      </c>
    </row>
    <row r="538" spans="1:21">
      <c r="A538" s="12">
        <v>41520</v>
      </c>
      <c r="B538" s="13">
        <v>18</v>
      </c>
      <c r="C538" t="s">
        <v>37</v>
      </c>
      <c r="D538" t="s">
        <v>68</v>
      </c>
      <c r="E538" t="str">
        <f t="shared" si="8"/>
        <v>4152018Average Per Premise30% Cycling</v>
      </c>
      <c r="F538">
        <v>10.661009999999999</v>
      </c>
      <c r="G538">
        <v>10.30903</v>
      </c>
      <c r="H538">
        <v>10.61022</v>
      </c>
      <c r="I538">
        <v>83.052099999999996</v>
      </c>
      <c r="J538">
        <v>-1.0163690000000001</v>
      </c>
      <c r="K538">
        <v>-0.62383840000000002</v>
      </c>
      <c r="L538" s="1">
        <v>-0.35197260000000002</v>
      </c>
      <c r="M538" s="1">
        <v>-8.0106800000000006E-2</v>
      </c>
      <c r="N538">
        <v>0.31242419999999999</v>
      </c>
      <c r="O538">
        <v>-0.71517810000000004</v>
      </c>
      <c r="P538">
        <v>-0.32264700000000002</v>
      </c>
      <c r="Q538">
        <v>-5.0781300000000001E-2</v>
      </c>
      <c r="R538">
        <v>0.22108459999999999</v>
      </c>
      <c r="S538">
        <v>0.61361560000000004</v>
      </c>
      <c r="T538">
        <v>14</v>
      </c>
      <c r="U538">
        <v>17</v>
      </c>
    </row>
    <row r="539" spans="1:21">
      <c r="A539" s="12">
        <v>41520</v>
      </c>
      <c r="B539" s="13">
        <v>18</v>
      </c>
      <c r="C539" t="s">
        <v>37</v>
      </c>
      <c r="D539" t="s">
        <v>40</v>
      </c>
      <c r="E539" t="str">
        <f t="shared" si="8"/>
        <v>4152018Average Per Premise50% Cycling</v>
      </c>
      <c r="F539">
        <v>9.6019120000000004</v>
      </c>
      <c r="G539">
        <v>9.5756979999999992</v>
      </c>
      <c r="H539">
        <v>9.6681109999999997</v>
      </c>
      <c r="I539">
        <v>82.175299999999993</v>
      </c>
      <c r="J539">
        <v>-0.45109660000000001</v>
      </c>
      <c r="K539">
        <v>-0.2000729</v>
      </c>
      <c r="L539" s="1">
        <v>-2.6214600000000001E-2</v>
      </c>
      <c r="M539" s="1">
        <v>0.14764369999999999</v>
      </c>
      <c r="N539">
        <v>0.39866740000000001</v>
      </c>
      <c r="O539">
        <v>-0.35868359999999999</v>
      </c>
      <c r="P539">
        <v>-0.1076599</v>
      </c>
      <c r="Q539">
        <v>6.6198300000000002E-2</v>
      </c>
      <c r="R539">
        <v>0.24005660000000001</v>
      </c>
      <c r="S539">
        <v>0.49108030000000003</v>
      </c>
      <c r="T539">
        <v>14</v>
      </c>
      <c r="U539">
        <v>17</v>
      </c>
    </row>
    <row r="540" spans="1:21">
      <c r="A540" s="12">
        <v>41520</v>
      </c>
      <c r="B540" s="13">
        <v>18</v>
      </c>
      <c r="C540" t="s">
        <v>39</v>
      </c>
      <c r="D540" t="s">
        <v>68</v>
      </c>
      <c r="E540" t="str">
        <f t="shared" si="8"/>
        <v>4152018Average Per Ton30% Cycling</v>
      </c>
      <c r="F540">
        <v>1.0983860000000001</v>
      </c>
      <c r="G540">
        <v>1.0621229999999999</v>
      </c>
      <c r="H540">
        <v>1.093154</v>
      </c>
      <c r="I540">
        <v>83.052099999999996</v>
      </c>
      <c r="J540">
        <v>-0.104715</v>
      </c>
      <c r="K540">
        <v>-6.42731E-2</v>
      </c>
      <c r="L540" s="1">
        <v>-3.6263200000000002E-2</v>
      </c>
      <c r="M540" s="1">
        <v>-8.2532999999999999E-3</v>
      </c>
      <c r="N540">
        <v>3.2188500000000002E-2</v>
      </c>
      <c r="O540">
        <v>-7.3683700000000005E-2</v>
      </c>
      <c r="P540">
        <v>-3.3241899999999998E-2</v>
      </c>
      <c r="Q540">
        <v>-5.2319999999999997E-3</v>
      </c>
      <c r="R540">
        <v>2.27779E-2</v>
      </c>
      <c r="S540">
        <v>6.3219800000000007E-2</v>
      </c>
      <c r="T540">
        <v>14</v>
      </c>
      <c r="U540">
        <v>17</v>
      </c>
    </row>
    <row r="541" spans="1:21">
      <c r="A541" s="12">
        <v>41520</v>
      </c>
      <c r="B541" s="13">
        <v>18</v>
      </c>
      <c r="C541" t="s">
        <v>39</v>
      </c>
      <c r="D541" t="s">
        <v>40</v>
      </c>
      <c r="E541" t="str">
        <f t="shared" si="8"/>
        <v>4152018Average Per Ton50% Cycling</v>
      </c>
      <c r="F541">
        <v>1.007414</v>
      </c>
      <c r="G541">
        <v>1.004664</v>
      </c>
      <c r="H541">
        <v>1.014359</v>
      </c>
      <c r="I541">
        <v>82.175299999999993</v>
      </c>
      <c r="J541">
        <v>-4.7328200000000001E-2</v>
      </c>
      <c r="K541">
        <v>-2.0991300000000001E-2</v>
      </c>
      <c r="L541" s="1">
        <v>-2.7504000000000001E-3</v>
      </c>
      <c r="M541" s="1">
        <v>1.5490500000000001E-2</v>
      </c>
      <c r="N541">
        <v>4.1827400000000001E-2</v>
      </c>
      <c r="O541">
        <v>-3.7632400000000003E-2</v>
      </c>
      <c r="P541">
        <v>-1.12955E-2</v>
      </c>
      <c r="Q541">
        <v>6.9454E-3</v>
      </c>
      <c r="R541">
        <v>2.5186199999999999E-2</v>
      </c>
      <c r="S541">
        <v>5.1523199999999998E-2</v>
      </c>
      <c r="T541">
        <v>14</v>
      </c>
      <c r="U541">
        <v>17</v>
      </c>
    </row>
    <row r="542" spans="1:21">
      <c r="A542" s="12">
        <v>41520</v>
      </c>
      <c r="B542" s="13">
        <v>19</v>
      </c>
      <c r="C542" t="s">
        <v>38</v>
      </c>
      <c r="D542" t="s">
        <v>68</v>
      </c>
      <c r="E542" t="str">
        <f t="shared" si="8"/>
        <v>4152019Average Per Device30% Cycling</v>
      </c>
      <c r="F542">
        <v>3.7595559999999999</v>
      </c>
      <c r="G542">
        <v>3.5243139999999999</v>
      </c>
      <c r="H542">
        <v>3.6272820000000001</v>
      </c>
      <c r="I542">
        <v>79.238600000000005</v>
      </c>
      <c r="J542">
        <v>-0.48803419999999997</v>
      </c>
      <c r="K542">
        <v>-0.33868229999999999</v>
      </c>
      <c r="L542" s="1">
        <v>-0.2352417</v>
      </c>
      <c r="M542" s="1">
        <v>-0.131801</v>
      </c>
      <c r="N542">
        <v>1.7551000000000001E-2</v>
      </c>
      <c r="O542">
        <v>-0.38506669999999998</v>
      </c>
      <c r="P542">
        <v>-0.2357148</v>
      </c>
      <c r="Q542">
        <v>-0.13227420000000001</v>
      </c>
      <c r="R542">
        <v>-2.8833500000000001E-2</v>
      </c>
      <c r="S542">
        <v>0.1205185</v>
      </c>
      <c r="T542">
        <v>14</v>
      </c>
      <c r="U542">
        <v>17</v>
      </c>
    </row>
    <row r="543" spans="1:21">
      <c r="A543" s="12">
        <v>41520</v>
      </c>
      <c r="B543" s="13">
        <v>19</v>
      </c>
      <c r="C543" t="s">
        <v>38</v>
      </c>
      <c r="D543" t="s">
        <v>40</v>
      </c>
      <c r="E543" t="str">
        <f t="shared" si="8"/>
        <v>4152019Average Per Device50% Cycling</v>
      </c>
      <c r="F543">
        <v>3.516451</v>
      </c>
      <c r="G543">
        <v>3.3415919999999999</v>
      </c>
      <c r="H543">
        <v>3.3738419999999998</v>
      </c>
      <c r="I543">
        <v>78.598200000000006</v>
      </c>
      <c r="J543">
        <v>-0.3403352</v>
      </c>
      <c r="K543">
        <v>-0.24257049999999999</v>
      </c>
      <c r="L543" s="1">
        <v>-0.17485899999999999</v>
      </c>
      <c r="M543" s="1">
        <v>-0.10714750000000001</v>
      </c>
      <c r="N543">
        <v>-9.3828999999999996E-3</v>
      </c>
      <c r="O543">
        <v>-0.30808600000000003</v>
      </c>
      <c r="P543">
        <v>-0.21032129999999999</v>
      </c>
      <c r="Q543">
        <v>-0.14260980000000001</v>
      </c>
      <c r="R543">
        <v>-7.4898300000000001E-2</v>
      </c>
      <c r="S543">
        <v>2.2866299999999999E-2</v>
      </c>
      <c r="T543">
        <v>14</v>
      </c>
      <c r="U543">
        <v>17</v>
      </c>
    </row>
    <row r="544" spans="1:21">
      <c r="A544" s="12">
        <v>41520</v>
      </c>
      <c r="B544" s="13">
        <v>19</v>
      </c>
      <c r="C544" t="s">
        <v>37</v>
      </c>
      <c r="D544" t="s">
        <v>68</v>
      </c>
      <c r="E544" t="str">
        <f t="shared" si="8"/>
        <v>4152019Average Per Premise30% Cycling</v>
      </c>
      <c r="F544">
        <v>9.4553259999999995</v>
      </c>
      <c r="G544">
        <v>8.8636900000000001</v>
      </c>
      <c r="H544">
        <v>9.122655</v>
      </c>
      <c r="I544">
        <v>79.238600000000005</v>
      </c>
      <c r="J544">
        <v>-1.2274119999999999</v>
      </c>
      <c r="K544">
        <v>-0.85179020000000005</v>
      </c>
      <c r="L544" s="1">
        <v>-0.59163569999999999</v>
      </c>
      <c r="M544" s="1">
        <v>-0.33148119999999998</v>
      </c>
      <c r="N544">
        <v>4.4140600000000002E-2</v>
      </c>
      <c r="O544">
        <v>-0.96844750000000002</v>
      </c>
      <c r="P544">
        <v>-0.59282570000000001</v>
      </c>
      <c r="Q544">
        <v>-0.3326712</v>
      </c>
      <c r="R544">
        <v>-7.2516600000000001E-2</v>
      </c>
      <c r="S544">
        <v>0.30310520000000002</v>
      </c>
      <c r="T544">
        <v>14</v>
      </c>
      <c r="U544">
        <v>17</v>
      </c>
    </row>
    <row r="545" spans="1:21">
      <c r="A545" s="12">
        <v>41520</v>
      </c>
      <c r="B545" s="13">
        <v>19</v>
      </c>
      <c r="C545" t="s">
        <v>37</v>
      </c>
      <c r="D545" t="s">
        <v>40</v>
      </c>
      <c r="E545" t="str">
        <f t="shared" si="8"/>
        <v>4152019Average Per Premise50% Cycling</v>
      </c>
      <c r="F545">
        <v>8.6113549999999996</v>
      </c>
      <c r="G545">
        <v>8.1831460000000007</v>
      </c>
      <c r="H545">
        <v>8.2621199999999995</v>
      </c>
      <c r="I545">
        <v>78.598200000000006</v>
      </c>
      <c r="J545">
        <v>-0.83343909999999999</v>
      </c>
      <c r="K545">
        <v>-0.59402540000000004</v>
      </c>
      <c r="L545" s="1">
        <v>-0.42820839999999999</v>
      </c>
      <c r="M545" s="1">
        <v>-0.26239119999999999</v>
      </c>
      <c r="N545">
        <v>-2.29777E-2</v>
      </c>
      <c r="O545">
        <v>-0.75446530000000001</v>
      </c>
      <c r="P545">
        <v>-0.5150517</v>
      </c>
      <c r="Q545">
        <v>-0.34923460000000001</v>
      </c>
      <c r="R545">
        <v>-0.18341750000000001</v>
      </c>
      <c r="S545">
        <v>5.59961E-2</v>
      </c>
      <c r="T545">
        <v>14</v>
      </c>
      <c r="U545">
        <v>17</v>
      </c>
    </row>
    <row r="546" spans="1:21">
      <c r="A546" s="12">
        <v>41520</v>
      </c>
      <c r="B546" s="13">
        <v>19</v>
      </c>
      <c r="C546" t="s">
        <v>39</v>
      </c>
      <c r="D546" t="s">
        <v>68</v>
      </c>
      <c r="E546" t="str">
        <f t="shared" si="8"/>
        <v>4152019Average Per Ton30% Cycling</v>
      </c>
      <c r="F546">
        <v>0.97416700000000001</v>
      </c>
      <c r="G546">
        <v>0.91321180000000002</v>
      </c>
      <c r="H546">
        <v>0.93989239999999996</v>
      </c>
      <c r="I546">
        <v>79.238600000000005</v>
      </c>
      <c r="J546">
        <v>-0.1264583</v>
      </c>
      <c r="K546">
        <v>-8.7758600000000006E-2</v>
      </c>
      <c r="L546" s="1">
        <v>-6.0955299999999997E-2</v>
      </c>
      <c r="M546" s="1">
        <v>-3.4152000000000002E-2</v>
      </c>
      <c r="N546">
        <v>4.5477E-3</v>
      </c>
      <c r="O546">
        <v>-9.9777699999999997E-2</v>
      </c>
      <c r="P546">
        <v>-6.1077899999999997E-2</v>
      </c>
      <c r="Q546">
        <v>-3.4274600000000002E-2</v>
      </c>
      <c r="R546">
        <v>-7.4713000000000002E-3</v>
      </c>
      <c r="S546">
        <v>3.12284E-2</v>
      </c>
      <c r="T546">
        <v>14</v>
      </c>
      <c r="U546">
        <v>17</v>
      </c>
    </row>
    <row r="547" spans="1:21">
      <c r="A547" s="12">
        <v>41520</v>
      </c>
      <c r="B547" s="13">
        <v>19</v>
      </c>
      <c r="C547" t="s">
        <v>39</v>
      </c>
      <c r="D547" t="s">
        <v>40</v>
      </c>
      <c r="E547" t="str">
        <f t="shared" si="8"/>
        <v>4152019Average Per Ton50% Cycling</v>
      </c>
      <c r="F547">
        <v>0.90348669999999998</v>
      </c>
      <c r="G547">
        <v>0.85855990000000004</v>
      </c>
      <c r="H547">
        <v>0.86684559999999999</v>
      </c>
      <c r="I547">
        <v>78.598200000000006</v>
      </c>
      <c r="J547">
        <v>-8.7442800000000001E-2</v>
      </c>
      <c r="K547">
        <v>-6.2323999999999997E-2</v>
      </c>
      <c r="L547" s="1">
        <v>-4.4926800000000003E-2</v>
      </c>
      <c r="M547" s="1">
        <v>-2.7529600000000001E-2</v>
      </c>
      <c r="N547">
        <v>-2.4107E-3</v>
      </c>
      <c r="O547">
        <v>-7.9157099999999994E-2</v>
      </c>
      <c r="P547">
        <v>-5.4038299999999997E-2</v>
      </c>
      <c r="Q547">
        <v>-3.6641100000000003E-2</v>
      </c>
      <c r="R547">
        <v>-1.9243900000000001E-2</v>
      </c>
      <c r="S547">
        <v>5.875E-3</v>
      </c>
      <c r="T547">
        <v>14</v>
      </c>
      <c r="U547">
        <v>17</v>
      </c>
    </row>
    <row r="548" spans="1:21">
      <c r="A548" s="12">
        <v>41520</v>
      </c>
      <c r="B548" s="13">
        <v>20</v>
      </c>
      <c r="C548" t="s">
        <v>38</v>
      </c>
      <c r="D548" t="s">
        <v>68</v>
      </c>
      <c r="E548" t="str">
        <f t="shared" si="8"/>
        <v>4152020Average Per Device30% Cycling</v>
      </c>
      <c r="F548">
        <v>3.556762</v>
      </c>
      <c r="G548">
        <v>3.2560750000000001</v>
      </c>
      <c r="H548">
        <v>3.3512059999999999</v>
      </c>
      <c r="I548">
        <v>76.212900000000005</v>
      </c>
      <c r="J548">
        <v>-0.55144850000000001</v>
      </c>
      <c r="K548">
        <v>-0.4032963</v>
      </c>
      <c r="L548" s="1">
        <v>-0.30068660000000003</v>
      </c>
      <c r="M548" s="1">
        <v>-0.1980769</v>
      </c>
      <c r="N548">
        <v>-4.9924700000000002E-2</v>
      </c>
      <c r="O548">
        <v>-0.456318</v>
      </c>
      <c r="P548">
        <v>-0.30816589999999999</v>
      </c>
      <c r="Q548">
        <v>-0.20555619999999999</v>
      </c>
      <c r="R548">
        <v>-0.10294639999999999</v>
      </c>
      <c r="S548">
        <v>4.5205700000000001E-2</v>
      </c>
      <c r="T548">
        <v>14</v>
      </c>
      <c r="U548">
        <v>17</v>
      </c>
    </row>
    <row r="549" spans="1:21">
      <c r="A549" s="12">
        <v>41520</v>
      </c>
      <c r="B549" s="13">
        <v>20</v>
      </c>
      <c r="C549" t="s">
        <v>38</v>
      </c>
      <c r="D549" t="s">
        <v>40</v>
      </c>
      <c r="E549" t="str">
        <f t="shared" si="8"/>
        <v>4152020Average Per Device50% Cycling</v>
      </c>
      <c r="F549">
        <v>3.3315039999999998</v>
      </c>
      <c r="G549">
        <v>3.0804849999999999</v>
      </c>
      <c r="H549">
        <v>3.110214</v>
      </c>
      <c r="I549">
        <v>75.727900000000005</v>
      </c>
      <c r="J549">
        <v>-0.41700870000000001</v>
      </c>
      <c r="K549">
        <v>-0.31894060000000002</v>
      </c>
      <c r="L549" s="1">
        <v>-0.25101899999999999</v>
      </c>
      <c r="M549" s="1">
        <v>-0.18309739999999999</v>
      </c>
      <c r="N549">
        <v>-8.5029300000000002E-2</v>
      </c>
      <c r="O549">
        <v>-0.3872795</v>
      </c>
      <c r="P549">
        <v>-0.28921150000000001</v>
      </c>
      <c r="Q549">
        <v>-0.22128990000000001</v>
      </c>
      <c r="R549">
        <v>-0.15336820000000001</v>
      </c>
      <c r="S549">
        <v>-5.5300200000000001E-2</v>
      </c>
      <c r="T549">
        <v>14</v>
      </c>
      <c r="U549">
        <v>17</v>
      </c>
    </row>
    <row r="550" spans="1:21">
      <c r="A550" s="12">
        <v>41520</v>
      </c>
      <c r="B550" s="13">
        <v>20</v>
      </c>
      <c r="C550" t="s">
        <v>37</v>
      </c>
      <c r="D550" t="s">
        <v>68</v>
      </c>
      <c r="E550" t="str">
        <f t="shared" si="8"/>
        <v>4152020Average Per Premise30% Cycling</v>
      </c>
      <c r="F550">
        <v>8.9452970000000001</v>
      </c>
      <c r="G550">
        <v>8.1890669999999997</v>
      </c>
      <c r="H550">
        <v>8.4283210000000004</v>
      </c>
      <c r="I550">
        <v>76.212900000000005</v>
      </c>
      <c r="J550">
        <v>-1.3868990000000001</v>
      </c>
      <c r="K550">
        <v>-1.0142949999999999</v>
      </c>
      <c r="L550" s="1">
        <v>-0.75623039999999997</v>
      </c>
      <c r="M550" s="1">
        <v>-0.49816569999999999</v>
      </c>
      <c r="N550">
        <v>-0.12556129999999999</v>
      </c>
      <c r="O550">
        <v>-1.147645</v>
      </c>
      <c r="P550">
        <v>-0.77504099999999998</v>
      </c>
      <c r="Q550">
        <v>-0.5169764</v>
      </c>
      <c r="R550">
        <v>-0.25891170000000002</v>
      </c>
      <c r="S550">
        <v>0.11369269999999999</v>
      </c>
      <c r="T550">
        <v>14</v>
      </c>
      <c r="U550">
        <v>17</v>
      </c>
    </row>
    <row r="551" spans="1:21">
      <c r="A551" s="12">
        <v>41520</v>
      </c>
      <c r="B551" s="13">
        <v>20</v>
      </c>
      <c r="C551" t="s">
        <v>37</v>
      </c>
      <c r="D551" t="s">
        <v>40</v>
      </c>
      <c r="E551" t="str">
        <f t="shared" si="8"/>
        <v>4152020Average Per Premise50% Cycling</v>
      </c>
      <c r="F551">
        <v>8.1584420000000009</v>
      </c>
      <c r="G551">
        <v>7.5437279999999998</v>
      </c>
      <c r="H551">
        <v>7.6165310000000002</v>
      </c>
      <c r="I551">
        <v>75.727900000000005</v>
      </c>
      <c r="J551">
        <v>-1.0212030000000001</v>
      </c>
      <c r="K551">
        <v>-0.78104629999999997</v>
      </c>
      <c r="L551" s="1">
        <v>-0.6147146</v>
      </c>
      <c r="M551" s="1">
        <v>-0.44838289999999997</v>
      </c>
      <c r="N551">
        <v>-0.20822640000000001</v>
      </c>
      <c r="O551">
        <v>-0.94839980000000002</v>
      </c>
      <c r="P551">
        <v>-0.70824330000000002</v>
      </c>
      <c r="Q551">
        <v>-0.54191160000000005</v>
      </c>
      <c r="R551">
        <v>-0.37557990000000002</v>
      </c>
      <c r="S551">
        <v>-0.1354234</v>
      </c>
      <c r="T551">
        <v>14</v>
      </c>
      <c r="U551">
        <v>17</v>
      </c>
    </row>
    <row r="552" spans="1:21">
      <c r="A552" s="12">
        <v>41520</v>
      </c>
      <c r="B552" s="13">
        <v>20</v>
      </c>
      <c r="C552" t="s">
        <v>39</v>
      </c>
      <c r="D552" t="s">
        <v>68</v>
      </c>
      <c r="E552" t="str">
        <f t="shared" si="8"/>
        <v>4152020Average Per Ton30% Cycling</v>
      </c>
      <c r="F552">
        <v>0.92161959999999998</v>
      </c>
      <c r="G552">
        <v>0.84370639999999997</v>
      </c>
      <c r="H552">
        <v>0.86835640000000003</v>
      </c>
      <c r="I552">
        <v>76.212900000000005</v>
      </c>
      <c r="J552">
        <v>-0.14288999999999999</v>
      </c>
      <c r="K552">
        <v>-0.1045012</v>
      </c>
      <c r="L552" s="1">
        <v>-7.7913200000000002E-2</v>
      </c>
      <c r="M552" s="1">
        <v>-5.1325200000000001E-2</v>
      </c>
      <c r="N552">
        <v>-1.2936400000000001E-2</v>
      </c>
      <c r="O552">
        <v>-0.11824</v>
      </c>
      <c r="P552">
        <v>-7.9851199999999997E-2</v>
      </c>
      <c r="Q552">
        <v>-5.3263199999999997E-2</v>
      </c>
      <c r="R552">
        <v>-2.66752E-2</v>
      </c>
      <c r="S552">
        <v>1.1713599999999999E-2</v>
      </c>
      <c r="T552">
        <v>14</v>
      </c>
      <c r="U552">
        <v>17</v>
      </c>
    </row>
    <row r="553" spans="1:21">
      <c r="A553" s="12">
        <v>41520</v>
      </c>
      <c r="B553" s="13">
        <v>20</v>
      </c>
      <c r="C553" t="s">
        <v>39</v>
      </c>
      <c r="D553" t="s">
        <v>40</v>
      </c>
      <c r="E553" t="str">
        <f t="shared" si="8"/>
        <v>4152020Average Per Ton50% Cycling</v>
      </c>
      <c r="F553">
        <v>0.85596799999999995</v>
      </c>
      <c r="G553">
        <v>0.79147330000000005</v>
      </c>
      <c r="H553">
        <v>0.79911160000000003</v>
      </c>
      <c r="I553">
        <v>75.727900000000005</v>
      </c>
      <c r="J553">
        <v>-0.1071426</v>
      </c>
      <c r="K553">
        <v>-8.1945900000000002E-2</v>
      </c>
      <c r="L553" s="1">
        <v>-6.4494700000000002E-2</v>
      </c>
      <c r="M553" s="1">
        <v>-4.7043500000000002E-2</v>
      </c>
      <c r="N553">
        <v>-2.18467E-2</v>
      </c>
      <c r="O553">
        <v>-9.9504400000000007E-2</v>
      </c>
      <c r="P553">
        <v>-7.4307600000000001E-2</v>
      </c>
      <c r="Q553">
        <v>-5.6856400000000001E-2</v>
      </c>
      <c r="R553">
        <v>-3.9405200000000001E-2</v>
      </c>
      <c r="S553">
        <v>-1.42084E-2</v>
      </c>
      <c r="T553">
        <v>14</v>
      </c>
      <c r="U553">
        <v>17</v>
      </c>
    </row>
    <row r="554" spans="1:21">
      <c r="A554" s="12">
        <v>41520</v>
      </c>
      <c r="B554" s="13">
        <v>21</v>
      </c>
      <c r="C554" t="s">
        <v>38</v>
      </c>
      <c r="D554" t="s">
        <v>68</v>
      </c>
      <c r="E554" t="str">
        <f t="shared" si="8"/>
        <v>4152021Average Per Device30% Cycling</v>
      </c>
      <c r="F554">
        <v>3.2040310000000001</v>
      </c>
      <c r="G554">
        <v>3.0268060000000001</v>
      </c>
      <c r="H554">
        <v>3.1152380000000002</v>
      </c>
      <c r="I554">
        <v>75.150700000000001</v>
      </c>
      <c r="J554">
        <v>-0.41399190000000002</v>
      </c>
      <c r="K554">
        <v>-0.27410820000000002</v>
      </c>
      <c r="L554" s="1">
        <v>-0.1772251</v>
      </c>
      <c r="M554" s="1">
        <v>-8.03421E-2</v>
      </c>
      <c r="N554">
        <v>5.9541700000000003E-2</v>
      </c>
      <c r="O554">
        <v>-0.32555980000000001</v>
      </c>
      <c r="P554">
        <v>-0.18567610000000001</v>
      </c>
      <c r="Q554">
        <v>-8.8792999999999997E-2</v>
      </c>
      <c r="R554">
        <v>8.09E-3</v>
      </c>
      <c r="S554">
        <v>0.14797370000000001</v>
      </c>
      <c r="T554">
        <v>14</v>
      </c>
      <c r="U554">
        <v>17</v>
      </c>
    </row>
    <row r="555" spans="1:21">
      <c r="A555" s="12">
        <v>41520</v>
      </c>
      <c r="B555" s="13">
        <v>21</v>
      </c>
      <c r="C555" t="s">
        <v>38</v>
      </c>
      <c r="D555" t="s">
        <v>40</v>
      </c>
      <c r="E555" t="str">
        <f t="shared" si="8"/>
        <v>4152021Average Per Device50% Cycling</v>
      </c>
      <c r="F555">
        <v>2.9330560000000001</v>
      </c>
      <c r="G555">
        <v>2.7973279999999998</v>
      </c>
      <c r="H555">
        <v>2.824325</v>
      </c>
      <c r="I555">
        <v>74.762100000000004</v>
      </c>
      <c r="J555">
        <v>-0.28984729999999997</v>
      </c>
      <c r="K555">
        <v>-0.198792</v>
      </c>
      <c r="L555" s="1">
        <v>-0.1357274</v>
      </c>
      <c r="M555" s="1">
        <v>-7.26628E-2</v>
      </c>
      <c r="N555">
        <v>1.8392499999999999E-2</v>
      </c>
      <c r="O555">
        <v>-0.26285069999999999</v>
      </c>
      <c r="P555">
        <v>-0.17179539999999999</v>
      </c>
      <c r="Q555">
        <v>-0.1087308</v>
      </c>
      <c r="R555">
        <v>-4.5666199999999997E-2</v>
      </c>
      <c r="S555">
        <v>4.5389199999999998E-2</v>
      </c>
      <c r="T555">
        <v>14</v>
      </c>
      <c r="U555">
        <v>17</v>
      </c>
    </row>
    <row r="556" spans="1:21">
      <c r="A556" s="12">
        <v>41520</v>
      </c>
      <c r="B556" s="13">
        <v>21</v>
      </c>
      <c r="C556" t="s">
        <v>37</v>
      </c>
      <c r="D556" t="s">
        <v>68</v>
      </c>
      <c r="E556" t="str">
        <f t="shared" si="8"/>
        <v>4152021Average Per Premise30% Cycling</v>
      </c>
      <c r="F556">
        <v>8.0581739999999993</v>
      </c>
      <c r="G556">
        <v>7.6124510000000001</v>
      </c>
      <c r="H556">
        <v>7.8348579999999997</v>
      </c>
      <c r="I556">
        <v>75.150700000000001</v>
      </c>
      <c r="J556">
        <v>-1.041194</v>
      </c>
      <c r="K556">
        <v>-0.68938509999999997</v>
      </c>
      <c r="L556" s="1">
        <v>-0.44572309999999998</v>
      </c>
      <c r="M556" s="1">
        <v>-0.20206109999999999</v>
      </c>
      <c r="N556">
        <v>0.1497481</v>
      </c>
      <c r="O556">
        <v>-0.81878689999999998</v>
      </c>
      <c r="P556">
        <v>-0.4669777</v>
      </c>
      <c r="Q556">
        <v>-0.22331570000000001</v>
      </c>
      <c r="R556">
        <v>2.0346300000000001E-2</v>
      </c>
      <c r="S556">
        <v>0.37215549999999997</v>
      </c>
      <c r="T556">
        <v>14</v>
      </c>
      <c r="U556">
        <v>17</v>
      </c>
    </row>
    <row r="557" spans="1:21">
      <c r="A557" s="12">
        <v>41520</v>
      </c>
      <c r="B557" s="13">
        <v>21</v>
      </c>
      <c r="C557" t="s">
        <v>37</v>
      </c>
      <c r="D557" t="s">
        <v>40</v>
      </c>
      <c r="E557" t="str">
        <f t="shared" si="8"/>
        <v>4152021Average Per Premise50% Cycling</v>
      </c>
      <c r="F557">
        <v>7.1826910000000002</v>
      </c>
      <c r="G557">
        <v>6.8503119999999997</v>
      </c>
      <c r="H557">
        <v>6.916423</v>
      </c>
      <c r="I557">
        <v>74.762100000000004</v>
      </c>
      <c r="J557">
        <v>-0.70980010000000004</v>
      </c>
      <c r="K557">
        <v>-0.48681679999999999</v>
      </c>
      <c r="L557" s="1">
        <v>-0.33237929999999999</v>
      </c>
      <c r="M557" s="1">
        <v>-0.17794180000000001</v>
      </c>
      <c r="N557">
        <v>4.5041400000000002E-2</v>
      </c>
      <c r="O557">
        <v>-0.64368899999999996</v>
      </c>
      <c r="P557">
        <v>-0.42070570000000002</v>
      </c>
      <c r="Q557">
        <v>-0.26626830000000001</v>
      </c>
      <c r="R557">
        <v>-0.11183079999999999</v>
      </c>
      <c r="S557">
        <v>0.1111525</v>
      </c>
      <c r="T557">
        <v>14</v>
      </c>
      <c r="U557">
        <v>17</v>
      </c>
    </row>
    <row r="558" spans="1:21">
      <c r="A558" s="12">
        <v>41520</v>
      </c>
      <c r="B558" s="13">
        <v>21</v>
      </c>
      <c r="C558" t="s">
        <v>39</v>
      </c>
      <c r="D558" t="s">
        <v>68</v>
      </c>
      <c r="E558" t="str">
        <f t="shared" si="8"/>
        <v>4152021Average Per Ton30% Cycling</v>
      </c>
      <c r="F558">
        <v>0.83022079999999998</v>
      </c>
      <c r="G558">
        <v>0.78429859999999996</v>
      </c>
      <c r="H558">
        <v>0.80721290000000001</v>
      </c>
      <c r="I558">
        <v>75.150700000000001</v>
      </c>
      <c r="J558">
        <v>-0.1072726</v>
      </c>
      <c r="K558">
        <v>-7.1026300000000001E-2</v>
      </c>
      <c r="L558" s="1">
        <v>-4.5922200000000003E-2</v>
      </c>
      <c r="M558" s="1">
        <v>-2.0818099999999999E-2</v>
      </c>
      <c r="N558">
        <v>1.5428300000000001E-2</v>
      </c>
      <c r="O558">
        <v>-8.4358299999999997E-2</v>
      </c>
      <c r="P558">
        <v>-4.8112000000000002E-2</v>
      </c>
      <c r="Q558">
        <v>-2.3007900000000001E-2</v>
      </c>
      <c r="R558">
        <v>2.0961999999999999E-3</v>
      </c>
      <c r="S558">
        <v>3.8342599999999998E-2</v>
      </c>
      <c r="T558">
        <v>14</v>
      </c>
      <c r="U558">
        <v>17</v>
      </c>
    </row>
    <row r="559" spans="1:21">
      <c r="A559" s="12">
        <v>41520</v>
      </c>
      <c r="B559" s="13">
        <v>21</v>
      </c>
      <c r="C559" t="s">
        <v>39</v>
      </c>
      <c r="D559" t="s">
        <v>40</v>
      </c>
      <c r="E559" t="str">
        <f t="shared" si="8"/>
        <v>4152021Average Per Ton50% Cycling</v>
      </c>
      <c r="F559">
        <v>0.75359410000000004</v>
      </c>
      <c r="G559">
        <v>0.71872139999999995</v>
      </c>
      <c r="H559">
        <v>0.72565760000000001</v>
      </c>
      <c r="I559">
        <v>74.762100000000004</v>
      </c>
      <c r="J559">
        <v>-7.4470900000000007E-2</v>
      </c>
      <c r="K559">
        <v>-5.10759E-2</v>
      </c>
      <c r="L559" s="1">
        <v>-3.48727E-2</v>
      </c>
      <c r="M559" s="1">
        <v>-1.8669399999999999E-2</v>
      </c>
      <c r="N559">
        <v>4.7255999999999999E-3</v>
      </c>
      <c r="O559">
        <v>-6.7534700000000003E-2</v>
      </c>
      <c r="P559">
        <v>-4.4139699999999997E-2</v>
      </c>
      <c r="Q559">
        <v>-2.79365E-2</v>
      </c>
      <c r="R559">
        <v>-1.1733199999999999E-2</v>
      </c>
      <c r="S559">
        <v>1.16618E-2</v>
      </c>
      <c r="T559">
        <v>14</v>
      </c>
      <c r="U559">
        <v>17</v>
      </c>
    </row>
    <row r="560" spans="1:21">
      <c r="A560" s="12">
        <v>41520</v>
      </c>
      <c r="B560" s="13">
        <v>22</v>
      </c>
      <c r="C560" t="s">
        <v>38</v>
      </c>
      <c r="D560" t="s">
        <v>68</v>
      </c>
      <c r="E560" t="str">
        <f t="shared" si="8"/>
        <v>4152022Average Per Device30% Cycling</v>
      </c>
      <c r="F560">
        <v>2.744542</v>
      </c>
      <c r="G560">
        <v>2.6643319999999999</v>
      </c>
      <c r="H560">
        <v>2.7421739999999999</v>
      </c>
      <c r="I560">
        <v>73.977900000000005</v>
      </c>
      <c r="J560">
        <v>-0.2925217</v>
      </c>
      <c r="K560">
        <v>-0.1670865</v>
      </c>
      <c r="L560" s="1">
        <v>-8.0210400000000001E-2</v>
      </c>
      <c r="M560" s="1">
        <v>6.6655999999999998E-3</v>
      </c>
      <c r="N560">
        <v>0.13210079999999999</v>
      </c>
      <c r="O560">
        <v>-0.2146797</v>
      </c>
      <c r="P560">
        <v>-8.9244500000000004E-2</v>
      </c>
      <c r="Q560">
        <v>-2.3684999999999999E-3</v>
      </c>
      <c r="R560">
        <v>8.4507600000000002E-2</v>
      </c>
      <c r="S560">
        <v>0.20994280000000001</v>
      </c>
      <c r="T560">
        <v>14</v>
      </c>
      <c r="U560">
        <v>17</v>
      </c>
    </row>
    <row r="561" spans="1:21">
      <c r="A561" s="12">
        <v>41520</v>
      </c>
      <c r="B561" s="13">
        <v>22</v>
      </c>
      <c r="C561" t="s">
        <v>38</v>
      </c>
      <c r="D561" t="s">
        <v>40</v>
      </c>
      <c r="E561" t="str">
        <f t="shared" si="8"/>
        <v>4152022Average Per Device50% Cycling</v>
      </c>
      <c r="F561">
        <v>2.4566680000000001</v>
      </c>
      <c r="G561">
        <v>2.421843</v>
      </c>
      <c r="H561">
        <v>2.4452159999999998</v>
      </c>
      <c r="I561">
        <v>73.8429</v>
      </c>
      <c r="J561">
        <v>-0.17183789999999999</v>
      </c>
      <c r="K561">
        <v>-9.0889600000000001E-2</v>
      </c>
      <c r="L561" s="1">
        <v>-3.4825099999999998E-2</v>
      </c>
      <c r="M561" s="1">
        <v>2.1239500000000001E-2</v>
      </c>
      <c r="N561">
        <v>0.10218770000000001</v>
      </c>
      <c r="O561">
        <v>-0.14846500000000001</v>
      </c>
      <c r="P561">
        <v>-6.7516699999999999E-2</v>
      </c>
      <c r="Q561">
        <v>-1.1452199999999999E-2</v>
      </c>
      <c r="R561">
        <v>4.4612300000000001E-2</v>
      </c>
      <c r="S561">
        <v>0.12556059999999999</v>
      </c>
      <c r="T561">
        <v>14</v>
      </c>
      <c r="U561">
        <v>17</v>
      </c>
    </row>
    <row r="562" spans="1:21">
      <c r="A562" s="12">
        <v>41520</v>
      </c>
      <c r="B562" s="13">
        <v>22</v>
      </c>
      <c r="C562" t="s">
        <v>37</v>
      </c>
      <c r="D562" t="s">
        <v>68</v>
      </c>
      <c r="E562" t="str">
        <f t="shared" si="8"/>
        <v>4152022Average Per Premise30% Cycling</v>
      </c>
      <c r="F562">
        <v>6.9025550000000004</v>
      </c>
      <c r="G562">
        <v>6.7008239999999999</v>
      </c>
      <c r="H562">
        <v>6.8965969999999999</v>
      </c>
      <c r="I562">
        <v>73.977900000000005</v>
      </c>
      <c r="J562">
        <v>-0.73569580000000001</v>
      </c>
      <c r="K562">
        <v>-0.42022490000000001</v>
      </c>
      <c r="L562" s="1">
        <v>-0.20173070000000001</v>
      </c>
      <c r="M562" s="1">
        <v>1.6763500000000001E-2</v>
      </c>
      <c r="N562">
        <v>0.33223439999999999</v>
      </c>
      <c r="O562">
        <v>-0.53992269999999998</v>
      </c>
      <c r="P562">
        <v>-0.22445180000000001</v>
      </c>
      <c r="Q562">
        <v>-5.9576000000000004E-3</v>
      </c>
      <c r="R562">
        <v>0.21253659999999999</v>
      </c>
      <c r="S562">
        <v>0.52800749999999996</v>
      </c>
      <c r="T562">
        <v>14</v>
      </c>
      <c r="U562">
        <v>17</v>
      </c>
    </row>
    <row r="563" spans="1:21">
      <c r="A563" s="12">
        <v>41520</v>
      </c>
      <c r="B563" s="13">
        <v>22</v>
      </c>
      <c r="C563" t="s">
        <v>37</v>
      </c>
      <c r="D563" t="s">
        <v>40</v>
      </c>
      <c r="E563" t="str">
        <f t="shared" si="8"/>
        <v>4152022Average Per Premise50% Cycling</v>
      </c>
      <c r="F563">
        <v>6.0160770000000001</v>
      </c>
      <c r="G563">
        <v>5.9307949999999998</v>
      </c>
      <c r="H563">
        <v>5.9880319999999996</v>
      </c>
      <c r="I563">
        <v>73.8429</v>
      </c>
      <c r="J563">
        <v>-0.4208093</v>
      </c>
      <c r="K563">
        <v>-0.222577</v>
      </c>
      <c r="L563" s="1">
        <v>-8.5281800000000005E-2</v>
      </c>
      <c r="M563" s="1">
        <v>5.2013299999999998E-2</v>
      </c>
      <c r="N563">
        <v>0.25024560000000001</v>
      </c>
      <c r="O563">
        <v>-0.36357220000000001</v>
      </c>
      <c r="P563">
        <v>-0.16533980000000001</v>
      </c>
      <c r="Q563">
        <v>-2.8044699999999999E-2</v>
      </c>
      <c r="R563">
        <v>0.1092504</v>
      </c>
      <c r="S563">
        <v>0.3074827</v>
      </c>
      <c r="T563">
        <v>14</v>
      </c>
      <c r="U563">
        <v>17</v>
      </c>
    </row>
    <row r="564" spans="1:21">
      <c r="A564" s="12">
        <v>41520</v>
      </c>
      <c r="B564" s="13">
        <v>22</v>
      </c>
      <c r="C564" t="s">
        <v>39</v>
      </c>
      <c r="D564" t="s">
        <v>68</v>
      </c>
      <c r="E564" t="str">
        <f t="shared" si="8"/>
        <v>4152022Average Per Ton30% Cycling</v>
      </c>
      <c r="F564">
        <v>0.71115919999999999</v>
      </c>
      <c r="G564">
        <v>0.69037519999999997</v>
      </c>
      <c r="H564">
        <v>0.71054539999999999</v>
      </c>
      <c r="I564">
        <v>73.977900000000005</v>
      </c>
      <c r="J564">
        <v>-7.5797500000000004E-2</v>
      </c>
      <c r="K564">
        <v>-4.3295100000000003E-2</v>
      </c>
      <c r="L564" s="1">
        <v>-2.0784E-2</v>
      </c>
      <c r="M564" s="1">
        <v>1.7271000000000001E-3</v>
      </c>
      <c r="N564">
        <v>3.4229599999999999E-2</v>
      </c>
      <c r="O564">
        <v>-5.5627299999999998E-2</v>
      </c>
      <c r="P564">
        <v>-2.31249E-2</v>
      </c>
      <c r="Q564">
        <v>-6.1370000000000001E-4</v>
      </c>
      <c r="R564">
        <v>2.1897400000000001E-2</v>
      </c>
      <c r="S564">
        <v>5.4399799999999998E-2</v>
      </c>
      <c r="T564">
        <v>14</v>
      </c>
      <c r="U564">
        <v>17</v>
      </c>
    </row>
    <row r="565" spans="1:21">
      <c r="A565" s="12">
        <v>41520</v>
      </c>
      <c r="B565" s="13">
        <v>22</v>
      </c>
      <c r="C565" t="s">
        <v>39</v>
      </c>
      <c r="D565" t="s">
        <v>40</v>
      </c>
      <c r="E565" t="str">
        <f t="shared" si="8"/>
        <v>4152022Average Per Ton50% Cycling</v>
      </c>
      <c r="F565">
        <v>0.63119519999999996</v>
      </c>
      <c r="G565">
        <v>0.62224760000000001</v>
      </c>
      <c r="H565">
        <v>0.6282527</v>
      </c>
      <c r="I565">
        <v>73.8429</v>
      </c>
      <c r="J565">
        <v>-4.4150500000000002E-2</v>
      </c>
      <c r="K565">
        <v>-2.3352299999999999E-2</v>
      </c>
      <c r="L565" s="31">
        <v>-8.9476E-3</v>
      </c>
      <c r="M565" s="1">
        <v>5.4571000000000003E-3</v>
      </c>
      <c r="N565">
        <v>2.6255299999999999E-2</v>
      </c>
      <c r="O565">
        <v>-3.8145400000000003E-2</v>
      </c>
      <c r="P565">
        <v>-1.73472E-2</v>
      </c>
      <c r="Q565">
        <v>-2.9424999999999998E-3</v>
      </c>
      <c r="R565">
        <v>1.1462200000000001E-2</v>
      </c>
      <c r="S565">
        <v>3.2260400000000002E-2</v>
      </c>
      <c r="T565">
        <v>14</v>
      </c>
      <c r="U565">
        <v>17</v>
      </c>
    </row>
    <row r="566" spans="1:21">
      <c r="A566" s="12">
        <v>41520</v>
      </c>
      <c r="B566" s="13">
        <v>23</v>
      </c>
      <c r="C566" t="s">
        <v>38</v>
      </c>
      <c r="D566" t="s">
        <v>68</v>
      </c>
      <c r="E566" t="str">
        <f t="shared" si="8"/>
        <v>4152023Average Per Device30% Cycling</v>
      </c>
      <c r="F566">
        <v>2.3250310000000001</v>
      </c>
      <c r="G566">
        <v>2.2918349999999998</v>
      </c>
      <c r="H566">
        <v>2.3587929999999999</v>
      </c>
      <c r="I566">
        <v>72.185400000000001</v>
      </c>
      <c r="J566">
        <v>-0.21968599999999999</v>
      </c>
      <c r="K566">
        <v>-0.1095063</v>
      </c>
      <c r="L566" s="1">
        <v>-3.3196200000000002E-2</v>
      </c>
      <c r="M566" s="1">
        <v>4.3113899999999997E-2</v>
      </c>
      <c r="N566">
        <v>0.1532936</v>
      </c>
      <c r="O566">
        <v>-0.1527271</v>
      </c>
      <c r="P566">
        <v>-4.2547399999999999E-2</v>
      </c>
      <c r="Q566">
        <v>3.37627E-2</v>
      </c>
      <c r="R566">
        <v>0.1100728</v>
      </c>
      <c r="S566">
        <v>0.22025249999999999</v>
      </c>
      <c r="T566">
        <v>14</v>
      </c>
      <c r="U566">
        <v>17</v>
      </c>
    </row>
    <row r="567" spans="1:21">
      <c r="A567" s="12">
        <v>41520</v>
      </c>
      <c r="B567" s="13">
        <v>23</v>
      </c>
      <c r="C567" t="s">
        <v>38</v>
      </c>
      <c r="D567" t="s">
        <v>40</v>
      </c>
      <c r="E567" t="str">
        <f t="shared" si="8"/>
        <v>4152023Average Per Device50% Cycling</v>
      </c>
      <c r="F567">
        <v>2.1090629999999999</v>
      </c>
      <c r="G567">
        <v>2.0935049999999999</v>
      </c>
      <c r="H567">
        <v>2.1137090000000001</v>
      </c>
      <c r="I567">
        <v>72.339399999999998</v>
      </c>
      <c r="J567">
        <v>-0.13761319999999999</v>
      </c>
      <c r="K567">
        <v>-6.5501599999999993E-2</v>
      </c>
      <c r="L567" s="1">
        <v>-1.55573E-2</v>
      </c>
      <c r="M567" s="1">
        <v>3.4387000000000001E-2</v>
      </c>
      <c r="N567">
        <v>0.1064986</v>
      </c>
      <c r="O567">
        <v>-0.1174091</v>
      </c>
      <c r="P567">
        <v>-4.5297499999999997E-2</v>
      </c>
      <c r="Q567">
        <v>4.6468000000000004E-3</v>
      </c>
      <c r="R567">
        <v>5.4591099999999997E-2</v>
      </c>
      <c r="S567">
        <v>0.1267027</v>
      </c>
      <c r="T567">
        <v>14</v>
      </c>
      <c r="U567">
        <v>17</v>
      </c>
    </row>
    <row r="568" spans="1:21">
      <c r="A568" s="12">
        <v>41520</v>
      </c>
      <c r="B568" s="13">
        <v>23</v>
      </c>
      <c r="C568" t="s">
        <v>37</v>
      </c>
      <c r="D568" t="s">
        <v>68</v>
      </c>
      <c r="E568" t="str">
        <f t="shared" si="8"/>
        <v>4152023Average Per Premise30% Cycling</v>
      </c>
      <c r="F568">
        <v>5.8474789999999999</v>
      </c>
      <c r="G568">
        <v>5.7639899999999997</v>
      </c>
      <c r="H568">
        <v>5.9323920000000001</v>
      </c>
      <c r="I568">
        <v>72.185400000000001</v>
      </c>
      <c r="J568">
        <v>-0.55251349999999999</v>
      </c>
      <c r="K568">
        <v>-0.2754103</v>
      </c>
      <c r="L568" s="1">
        <v>-8.3489400000000005E-2</v>
      </c>
      <c r="M568" s="1">
        <v>0.1084314</v>
      </c>
      <c r="N568">
        <v>0.38553460000000001</v>
      </c>
      <c r="O568">
        <v>-0.38411129999999999</v>
      </c>
      <c r="P568">
        <v>-0.10700809999999999</v>
      </c>
      <c r="Q568">
        <v>8.4912799999999997E-2</v>
      </c>
      <c r="R568">
        <v>0.27683360000000001</v>
      </c>
      <c r="S568">
        <v>0.55393680000000001</v>
      </c>
      <c r="T568">
        <v>14</v>
      </c>
      <c r="U568">
        <v>17</v>
      </c>
    </row>
    <row r="569" spans="1:21">
      <c r="A569" s="12">
        <v>41520</v>
      </c>
      <c r="B569" s="13">
        <v>23</v>
      </c>
      <c r="C569" t="s">
        <v>37</v>
      </c>
      <c r="D569" t="s">
        <v>40</v>
      </c>
      <c r="E569" t="str">
        <f t="shared" si="8"/>
        <v>4152023Average Per Premise50% Cycling</v>
      </c>
      <c r="F569">
        <v>5.1648339999999999</v>
      </c>
      <c r="G569">
        <v>5.1267360000000002</v>
      </c>
      <c r="H569">
        <v>5.1762129999999997</v>
      </c>
      <c r="I569">
        <v>72.339399999999998</v>
      </c>
      <c r="J569">
        <v>-0.33699709999999999</v>
      </c>
      <c r="K569">
        <v>-0.16040470000000001</v>
      </c>
      <c r="L569" s="1">
        <v>-3.8097399999999997E-2</v>
      </c>
      <c r="M569" s="1">
        <v>8.4209999999999993E-2</v>
      </c>
      <c r="N569">
        <v>0.26080239999999999</v>
      </c>
      <c r="O569">
        <v>-0.28752</v>
      </c>
      <c r="P569">
        <v>-0.1109276</v>
      </c>
      <c r="Q569">
        <v>1.13797E-2</v>
      </c>
      <c r="R569">
        <v>0.1336871</v>
      </c>
      <c r="S569">
        <v>0.31027949999999999</v>
      </c>
      <c r="T569">
        <v>14</v>
      </c>
      <c r="U569">
        <v>17</v>
      </c>
    </row>
    <row r="570" spans="1:21">
      <c r="A570" s="12">
        <v>41520</v>
      </c>
      <c r="B570" s="13">
        <v>23</v>
      </c>
      <c r="C570" t="s">
        <v>39</v>
      </c>
      <c r="D570" t="s">
        <v>68</v>
      </c>
      <c r="E570" t="str">
        <f t="shared" si="8"/>
        <v>4152023Average Per Ton30% Cycling</v>
      </c>
      <c r="F570">
        <v>0.6024564</v>
      </c>
      <c r="G570">
        <v>0.59385469999999996</v>
      </c>
      <c r="H570">
        <v>0.61120490000000005</v>
      </c>
      <c r="I570">
        <v>72.185400000000001</v>
      </c>
      <c r="J570">
        <v>-5.6924500000000003E-2</v>
      </c>
      <c r="K570">
        <v>-2.8375000000000001E-2</v>
      </c>
      <c r="L570" s="1">
        <v>-8.6017000000000003E-3</v>
      </c>
      <c r="M570" s="1">
        <v>1.11716E-2</v>
      </c>
      <c r="N570">
        <v>3.9721100000000002E-2</v>
      </c>
      <c r="O570">
        <v>-3.95743E-2</v>
      </c>
      <c r="P570">
        <v>-1.10248E-2</v>
      </c>
      <c r="Q570">
        <v>8.7484999999999993E-3</v>
      </c>
      <c r="R570">
        <v>2.85218E-2</v>
      </c>
      <c r="S570">
        <v>5.7071299999999998E-2</v>
      </c>
      <c r="T570">
        <v>14</v>
      </c>
      <c r="U570">
        <v>17</v>
      </c>
    </row>
    <row r="571" spans="1:21">
      <c r="A571" s="12">
        <v>41520</v>
      </c>
      <c r="B571" s="13">
        <v>23</v>
      </c>
      <c r="C571" t="s">
        <v>39</v>
      </c>
      <c r="D571" t="s">
        <v>40</v>
      </c>
      <c r="E571" t="str">
        <f t="shared" si="8"/>
        <v>4152023Average Per Ton50% Cycling</v>
      </c>
      <c r="F571">
        <v>0.54188440000000004</v>
      </c>
      <c r="G571">
        <v>0.53788720000000001</v>
      </c>
      <c r="H571">
        <v>0.54307819999999996</v>
      </c>
      <c r="I571">
        <v>72.339399999999998</v>
      </c>
      <c r="J571">
        <v>-3.5357100000000002E-2</v>
      </c>
      <c r="K571">
        <v>-1.6829400000000001E-2</v>
      </c>
      <c r="L571" s="1">
        <v>-3.9971E-3</v>
      </c>
      <c r="M571" s="1">
        <v>8.8351000000000002E-3</v>
      </c>
      <c r="N571">
        <v>2.73628E-2</v>
      </c>
      <c r="O571">
        <v>-3.0166200000000001E-2</v>
      </c>
      <c r="P571">
        <v>-1.16384E-2</v>
      </c>
      <c r="Q571">
        <v>1.1938000000000001E-3</v>
      </c>
      <c r="R571">
        <v>1.40261E-2</v>
      </c>
      <c r="S571">
        <v>3.2553800000000001E-2</v>
      </c>
      <c r="T571">
        <v>14</v>
      </c>
      <c r="U571">
        <v>17</v>
      </c>
    </row>
    <row r="572" spans="1:21">
      <c r="A572" s="12">
        <v>41520</v>
      </c>
      <c r="B572" s="13">
        <v>24</v>
      </c>
      <c r="C572" t="s">
        <v>38</v>
      </c>
      <c r="D572" t="s">
        <v>68</v>
      </c>
      <c r="E572" t="str">
        <f t="shared" si="8"/>
        <v>4152024Average Per Device30% Cycling</v>
      </c>
      <c r="F572">
        <v>2.0683600000000002</v>
      </c>
      <c r="G572">
        <v>2.069159</v>
      </c>
      <c r="H572">
        <v>2.1296119999999998</v>
      </c>
      <c r="I572">
        <v>72.247900000000001</v>
      </c>
      <c r="J572">
        <v>-0.1685286</v>
      </c>
      <c r="K572">
        <v>-6.8488900000000005E-2</v>
      </c>
      <c r="L572" s="1">
        <v>7.9819999999999999E-4</v>
      </c>
      <c r="M572" s="1">
        <v>7.0085400000000006E-2</v>
      </c>
      <c r="N572">
        <v>0.170125</v>
      </c>
      <c r="O572">
        <v>-0.1080754</v>
      </c>
      <c r="P572">
        <v>-8.0356999999999998E-3</v>
      </c>
      <c r="Q572">
        <v>6.1251399999999998E-2</v>
      </c>
      <c r="R572">
        <v>0.1305386</v>
      </c>
      <c r="S572">
        <v>0.23057820000000001</v>
      </c>
      <c r="T572">
        <v>14</v>
      </c>
      <c r="U572">
        <v>17</v>
      </c>
    </row>
    <row r="573" spans="1:21">
      <c r="A573" s="12">
        <v>41520</v>
      </c>
      <c r="B573" s="13">
        <v>24</v>
      </c>
      <c r="C573" t="s">
        <v>38</v>
      </c>
      <c r="D573" t="s">
        <v>40</v>
      </c>
      <c r="E573" t="str">
        <f t="shared" si="8"/>
        <v>4152024Average Per Device50% Cycling</v>
      </c>
      <c r="F573">
        <v>1.911473</v>
      </c>
      <c r="G573">
        <v>1.890406</v>
      </c>
      <c r="H573">
        <v>1.90865</v>
      </c>
      <c r="I573">
        <v>72.258600000000001</v>
      </c>
      <c r="J573">
        <v>-0.1320045</v>
      </c>
      <c r="K573">
        <v>-6.6461400000000004E-2</v>
      </c>
      <c r="L573" s="1">
        <v>-2.1066499999999998E-2</v>
      </c>
      <c r="M573" s="1">
        <v>2.43284E-2</v>
      </c>
      <c r="N573">
        <v>8.9871400000000004E-2</v>
      </c>
      <c r="O573">
        <v>-0.1137604</v>
      </c>
      <c r="P573">
        <v>-4.8217400000000001E-2</v>
      </c>
      <c r="Q573">
        <v>-2.8224999999999999E-3</v>
      </c>
      <c r="R573">
        <v>4.2572400000000003E-2</v>
      </c>
      <c r="S573">
        <v>0.1081154</v>
      </c>
      <c r="T573">
        <v>14</v>
      </c>
      <c r="U573">
        <v>17</v>
      </c>
    </row>
    <row r="574" spans="1:21">
      <c r="A574" s="12">
        <v>41520</v>
      </c>
      <c r="B574" s="13">
        <v>24</v>
      </c>
      <c r="C574" t="s">
        <v>37</v>
      </c>
      <c r="D574" t="s">
        <v>68</v>
      </c>
      <c r="E574" t="str">
        <f t="shared" si="8"/>
        <v>4152024Average Per Premise30% Cycling</v>
      </c>
      <c r="F574">
        <v>5.2019500000000001</v>
      </c>
      <c r="G574">
        <v>5.2039580000000001</v>
      </c>
      <c r="H574">
        <v>5.3559989999999997</v>
      </c>
      <c r="I574">
        <v>72.247900000000001</v>
      </c>
      <c r="J574">
        <v>-0.42385080000000003</v>
      </c>
      <c r="K574">
        <v>-0.17224999999999999</v>
      </c>
      <c r="L574" s="1">
        <v>2.0079999999999998E-3</v>
      </c>
      <c r="M574" s="1">
        <v>0.1762659</v>
      </c>
      <c r="N574">
        <v>0.42786679999999999</v>
      </c>
      <c r="O574">
        <v>-0.27181040000000001</v>
      </c>
      <c r="P574">
        <v>-2.0209499999999998E-2</v>
      </c>
      <c r="Q574">
        <v>0.1540484</v>
      </c>
      <c r="R574">
        <v>0.3283064</v>
      </c>
      <c r="S574">
        <v>0.57990719999999996</v>
      </c>
      <c r="T574">
        <v>14</v>
      </c>
      <c r="U574">
        <v>17</v>
      </c>
    </row>
    <row r="575" spans="1:21">
      <c r="A575" s="12">
        <v>41520</v>
      </c>
      <c r="B575" s="13">
        <v>24</v>
      </c>
      <c r="C575" t="s">
        <v>37</v>
      </c>
      <c r="D575" t="s">
        <v>40</v>
      </c>
      <c r="E575" t="str">
        <f t="shared" si="8"/>
        <v>4152024Average Per Premise50% Cycling</v>
      </c>
      <c r="F575">
        <v>4.6809609999999999</v>
      </c>
      <c r="G575">
        <v>4.6293709999999999</v>
      </c>
      <c r="H575">
        <v>4.674048</v>
      </c>
      <c r="I575">
        <v>72.258600000000001</v>
      </c>
      <c r="J575">
        <v>-0.32326280000000002</v>
      </c>
      <c r="K575">
        <v>-0.16275600000000001</v>
      </c>
      <c r="L575" s="1">
        <v>-5.1589500000000003E-2</v>
      </c>
      <c r="M575" s="1">
        <v>5.9576999999999998E-2</v>
      </c>
      <c r="N575">
        <v>0.2200838</v>
      </c>
      <c r="O575">
        <v>-0.27858549999999999</v>
      </c>
      <c r="P575">
        <v>-0.11807869999999999</v>
      </c>
      <c r="Q575">
        <v>-6.9122000000000003E-3</v>
      </c>
      <c r="R575">
        <v>0.10425429999999999</v>
      </c>
      <c r="S575">
        <v>0.26476110000000003</v>
      </c>
      <c r="T575">
        <v>14</v>
      </c>
      <c r="U575">
        <v>17</v>
      </c>
    </row>
    <row r="576" spans="1:21">
      <c r="A576" s="12">
        <v>41520</v>
      </c>
      <c r="B576" s="13">
        <v>24</v>
      </c>
      <c r="C576" t="s">
        <v>39</v>
      </c>
      <c r="D576" t="s">
        <v>68</v>
      </c>
      <c r="E576" t="str">
        <f t="shared" si="8"/>
        <v>4152024Average Per Ton30% Cycling</v>
      </c>
      <c r="F576">
        <v>0.5359486</v>
      </c>
      <c r="G576">
        <v>0.53615539999999995</v>
      </c>
      <c r="H576">
        <v>0.55181990000000003</v>
      </c>
      <c r="I576">
        <v>72.247900000000001</v>
      </c>
      <c r="J576">
        <v>-4.3668699999999998E-2</v>
      </c>
      <c r="K576">
        <v>-1.7746700000000001E-2</v>
      </c>
      <c r="L576" s="1">
        <v>2.0680000000000001E-4</v>
      </c>
      <c r="M576" s="1">
        <v>1.8160300000000001E-2</v>
      </c>
      <c r="N576">
        <v>4.4082400000000001E-2</v>
      </c>
      <c r="O576">
        <v>-2.8004299999999999E-2</v>
      </c>
      <c r="P576">
        <v>-2.0822000000000002E-3</v>
      </c>
      <c r="Q576">
        <v>1.5871300000000001E-2</v>
      </c>
      <c r="R576">
        <v>3.3824800000000002E-2</v>
      </c>
      <c r="S576">
        <v>5.9746800000000003E-2</v>
      </c>
      <c r="T576">
        <v>14</v>
      </c>
      <c r="U576">
        <v>17</v>
      </c>
    </row>
    <row r="577" spans="1:21">
      <c r="A577" s="12">
        <v>41520</v>
      </c>
      <c r="B577" s="13">
        <v>24</v>
      </c>
      <c r="C577" t="s">
        <v>39</v>
      </c>
      <c r="D577" t="s">
        <v>40</v>
      </c>
      <c r="E577" t="str">
        <f t="shared" si="8"/>
        <v>4152024Average Per Ton50% Cycling</v>
      </c>
      <c r="F577">
        <v>0.49111729999999998</v>
      </c>
      <c r="G577">
        <v>0.48570469999999999</v>
      </c>
      <c r="H577">
        <v>0.4903921</v>
      </c>
      <c r="I577">
        <v>72.258600000000001</v>
      </c>
      <c r="J577">
        <v>-3.3916099999999998E-2</v>
      </c>
      <c r="K577">
        <v>-1.7076000000000001E-2</v>
      </c>
      <c r="L577" s="1">
        <v>-5.4127000000000003E-3</v>
      </c>
      <c r="M577" s="1">
        <v>6.2506999999999997E-3</v>
      </c>
      <c r="N577">
        <v>2.3090800000000002E-2</v>
      </c>
      <c r="O577">
        <v>-2.92287E-2</v>
      </c>
      <c r="P577">
        <v>-1.23886E-2</v>
      </c>
      <c r="Q577">
        <v>-7.2530000000000001E-4</v>
      </c>
      <c r="R577">
        <v>1.0938099999999999E-2</v>
      </c>
      <c r="S577">
        <v>2.7778199999999999E-2</v>
      </c>
      <c r="T577">
        <v>14</v>
      </c>
      <c r="U577">
        <v>17</v>
      </c>
    </row>
    <row r="578" spans="1:21">
      <c r="A578" s="12">
        <v>41522</v>
      </c>
      <c r="B578" s="13">
        <v>1</v>
      </c>
      <c r="C578" t="s">
        <v>38</v>
      </c>
      <c r="D578" t="s">
        <v>68</v>
      </c>
      <c r="E578" t="str">
        <f t="shared" si="8"/>
        <v>415221Average Per Device30% Cycling</v>
      </c>
      <c r="F578">
        <v>1.883869</v>
      </c>
      <c r="G578">
        <v>1.903572</v>
      </c>
      <c r="H578">
        <v>1.921495</v>
      </c>
      <c r="I578">
        <v>72.402600000000007</v>
      </c>
      <c r="J578">
        <v>-0.1333492</v>
      </c>
      <c r="K578">
        <v>-4.2924700000000003E-2</v>
      </c>
      <c r="L578" s="1">
        <v>1.9702999999999998E-2</v>
      </c>
      <c r="M578" s="1">
        <v>8.2330799999999996E-2</v>
      </c>
      <c r="N578">
        <v>0.1727553</v>
      </c>
      <c r="O578">
        <v>-0.1154266</v>
      </c>
      <c r="P578">
        <v>-2.5002099999999999E-2</v>
      </c>
      <c r="Q578">
        <v>3.7625699999999998E-2</v>
      </c>
      <c r="R578">
        <v>0.10025340000000001</v>
      </c>
      <c r="S578">
        <v>0.19067790000000001</v>
      </c>
      <c r="T578">
        <v>14</v>
      </c>
      <c r="U578">
        <v>17</v>
      </c>
    </row>
    <row r="579" spans="1:21">
      <c r="A579" s="12">
        <v>41522</v>
      </c>
      <c r="B579" s="13">
        <v>1</v>
      </c>
      <c r="C579" t="s">
        <v>38</v>
      </c>
      <c r="D579" t="s">
        <v>40</v>
      </c>
      <c r="E579" t="str">
        <f t="shared" ref="E579:E642" si="9">CONCATENATE(A579,B579,C579,D579)</f>
        <v>415221Average Per Device50% Cycling</v>
      </c>
      <c r="F579">
        <v>1.8181480000000001</v>
      </c>
      <c r="G579">
        <v>1.812778</v>
      </c>
      <c r="H579">
        <v>1.840862</v>
      </c>
      <c r="I579">
        <v>72.302800000000005</v>
      </c>
      <c r="J579">
        <v>-0.11219179999999999</v>
      </c>
      <c r="K579">
        <v>-4.9081100000000003E-2</v>
      </c>
      <c r="L579" s="1">
        <v>-5.3708999999999996E-3</v>
      </c>
      <c r="M579" s="1">
        <v>3.8339400000000003E-2</v>
      </c>
      <c r="N579">
        <v>0.1014501</v>
      </c>
      <c r="O579">
        <v>-8.4107100000000004E-2</v>
      </c>
      <c r="P579">
        <v>-2.0996399999999998E-2</v>
      </c>
      <c r="Q579">
        <v>2.2713899999999999E-2</v>
      </c>
      <c r="R579">
        <v>6.6424200000000003E-2</v>
      </c>
      <c r="S579">
        <v>0.12953490000000001</v>
      </c>
      <c r="T579">
        <v>14</v>
      </c>
      <c r="U579">
        <v>17</v>
      </c>
    </row>
    <row r="580" spans="1:21">
      <c r="A580" s="12">
        <v>41522</v>
      </c>
      <c r="B580" s="13">
        <v>1</v>
      </c>
      <c r="C580" t="s">
        <v>37</v>
      </c>
      <c r="D580" t="s">
        <v>68</v>
      </c>
      <c r="E580" t="str">
        <f t="shared" si="9"/>
        <v>415221Average Per Premise30% Cycling</v>
      </c>
      <c r="F580">
        <v>4.7300700000000004</v>
      </c>
      <c r="G580">
        <v>4.779541</v>
      </c>
      <c r="H580">
        <v>4.8245420000000001</v>
      </c>
      <c r="I580">
        <v>72.402600000000007</v>
      </c>
      <c r="J580">
        <v>-0.33481689999999997</v>
      </c>
      <c r="K580">
        <v>-0.1077765</v>
      </c>
      <c r="L580" s="1">
        <v>4.9470899999999998E-2</v>
      </c>
      <c r="M580" s="1">
        <v>0.20671829999999999</v>
      </c>
      <c r="N580">
        <v>0.4337587</v>
      </c>
      <c r="O580">
        <v>-0.28981580000000001</v>
      </c>
      <c r="P580">
        <v>-6.2775499999999998E-2</v>
      </c>
      <c r="Q580">
        <v>9.4471899999999998E-2</v>
      </c>
      <c r="R580">
        <v>0.25171939999999998</v>
      </c>
      <c r="S580">
        <v>0.47875970000000001</v>
      </c>
      <c r="T580">
        <v>14</v>
      </c>
      <c r="U580">
        <v>17</v>
      </c>
    </row>
    <row r="581" spans="1:21">
      <c r="A581" s="12">
        <v>41522</v>
      </c>
      <c r="B581" s="13">
        <v>1</v>
      </c>
      <c r="C581" t="s">
        <v>37</v>
      </c>
      <c r="D581" t="s">
        <v>40</v>
      </c>
      <c r="E581" t="str">
        <f t="shared" si="9"/>
        <v>415221Average Per Premise50% Cycling</v>
      </c>
      <c r="F581">
        <v>4.4385479999999999</v>
      </c>
      <c r="G581">
        <v>4.4254360000000004</v>
      </c>
      <c r="H581">
        <v>4.4939989999999996</v>
      </c>
      <c r="I581">
        <v>72.302800000000005</v>
      </c>
      <c r="J581">
        <v>-0.27388790000000002</v>
      </c>
      <c r="K581">
        <v>-0.1198191</v>
      </c>
      <c r="L581" s="1">
        <v>-1.3111599999999999E-2</v>
      </c>
      <c r="M581" s="1">
        <v>9.3595999999999999E-2</v>
      </c>
      <c r="N581">
        <v>0.24766469999999999</v>
      </c>
      <c r="O581">
        <v>-0.20532539999999999</v>
      </c>
      <c r="P581">
        <v>-5.1256599999999999E-2</v>
      </c>
      <c r="Q581">
        <v>5.5450899999999997E-2</v>
      </c>
      <c r="R581">
        <v>0.16215850000000001</v>
      </c>
      <c r="S581">
        <v>0.31622719999999999</v>
      </c>
      <c r="T581">
        <v>14</v>
      </c>
      <c r="U581">
        <v>17</v>
      </c>
    </row>
    <row r="582" spans="1:21">
      <c r="A582" s="12">
        <v>41522</v>
      </c>
      <c r="B582" s="13">
        <v>1</v>
      </c>
      <c r="C582" t="s">
        <v>39</v>
      </c>
      <c r="D582" t="s">
        <v>68</v>
      </c>
      <c r="E582" t="str">
        <f t="shared" si="9"/>
        <v>415221Average Per Ton30% Cycling</v>
      </c>
      <c r="F582">
        <v>0.4910542</v>
      </c>
      <c r="G582">
        <v>0.49619000000000002</v>
      </c>
      <c r="H582">
        <v>0.50086180000000002</v>
      </c>
      <c r="I582">
        <v>72.402600000000007</v>
      </c>
      <c r="J582">
        <v>-3.4759199999999997E-2</v>
      </c>
      <c r="K582">
        <v>-1.11889E-2</v>
      </c>
      <c r="L582" s="1">
        <v>5.1358000000000003E-3</v>
      </c>
      <c r="M582" s="1">
        <v>2.14605E-2</v>
      </c>
      <c r="N582">
        <v>4.5030800000000003E-2</v>
      </c>
      <c r="O582">
        <v>-3.00874E-2</v>
      </c>
      <c r="P582">
        <v>-6.5170999999999996E-3</v>
      </c>
      <c r="Q582">
        <v>9.8075999999999997E-3</v>
      </c>
      <c r="R582">
        <v>2.6132300000000001E-2</v>
      </c>
      <c r="S582">
        <v>4.97026E-2</v>
      </c>
      <c r="T582">
        <v>14</v>
      </c>
      <c r="U582">
        <v>17</v>
      </c>
    </row>
    <row r="583" spans="1:21">
      <c r="A583" s="12">
        <v>41522</v>
      </c>
      <c r="B583" s="13">
        <v>1</v>
      </c>
      <c r="C583" t="s">
        <v>39</v>
      </c>
      <c r="D583" t="s">
        <v>40</v>
      </c>
      <c r="E583" t="str">
        <f t="shared" si="9"/>
        <v>415221Average Per Ton50% Cycling</v>
      </c>
      <c r="F583">
        <v>0.4663872</v>
      </c>
      <c r="G583">
        <v>0.46500940000000002</v>
      </c>
      <c r="H583">
        <v>0.47221370000000001</v>
      </c>
      <c r="I583">
        <v>72.302800000000005</v>
      </c>
      <c r="J583">
        <v>-2.8779200000000001E-2</v>
      </c>
      <c r="K583">
        <v>-1.2590199999999999E-2</v>
      </c>
      <c r="L583" s="1">
        <v>-1.3776999999999999E-3</v>
      </c>
      <c r="M583" s="1">
        <v>9.8347E-3</v>
      </c>
      <c r="N583">
        <v>2.60237E-2</v>
      </c>
      <c r="O583">
        <v>-2.1574900000000001E-2</v>
      </c>
      <c r="P583">
        <v>-5.3858999999999999E-3</v>
      </c>
      <c r="Q583">
        <v>5.8266000000000004E-3</v>
      </c>
      <c r="R583">
        <v>1.7038999999999999E-2</v>
      </c>
      <c r="S583">
        <v>3.3228000000000001E-2</v>
      </c>
      <c r="T583">
        <v>14</v>
      </c>
      <c r="U583">
        <v>17</v>
      </c>
    </row>
    <row r="584" spans="1:21">
      <c r="A584" s="12">
        <v>41522</v>
      </c>
      <c r="B584" s="13">
        <v>2</v>
      </c>
      <c r="C584" t="s">
        <v>38</v>
      </c>
      <c r="D584" t="s">
        <v>68</v>
      </c>
      <c r="E584" t="str">
        <f t="shared" si="9"/>
        <v>415222Average Per Device30% Cycling</v>
      </c>
      <c r="F584">
        <v>1.726021</v>
      </c>
      <c r="G584">
        <v>1.809342</v>
      </c>
      <c r="H584">
        <v>1.8263780000000001</v>
      </c>
      <c r="I584">
        <v>72.198300000000003</v>
      </c>
      <c r="J584">
        <v>-5.6657699999999998E-2</v>
      </c>
      <c r="K584">
        <v>2.6042699999999998E-2</v>
      </c>
      <c r="L584" s="1">
        <v>8.3320699999999998E-2</v>
      </c>
      <c r="M584" s="1">
        <v>0.1405988</v>
      </c>
      <c r="N584">
        <v>0.2232992</v>
      </c>
      <c r="O584">
        <v>-3.9622200000000003E-2</v>
      </c>
      <c r="P584">
        <v>4.3078199999999997E-2</v>
      </c>
      <c r="Q584">
        <v>0.10035620000000001</v>
      </c>
      <c r="R584">
        <v>0.1576343</v>
      </c>
      <c r="S584">
        <v>0.24033470000000001</v>
      </c>
      <c r="T584">
        <v>14</v>
      </c>
      <c r="U584">
        <v>17</v>
      </c>
    </row>
    <row r="585" spans="1:21">
      <c r="A585" s="12">
        <v>41522</v>
      </c>
      <c r="B585" s="13">
        <v>2</v>
      </c>
      <c r="C585" t="s">
        <v>38</v>
      </c>
      <c r="D585" t="s">
        <v>40</v>
      </c>
      <c r="E585" t="str">
        <f t="shared" si="9"/>
        <v>415222Average Per Device50% Cycling</v>
      </c>
      <c r="F585">
        <v>1.726539</v>
      </c>
      <c r="G585">
        <v>1.7397260000000001</v>
      </c>
      <c r="H585">
        <v>1.7666790000000001</v>
      </c>
      <c r="I585">
        <v>72.209199999999996</v>
      </c>
      <c r="J585">
        <v>-8.9508400000000002E-2</v>
      </c>
      <c r="K585">
        <v>-2.88355E-2</v>
      </c>
      <c r="L585" s="1">
        <v>1.31863E-2</v>
      </c>
      <c r="M585" s="1">
        <v>5.5208199999999999E-2</v>
      </c>
      <c r="N585">
        <v>0.1158811</v>
      </c>
      <c r="O585">
        <v>-6.2555399999999997E-2</v>
      </c>
      <c r="P585">
        <v>-1.8825000000000001E-3</v>
      </c>
      <c r="Q585">
        <v>4.0139300000000003E-2</v>
      </c>
      <c r="R585">
        <v>8.2161200000000004E-2</v>
      </c>
      <c r="S585">
        <v>0.14283409999999999</v>
      </c>
      <c r="T585">
        <v>14</v>
      </c>
      <c r="U585">
        <v>17</v>
      </c>
    </row>
    <row r="586" spans="1:21">
      <c r="A586" s="12">
        <v>41522</v>
      </c>
      <c r="B586" s="13">
        <v>2</v>
      </c>
      <c r="C586" t="s">
        <v>37</v>
      </c>
      <c r="D586" t="s">
        <v>68</v>
      </c>
      <c r="E586" t="str">
        <f t="shared" si="9"/>
        <v>415222Average Per Premise30% Cycling</v>
      </c>
      <c r="F586">
        <v>4.3337409999999998</v>
      </c>
      <c r="G586">
        <v>4.5429449999999996</v>
      </c>
      <c r="H586">
        <v>4.5857190000000001</v>
      </c>
      <c r="I586">
        <v>72.198300000000003</v>
      </c>
      <c r="J586">
        <v>-0.14225750000000001</v>
      </c>
      <c r="K586">
        <v>6.53889E-2</v>
      </c>
      <c r="L586" s="1">
        <v>0.20920420000000001</v>
      </c>
      <c r="M586" s="1">
        <v>0.35301949999999999</v>
      </c>
      <c r="N586">
        <v>0.56066590000000005</v>
      </c>
      <c r="O586">
        <v>-9.9483799999999997E-2</v>
      </c>
      <c r="P586">
        <v>0.1081626</v>
      </c>
      <c r="Q586">
        <v>0.25197789999999998</v>
      </c>
      <c r="R586">
        <v>0.39579320000000001</v>
      </c>
      <c r="S586">
        <v>0.60343959999999996</v>
      </c>
      <c r="T586">
        <v>14</v>
      </c>
      <c r="U586">
        <v>17</v>
      </c>
    </row>
    <row r="587" spans="1:21">
      <c r="A587" s="12">
        <v>41522</v>
      </c>
      <c r="B587" s="13">
        <v>2</v>
      </c>
      <c r="C587" t="s">
        <v>37</v>
      </c>
      <c r="D587" t="s">
        <v>40</v>
      </c>
      <c r="E587" t="str">
        <f t="shared" si="9"/>
        <v>415222Average Per Premise50% Cycling</v>
      </c>
      <c r="F587">
        <v>4.2149080000000003</v>
      </c>
      <c r="G587">
        <v>4.2470990000000004</v>
      </c>
      <c r="H587">
        <v>4.3128979999999997</v>
      </c>
      <c r="I587">
        <v>72.209199999999996</v>
      </c>
      <c r="J587">
        <v>-0.2185124</v>
      </c>
      <c r="K587">
        <v>-7.0394899999999996E-2</v>
      </c>
      <c r="L587" s="1">
        <v>3.2190799999999999E-2</v>
      </c>
      <c r="M587" s="1">
        <v>0.13477649999999999</v>
      </c>
      <c r="N587">
        <v>0.28289399999999998</v>
      </c>
      <c r="O587">
        <v>-0.15271309999999999</v>
      </c>
      <c r="P587">
        <v>-4.5957000000000003E-3</v>
      </c>
      <c r="Q587">
        <v>9.7989999999999994E-2</v>
      </c>
      <c r="R587">
        <v>0.2005757</v>
      </c>
      <c r="S587">
        <v>0.34869319999999998</v>
      </c>
      <c r="T587">
        <v>14</v>
      </c>
      <c r="U587">
        <v>17</v>
      </c>
    </row>
    <row r="588" spans="1:21">
      <c r="A588" s="12">
        <v>41522</v>
      </c>
      <c r="B588" s="13">
        <v>2</v>
      </c>
      <c r="C588" t="s">
        <v>39</v>
      </c>
      <c r="D588" t="s">
        <v>68</v>
      </c>
      <c r="E588" t="str">
        <f t="shared" si="9"/>
        <v>415222Average Per Ton30% Cycling</v>
      </c>
      <c r="F588">
        <v>0.44990910000000001</v>
      </c>
      <c r="G588">
        <v>0.47162769999999998</v>
      </c>
      <c r="H588">
        <v>0.4760682</v>
      </c>
      <c r="I588">
        <v>72.198300000000003</v>
      </c>
      <c r="J588">
        <v>-1.47686E-2</v>
      </c>
      <c r="K588">
        <v>6.7882999999999997E-3</v>
      </c>
      <c r="L588" s="1">
        <v>2.1718600000000001E-2</v>
      </c>
      <c r="M588" s="1">
        <v>3.6648800000000002E-2</v>
      </c>
      <c r="N588">
        <v>5.8205699999999999E-2</v>
      </c>
      <c r="O588">
        <v>-1.0328E-2</v>
      </c>
      <c r="P588">
        <v>1.12289E-2</v>
      </c>
      <c r="Q588">
        <v>2.6159100000000001E-2</v>
      </c>
      <c r="R588">
        <v>4.1089399999999998E-2</v>
      </c>
      <c r="S588">
        <v>6.2646300000000002E-2</v>
      </c>
      <c r="T588">
        <v>14</v>
      </c>
      <c r="U588">
        <v>17</v>
      </c>
    </row>
    <row r="589" spans="1:21">
      <c r="A589" s="12">
        <v>41522</v>
      </c>
      <c r="B589" s="13">
        <v>2</v>
      </c>
      <c r="C589" t="s">
        <v>39</v>
      </c>
      <c r="D589" t="s">
        <v>40</v>
      </c>
      <c r="E589" t="str">
        <f t="shared" si="9"/>
        <v>415222Average Per Ton50% Cycling</v>
      </c>
      <c r="F589">
        <v>0.4428878</v>
      </c>
      <c r="G589">
        <v>0.44627030000000001</v>
      </c>
      <c r="H589">
        <v>0.45318429999999998</v>
      </c>
      <c r="I589">
        <v>72.209199999999996</v>
      </c>
      <c r="J589">
        <v>-2.2960499999999998E-2</v>
      </c>
      <c r="K589">
        <v>-7.3968000000000002E-3</v>
      </c>
      <c r="L589" s="1">
        <v>3.3825000000000001E-3</v>
      </c>
      <c r="M589" s="1">
        <v>1.41619E-2</v>
      </c>
      <c r="N589">
        <v>2.9725499999999998E-2</v>
      </c>
      <c r="O589">
        <v>-1.6046499999999998E-2</v>
      </c>
      <c r="P589">
        <v>-4.8289999999999997E-4</v>
      </c>
      <c r="Q589">
        <v>1.02965E-2</v>
      </c>
      <c r="R589">
        <v>2.1075799999999999E-2</v>
      </c>
      <c r="S589">
        <v>3.6639499999999998E-2</v>
      </c>
      <c r="T589">
        <v>14</v>
      </c>
      <c r="U589">
        <v>17</v>
      </c>
    </row>
    <row r="590" spans="1:21">
      <c r="A590" s="12">
        <v>41522</v>
      </c>
      <c r="B590" s="13">
        <v>3</v>
      </c>
      <c r="C590" t="s">
        <v>38</v>
      </c>
      <c r="D590" t="s">
        <v>68</v>
      </c>
      <c r="E590" t="str">
        <f t="shared" si="9"/>
        <v>415223Average Per Device30% Cycling</v>
      </c>
      <c r="F590">
        <v>1.641338</v>
      </c>
      <c r="G590">
        <v>1.7394350000000001</v>
      </c>
      <c r="H590">
        <v>1.7558130000000001</v>
      </c>
      <c r="I590">
        <v>71.024299999999997</v>
      </c>
      <c r="J590">
        <v>-3.6055400000000001E-2</v>
      </c>
      <c r="K590">
        <v>4.3203199999999997E-2</v>
      </c>
      <c r="L590" s="1">
        <v>9.8097599999999993E-2</v>
      </c>
      <c r="M590" s="1">
        <v>0.15299189999999999</v>
      </c>
      <c r="N590">
        <v>0.2322506</v>
      </c>
      <c r="O590">
        <v>-1.96782E-2</v>
      </c>
      <c r="P590">
        <v>5.9580500000000002E-2</v>
      </c>
      <c r="Q590">
        <v>0.1144748</v>
      </c>
      <c r="R590">
        <v>0.16936909999999999</v>
      </c>
      <c r="S590">
        <v>0.24862780000000001</v>
      </c>
      <c r="T590">
        <v>14</v>
      </c>
      <c r="U590">
        <v>17</v>
      </c>
    </row>
    <row r="591" spans="1:21">
      <c r="A591" s="12">
        <v>41522</v>
      </c>
      <c r="B591" s="13">
        <v>3</v>
      </c>
      <c r="C591" t="s">
        <v>38</v>
      </c>
      <c r="D591" t="s">
        <v>40</v>
      </c>
      <c r="E591" t="str">
        <f t="shared" si="9"/>
        <v>415223Average Per Device50% Cycling</v>
      </c>
      <c r="F591">
        <v>1.6800820000000001</v>
      </c>
      <c r="G591">
        <v>1.6962390000000001</v>
      </c>
      <c r="H591">
        <v>1.722518</v>
      </c>
      <c r="I591">
        <v>71.116399999999999</v>
      </c>
      <c r="J591">
        <v>-8.3752099999999996E-2</v>
      </c>
      <c r="K591">
        <v>-2.4724800000000002E-2</v>
      </c>
      <c r="L591" s="1">
        <v>1.6157299999999999E-2</v>
      </c>
      <c r="M591" s="1">
        <v>5.7039399999999997E-2</v>
      </c>
      <c r="N591">
        <v>0.11606660000000001</v>
      </c>
      <c r="O591">
        <v>-5.7472799999999998E-2</v>
      </c>
      <c r="P591">
        <v>1.5544999999999999E-3</v>
      </c>
      <c r="Q591">
        <v>4.2436599999999998E-2</v>
      </c>
      <c r="R591">
        <v>8.3318699999999996E-2</v>
      </c>
      <c r="S591">
        <v>0.142346</v>
      </c>
      <c r="T591">
        <v>14</v>
      </c>
      <c r="U591">
        <v>17</v>
      </c>
    </row>
    <row r="592" spans="1:21">
      <c r="A592" s="12">
        <v>41522</v>
      </c>
      <c r="B592" s="13">
        <v>3</v>
      </c>
      <c r="C592" t="s">
        <v>37</v>
      </c>
      <c r="D592" t="s">
        <v>68</v>
      </c>
      <c r="E592" t="str">
        <f t="shared" si="9"/>
        <v>415223Average Per Premise30% Cycling</v>
      </c>
      <c r="F592">
        <v>4.1211159999999998</v>
      </c>
      <c r="G592">
        <v>4.3674220000000004</v>
      </c>
      <c r="H592">
        <v>4.4085429999999999</v>
      </c>
      <c r="I592">
        <v>71.024299999999997</v>
      </c>
      <c r="J592">
        <v>-9.0528999999999998E-2</v>
      </c>
      <c r="K592">
        <v>0.1084758</v>
      </c>
      <c r="L592" s="1">
        <v>0.24630589999999999</v>
      </c>
      <c r="M592" s="1">
        <v>0.38413609999999998</v>
      </c>
      <c r="N592">
        <v>0.58314089999999996</v>
      </c>
      <c r="O592">
        <v>-4.9408000000000001E-2</v>
      </c>
      <c r="P592">
        <v>0.1495968</v>
      </c>
      <c r="Q592">
        <v>0.28742689999999999</v>
      </c>
      <c r="R592">
        <v>0.4252571</v>
      </c>
      <c r="S592">
        <v>0.62426190000000004</v>
      </c>
      <c r="T592">
        <v>14</v>
      </c>
      <c r="U592">
        <v>17</v>
      </c>
    </row>
    <row r="593" spans="1:21">
      <c r="A593" s="12">
        <v>41522</v>
      </c>
      <c r="B593" s="13">
        <v>3</v>
      </c>
      <c r="C593" t="s">
        <v>37</v>
      </c>
      <c r="D593" t="s">
        <v>40</v>
      </c>
      <c r="E593" t="str">
        <f t="shared" si="9"/>
        <v>415223Average Per Premise50% Cycling</v>
      </c>
      <c r="F593">
        <v>4.1014929999999996</v>
      </c>
      <c r="G593">
        <v>4.1409370000000001</v>
      </c>
      <c r="H593">
        <v>4.2050919999999996</v>
      </c>
      <c r="I593">
        <v>71.116399999999999</v>
      </c>
      <c r="J593">
        <v>-0.20445940000000001</v>
      </c>
      <c r="K593">
        <v>-6.0359299999999998E-2</v>
      </c>
      <c r="L593" s="1">
        <v>3.9444E-2</v>
      </c>
      <c r="M593" s="1">
        <v>0.13924729999999999</v>
      </c>
      <c r="N593">
        <v>0.28334740000000003</v>
      </c>
      <c r="O593">
        <v>-0.14030480000000001</v>
      </c>
      <c r="P593">
        <v>3.7953000000000001E-3</v>
      </c>
      <c r="Q593">
        <v>0.1035986</v>
      </c>
      <c r="R593">
        <v>0.2034019</v>
      </c>
      <c r="S593">
        <v>0.34750199999999998</v>
      </c>
      <c r="T593">
        <v>14</v>
      </c>
      <c r="U593">
        <v>17</v>
      </c>
    </row>
    <row r="594" spans="1:21">
      <c r="A594" s="12">
        <v>41522</v>
      </c>
      <c r="B594" s="13">
        <v>3</v>
      </c>
      <c r="C594" t="s">
        <v>39</v>
      </c>
      <c r="D594" t="s">
        <v>68</v>
      </c>
      <c r="E594" t="str">
        <f t="shared" si="9"/>
        <v>415223Average Per Ton30% Cycling</v>
      </c>
      <c r="F594">
        <v>0.42783529999999997</v>
      </c>
      <c r="G594">
        <v>0.45340570000000002</v>
      </c>
      <c r="H594">
        <v>0.45767469999999999</v>
      </c>
      <c r="I594">
        <v>71.024299999999997</v>
      </c>
      <c r="J594">
        <v>-9.3983000000000001E-3</v>
      </c>
      <c r="K594">
        <v>1.1261500000000001E-2</v>
      </c>
      <c r="L594" s="1">
        <v>2.55704E-2</v>
      </c>
      <c r="M594" s="1">
        <v>3.9879299999999999E-2</v>
      </c>
      <c r="N594">
        <v>6.0539000000000003E-2</v>
      </c>
      <c r="O594">
        <v>-5.1294000000000001E-3</v>
      </c>
      <c r="P594">
        <v>1.55304E-2</v>
      </c>
      <c r="Q594">
        <v>2.9839299999999999E-2</v>
      </c>
      <c r="R594">
        <v>4.4148199999999999E-2</v>
      </c>
      <c r="S594">
        <v>6.4808000000000004E-2</v>
      </c>
      <c r="T594">
        <v>14</v>
      </c>
      <c r="U594">
        <v>17</v>
      </c>
    </row>
    <row r="595" spans="1:21">
      <c r="A595" s="12">
        <v>41522</v>
      </c>
      <c r="B595" s="13">
        <v>3</v>
      </c>
      <c r="C595" t="s">
        <v>39</v>
      </c>
      <c r="D595" t="s">
        <v>40</v>
      </c>
      <c r="E595" t="str">
        <f t="shared" si="9"/>
        <v>415223Average Per Ton50% Cycling</v>
      </c>
      <c r="F595">
        <v>0.43097059999999998</v>
      </c>
      <c r="G595">
        <v>0.43511519999999998</v>
      </c>
      <c r="H595">
        <v>0.44185639999999998</v>
      </c>
      <c r="I595">
        <v>71.116399999999999</v>
      </c>
      <c r="J595">
        <v>-2.14839E-2</v>
      </c>
      <c r="K595">
        <v>-6.3423999999999998E-3</v>
      </c>
      <c r="L595" s="1">
        <v>4.1446E-3</v>
      </c>
      <c r="M595" s="1">
        <v>1.46316E-2</v>
      </c>
      <c r="N595">
        <v>2.97731E-2</v>
      </c>
      <c r="O595">
        <v>-1.4742699999999999E-2</v>
      </c>
      <c r="P595">
        <v>3.9879999999999999E-4</v>
      </c>
      <c r="Q595">
        <v>1.0885799999999999E-2</v>
      </c>
      <c r="R595">
        <v>2.1372800000000001E-2</v>
      </c>
      <c r="S595">
        <v>3.65143E-2</v>
      </c>
      <c r="T595">
        <v>14</v>
      </c>
      <c r="U595">
        <v>17</v>
      </c>
    </row>
    <row r="596" spans="1:21">
      <c r="A596" s="12">
        <v>41522</v>
      </c>
      <c r="B596" s="13">
        <v>4</v>
      </c>
      <c r="C596" t="s">
        <v>38</v>
      </c>
      <c r="D596" t="s">
        <v>68</v>
      </c>
      <c r="E596" t="str">
        <f t="shared" si="9"/>
        <v>415224Average Per Device30% Cycling</v>
      </c>
      <c r="F596">
        <v>1.6048199999999999</v>
      </c>
      <c r="G596">
        <v>1.7088779999999999</v>
      </c>
      <c r="H596">
        <v>1.7249669999999999</v>
      </c>
      <c r="I596">
        <v>71.037099999999995</v>
      </c>
      <c r="J596">
        <v>-2.86042E-2</v>
      </c>
      <c r="K596">
        <v>4.9773699999999997E-2</v>
      </c>
      <c r="L596" s="1">
        <v>0.10405789999999999</v>
      </c>
      <c r="M596" s="1">
        <v>0.15834219999999999</v>
      </c>
      <c r="N596">
        <v>0.23672000000000001</v>
      </c>
      <c r="O596">
        <v>-1.2514600000000001E-2</v>
      </c>
      <c r="P596">
        <v>6.5863199999999997E-2</v>
      </c>
      <c r="Q596">
        <v>0.1201475</v>
      </c>
      <c r="R596">
        <v>0.1744317</v>
      </c>
      <c r="S596">
        <v>0.25280960000000002</v>
      </c>
      <c r="T596">
        <v>14</v>
      </c>
      <c r="U596">
        <v>17</v>
      </c>
    </row>
    <row r="597" spans="1:21">
      <c r="A597" s="12">
        <v>41522</v>
      </c>
      <c r="B597" s="13">
        <v>4</v>
      </c>
      <c r="C597" t="s">
        <v>38</v>
      </c>
      <c r="D597" t="s">
        <v>40</v>
      </c>
      <c r="E597" t="str">
        <f t="shared" si="9"/>
        <v>415224Average Per Device50% Cycling</v>
      </c>
      <c r="F597">
        <v>1.6600140000000001</v>
      </c>
      <c r="G597">
        <v>1.681727</v>
      </c>
      <c r="H597">
        <v>1.707781</v>
      </c>
      <c r="I597">
        <v>71.140600000000006</v>
      </c>
      <c r="J597">
        <v>-7.8214599999999995E-2</v>
      </c>
      <c r="K597">
        <v>-1.91764E-2</v>
      </c>
      <c r="L597" s="1">
        <v>2.1713300000000001E-2</v>
      </c>
      <c r="M597" s="1">
        <v>6.2602900000000003E-2</v>
      </c>
      <c r="N597">
        <v>0.1216411</v>
      </c>
      <c r="O597">
        <v>-5.2160100000000001E-2</v>
      </c>
      <c r="P597">
        <v>6.8780999999999998E-3</v>
      </c>
      <c r="Q597">
        <v>4.7767799999999999E-2</v>
      </c>
      <c r="R597">
        <v>8.8657399999999997E-2</v>
      </c>
      <c r="S597">
        <v>0.14769560000000001</v>
      </c>
      <c r="T597">
        <v>14</v>
      </c>
      <c r="U597">
        <v>17</v>
      </c>
    </row>
    <row r="598" spans="1:21">
      <c r="A598" s="12">
        <v>41522</v>
      </c>
      <c r="B598" s="13">
        <v>4</v>
      </c>
      <c r="C598" t="s">
        <v>37</v>
      </c>
      <c r="D598" t="s">
        <v>68</v>
      </c>
      <c r="E598" t="str">
        <f t="shared" si="9"/>
        <v>415224Average Per Premise30% Cycling</v>
      </c>
      <c r="F598">
        <v>4.0294249999999998</v>
      </c>
      <c r="G598">
        <v>4.2906969999999998</v>
      </c>
      <c r="H598">
        <v>4.3310950000000004</v>
      </c>
      <c r="I598">
        <v>71.037099999999995</v>
      </c>
      <c r="J598">
        <v>-7.1820099999999998E-2</v>
      </c>
      <c r="K598">
        <v>0.1249731</v>
      </c>
      <c r="L598" s="1">
        <v>0.26127149999999999</v>
      </c>
      <c r="M598" s="1">
        <v>0.39756979999999997</v>
      </c>
      <c r="N598">
        <v>0.59436299999999997</v>
      </c>
      <c r="O598">
        <v>-3.1421499999999998E-2</v>
      </c>
      <c r="P598">
        <v>0.16537170000000001</v>
      </c>
      <c r="Q598">
        <v>0.3016701</v>
      </c>
      <c r="R598">
        <v>0.43796839999999998</v>
      </c>
      <c r="S598">
        <v>0.63476160000000004</v>
      </c>
      <c r="T598">
        <v>14</v>
      </c>
      <c r="U598">
        <v>17</v>
      </c>
    </row>
    <row r="599" spans="1:21">
      <c r="A599" s="12">
        <v>41522</v>
      </c>
      <c r="B599" s="13">
        <v>4</v>
      </c>
      <c r="C599" t="s">
        <v>37</v>
      </c>
      <c r="D599" t="s">
        <v>40</v>
      </c>
      <c r="E599" t="str">
        <f t="shared" si="9"/>
        <v>415224Average Per Premise50% Cycling</v>
      </c>
      <c r="F599">
        <v>4.0525019999999996</v>
      </c>
      <c r="G599">
        <v>4.1055099999999998</v>
      </c>
      <c r="H599">
        <v>4.1691159999999998</v>
      </c>
      <c r="I599">
        <v>71.140600000000006</v>
      </c>
      <c r="J599">
        <v>-0.1909409</v>
      </c>
      <c r="K599">
        <v>-4.68142E-2</v>
      </c>
      <c r="L599" s="1">
        <v>5.3007600000000002E-2</v>
      </c>
      <c r="M599" s="1">
        <v>0.1528294</v>
      </c>
      <c r="N599">
        <v>0.2969561</v>
      </c>
      <c r="O599">
        <v>-0.12733510000000001</v>
      </c>
      <c r="P599">
        <v>1.67916E-2</v>
      </c>
      <c r="Q599">
        <v>0.11661340000000001</v>
      </c>
      <c r="R599">
        <v>0.21643509999999999</v>
      </c>
      <c r="S599">
        <v>0.36056189999999999</v>
      </c>
      <c r="T599">
        <v>14</v>
      </c>
      <c r="U599">
        <v>17</v>
      </c>
    </row>
    <row r="600" spans="1:21">
      <c r="A600" s="12">
        <v>41522</v>
      </c>
      <c r="B600" s="13">
        <v>4</v>
      </c>
      <c r="C600" t="s">
        <v>39</v>
      </c>
      <c r="D600" t="s">
        <v>68</v>
      </c>
      <c r="E600" t="str">
        <f t="shared" si="9"/>
        <v>415224Average Per Ton30% Cycling</v>
      </c>
      <c r="F600">
        <v>0.41831649999999998</v>
      </c>
      <c r="G600">
        <v>0.44544050000000002</v>
      </c>
      <c r="H600">
        <v>0.44963439999999999</v>
      </c>
      <c r="I600">
        <v>71.037099999999995</v>
      </c>
      <c r="J600">
        <v>-7.456E-3</v>
      </c>
      <c r="K600">
        <v>1.2974100000000001E-2</v>
      </c>
      <c r="L600" s="1">
        <v>2.7123999999999999E-2</v>
      </c>
      <c r="M600" s="1">
        <v>4.1273900000000002E-2</v>
      </c>
      <c r="N600">
        <v>6.1704099999999998E-2</v>
      </c>
      <c r="O600">
        <v>-3.2621E-3</v>
      </c>
      <c r="P600">
        <v>1.7168099999999999E-2</v>
      </c>
      <c r="Q600">
        <v>3.1317900000000003E-2</v>
      </c>
      <c r="R600">
        <v>4.5467800000000003E-2</v>
      </c>
      <c r="S600">
        <v>6.5897999999999998E-2</v>
      </c>
      <c r="T600">
        <v>14</v>
      </c>
      <c r="U600">
        <v>17</v>
      </c>
    </row>
    <row r="601" spans="1:21">
      <c r="A601" s="12">
        <v>41522</v>
      </c>
      <c r="B601" s="13">
        <v>4</v>
      </c>
      <c r="C601" t="s">
        <v>39</v>
      </c>
      <c r="D601" t="s">
        <v>40</v>
      </c>
      <c r="E601" t="str">
        <f t="shared" si="9"/>
        <v>415224Average Per Ton50% Cycling</v>
      </c>
      <c r="F601">
        <v>0.4258228</v>
      </c>
      <c r="G601">
        <v>0.43139270000000002</v>
      </c>
      <c r="H601">
        <v>0.43807610000000002</v>
      </c>
      <c r="I601">
        <v>71.140600000000006</v>
      </c>
      <c r="J601">
        <v>-2.0063399999999999E-2</v>
      </c>
      <c r="K601">
        <v>-4.9191E-3</v>
      </c>
      <c r="L601" s="1">
        <v>5.5697999999999998E-3</v>
      </c>
      <c r="M601" s="1">
        <v>1.6058800000000002E-2</v>
      </c>
      <c r="N601">
        <v>3.1203100000000001E-2</v>
      </c>
      <c r="O601">
        <v>-1.33799E-2</v>
      </c>
      <c r="P601">
        <v>1.7644E-3</v>
      </c>
      <c r="Q601">
        <v>1.22533E-2</v>
      </c>
      <c r="R601">
        <v>2.2742200000000001E-2</v>
      </c>
      <c r="S601">
        <v>3.7886599999999999E-2</v>
      </c>
      <c r="T601">
        <v>14</v>
      </c>
      <c r="U601">
        <v>17</v>
      </c>
    </row>
    <row r="602" spans="1:21">
      <c r="A602" s="12">
        <v>41522</v>
      </c>
      <c r="B602" s="13">
        <v>5</v>
      </c>
      <c r="C602" t="s">
        <v>38</v>
      </c>
      <c r="D602" t="s">
        <v>68</v>
      </c>
      <c r="E602" t="str">
        <f t="shared" si="9"/>
        <v>415225Average Per Device30% Cycling</v>
      </c>
      <c r="F602">
        <v>1.6209290000000001</v>
      </c>
      <c r="G602">
        <v>1.7244919999999999</v>
      </c>
      <c r="H602">
        <v>1.740729</v>
      </c>
      <c r="I602">
        <v>70.387299999999996</v>
      </c>
      <c r="J602">
        <v>-3.0863100000000001E-2</v>
      </c>
      <c r="K602">
        <v>4.8557000000000003E-2</v>
      </c>
      <c r="L602" s="1">
        <v>0.10356310000000001</v>
      </c>
      <c r="M602" s="1">
        <v>0.15856909999999999</v>
      </c>
      <c r="N602">
        <v>0.23798920000000001</v>
      </c>
      <c r="O602">
        <v>-1.4626500000000001E-2</v>
      </c>
      <c r="P602">
        <v>6.4793500000000004E-2</v>
      </c>
      <c r="Q602">
        <v>0.11979960000000001</v>
      </c>
      <c r="R602">
        <v>0.17480570000000001</v>
      </c>
      <c r="S602">
        <v>0.2542257</v>
      </c>
      <c r="T602">
        <v>14</v>
      </c>
      <c r="U602">
        <v>17</v>
      </c>
    </row>
    <row r="603" spans="1:21">
      <c r="A603" s="12">
        <v>41522</v>
      </c>
      <c r="B603" s="13">
        <v>5</v>
      </c>
      <c r="C603" t="s">
        <v>38</v>
      </c>
      <c r="D603" t="s">
        <v>40</v>
      </c>
      <c r="E603" t="str">
        <f t="shared" si="9"/>
        <v>415225Average Per Device50% Cycling</v>
      </c>
      <c r="F603">
        <v>1.6867559999999999</v>
      </c>
      <c r="G603">
        <v>1.7386360000000001</v>
      </c>
      <c r="H603">
        <v>1.7655719999999999</v>
      </c>
      <c r="I603">
        <v>70.617800000000003</v>
      </c>
      <c r="J603">
        <v>-5.1837300000000003E-2</v>
      </c>
      <c r="K603">
        <v>9.4397000000000005E-3</v>
      </c>
      <c r="L603" s="1">
        <v>5.18799E-2</v>
      </c>
      <c r="M603" s="1">
        <v>9.4320100000000004E-2</v>
      </c>
      <c r="N603">
        <v>0.15559709999999999</v>
      </c>
      <c r="O603">
        <v>-2.4901099999999999E-2</v>
      </c>
      <c r="P603">
        <v>3.63758E-2</v>
      </c>
      <c r="Q603">
        <v>7.88161E-2</v>
      </c>
      <c r="R603">
        <v>0.1212563</v>
      </c>
      <c r="S603">
        <v>0.18253320000000001</v>
      </c>
      <c r="T603">
        <v>14</v>
      </c>
      <c r="U603">
        <v>17</v>
      </c>
    </row>
    <row r="604" spans="1:21">
      <c r="A604" s="12">
        <v>41522</v>
      </c>
      <c r="B604" s="13">
        <v>5</v>
      </c>
      <c r="C604" t="s">
        <v>37</v>
      </c>
      <c r="D604" t="s">
        <v>68</v>
      </c>
      <c r="E604" t="str">
        <f t="shared" si="9"/>
        <v>415225Average Per Premise30% Cycling</v>
      </c>
      <c r="F604">
        <v>4.0698720000000002</v>
      </c>
      <c r="G604">
        <v>4.3299010000000004</v>
      </c>
      <c r="H604">
        <v>4.3706690000000004</v>
      </c>
      <c r="I604">
        <v>70.387299999999996</v>
      </c>
      <c r="J604">
        <v>-7.7491900000000002E-2</v>
      </c>
      <c r="K604">
        <v>0.1219181</v>
      </c>
      <c r="L604" s="1">
        <v>0.2600288</v>
      </c>
      <c r="M604" s="1">
        <v>0.39813959999999998</v>
      </c>
      <c r="N604">
        <v>0.59754960000000001</v>
      </c>
      <c r="O604">
        <v>-3.6724199999999999E-2</v>
      </c>
      <c r="P604">
        <v>0.16268579999999999</v>
      </c>
      <c r="Q604">
        <v>0.30079650000000002</v>
      </c>
      <c r="R604">
        <v>0.4389072</v>
      </c>
      <c r="S604">
        <v>0.63831720000000003</v>
      </c>
      <c r="T604">
        <v>14</v>
      </c>
      <c r="U604">
        <v>17</v>
      </c>
    </row>
    <row r="605" spans="1:21">
      <c r="A605" s="12">
        <v>41522</v>
      </c>
      <c r="B605" s="13">
        <v>5</v>
      </c>
      <c r="C605" t="s">
        <v>37</v>
      </c>
      <c r="D605" t="s">
        <v>40</v>
      </c>
      <c r="E605" t="str">
        <f t="shared" si="9"/>
        <v>415225Average Per Premise50% Cycling</v>
      </c>
      <c r="F605">
        <v>4.1177869999999999</v>
      </c>
      <c r="G605">
        <v>4.2444389999999999</v>
      </c>
      <c r="H605">
        <v>4.3101969999999996</v>
      </c>
      <c r="I605">
        <v>70.617800000000003</v>
      </c>
      <c r="J605">
        <v>-0.1265474</v>
      </c>
      <c r="K605">
        <v>2.3044700000000001E-2</v>
      </c>
      <c r="L605" s="1">
        <v>0.12665180000000001</v>
      </c>
      <c r="M605" s="1">
        <v>0.23025880000000001</v>
      </c>
      <c r="N605">
        <v>0.37985089999999999</v>
      </c>
      <c r="O605">
        <v>-6.0789200000000002E-2</v>
      </c>
      <c r="P605">
        <v>8.8802900000000004E-2</v>
      </c>
      <c r="Q605">
        <v>0.19241</v>
      </c>
      <c r="R605">
        <v>0.29601709999999998</v>
      </c>
      <c r="S605">
        <v>0.44560919999999998</v>
      </c>
      <c r="T605">
        <v>14</v>
      </c>
      <c r="U605">
        <v>17</v>
      </c>
    </row>
    <row r="606" spans="1:21">
      <c r="A606" s="12">
        <v>41522</v>
      </c>
      <c r="B606" s="13">
        <v>5</v>
      </c>
      <c r="C606" t="s">
        <v>39</v>
      </c>
      <c r="D606" t="s">
        <v>68</v>
      </c>
      <c r="E606" t="str">
        <f t="shared" si="9"/>
        <v>415225Average Per Ton30% Cycling</v>
      </c>
      <c r="F606">
        <v>0.42251549999999999</v>
      </c>
      <c r="G606">
        <v>0.44951049999999998</v>
      </c>
      <c r="H606">
        <v>0.4537428</v>
      </c>
      <c r="I606">
        <v>70.387299999999996</v>
      </c>
      <c r="J606">
        <v>-8.0449000000000007E-3</v>
      </c>
      <c r="K606">
        <v>1.2657E-2</v>
      </c>
      <c r="L606" s="1">
        <v>2.6995000000000002E-2</v>
      </c>
      <c r="M606" s="1">
        <v>4.1333000000000002E-2</v>
      </c>
      <c r="N606">
        <v>6.2034899999999997E-2</v>
      </c>
      <c r="O606">
        <v>-3.8126000000000002E-3</v>
      </c>
      <c r="P606">
        <v>1.68892E-2</v>
      </c>
      <c r="Q606">
        <v>3.12273E-2</v>
      </c>
      <c r="R606">
        <v>4.5565300000000003E-2</v>
      </c>
      <c r="S606">
        <v>6.6267099999999995E-2</v>
      </c>
      <c r="T606">
        <v>14</v>
      </c>
      <c r="U606">
        <v>17</v>
      </c>
    </row>
    <row r="607" spans="1:21">
      <c r="A607" s="12">
        <v>41522</v>
      </c>
      <c r="B607" s="13">
        <v>5</v>
      </c>
      <c r="C607" t="s">
        <v>39</v>
      </c>
      <c r="D607" t="s">
        <v>40</v>
      </c>
      <c r="E607" t="str">
        <f t="shared" si="9"/>
        <v>415225Average Per Ton50% Cycling</v>
      </c>
      <c r="F607">
        <v>0.43268279999999998</v>
      </c>
      <c r="G607">
        <v>0.44599090000000002</v>
      </c>
      <c r="H607">
        <v>0.45290049999999998</v>
      </c>
      <c r="I607">
        <v>70.617800000000003</v>
      </c>
      <c r="J607">
        <v>-1.3297099999999999E-2</v>
      </c>
      <c r="K607">
        <v>2.4215E-3</v>
      </c>
      <c r="L607" s="1">
        <v>1.33081E-2</v>
      </c>
      <c r="M607" s="1">
        <v>2.4194799999999999E-2</v>
      </c>
      <c r="N607">
        <v>3.9913400000000002E-2</v>
      </c>
      <c r="O607">
        <v>-6.3874999999999999E-3</v>
      </c>
      <c r="P607">
        <v>9.3311000000000002E-3</v>
      </c>
      <c r="Q607">
        <v>2.0217800000000001E-2</v>
      </c>
      <c r="R607">
        <v>3.1104400000000001E-2</v>
      </c>
      <c r="S607">
        <v>4.6823099999999999E-2</v>
      </c>
      <c r="T607">
        <v>14</v>
      </c>
      <c r="U607">
        <v>17</v>
      </c>
    </row>
    <row r="608" spans="1:21">
      <c r="A608" s="12">
        <v>41522</v>
      </c>
      <c r="B608" s="13">
        <v>6</v>
      </c>
      <c r="C608" t="s">
        <v>38</v>
      </c>
      <c r="D608" t="s">
        <v>68</v>
      </c>
      <c r="E608" t="str">
        <f t="shared" si="9"/>
        <v>415226Average Per Device30% Cycling</v>
      </c>
      <c r="F608">
        <v>1.7622180000000001</v>
      </c>
      <c r="G608">
        <v>1.916512</v>
      </c>
      <c r="H608">
        <v>1.9345570000000001</v>
      </c>
      <c r="I608">
        <v>70.447199999999995</v>
      </c>
      <c r="J608">
        <v>5.4770000000000001E-3</v>
      </c>
      <c r="K608">
        <v>9.3399700000000002E-2</v>
      </c>
      <c r="L608" s="1">
        <v>0.1542946</v>
      </c>
      <c r="M608" s="1">
        <v>0.21518960000000001</v>
      </c>
      <c r="N608">
        <v>0.3031122</v>
      </c>
      <c r="O608">
        <v>2.3521500000000001E-2</v>
      </c>
      <c r="P608">
        <v>0.1114441</v>
      </c>
      <c r="Q608">
        <v>0.1723391</v>
      </c>
      <c r="R608">
        <v>0.233234</v>
      </c>
      <c r="S608">
        <v>0.32115670000000002</v>
      </c>
      <c r="T608">
        <v>14</v>
      </c>
      <c r="U608">
        <v>17</v>
      </c>
    </row>
    <row r="609" spans="1:21">
      <c r="A609" s="12">
        <v>41522</v>
      </c>
      <c r="B609" s="13">
        <v>6</v>
      </c>
      <c r="C609" t="s">
        <v>38</v>
      </c>
      <c r="D609" t="s">
        <v>40</v>
      </c>
      <c r="E609" t="str">
        <f t="shared" si="9"/>
        <v>415226Average Per Device50% Cycling</v>
      </c>
      <c r="F609">
        <v>1.8580939999999999</v>
      </c>
      <c r="G609">
        <v>1.8979919999999999</v>
      </c>
      <c r="H609">
        <v>1.927397</v>
      </c>
      <c r="I609">
        <v>70.587900000000005</v>
      </c>
      <c r="J609">
        <v>-7.4866600000000005E-2</v>
      </c>
      <c r="K609">
        <v>-7.0629000000000004E-3</v>
      </c>
      <c r="L609" s="1">
        <v>3.9897799999999997E-2</v>
      </c>
      <c r="M609" s="1">
        <v>8.6858500000000005E-2</v>
      </c>
      <c r="N609">
        <v>0.1546622</v>
      </c>
      <c r="O609">
        <v>-4.5461599999999998E-2</v>
      </c>
      <c r="P609">
        <v>2.23421E-2</v>
      </c>
      <c r="Q609">
        <v>6.9302799999999998E-2</v>
      </c>
      <c r="R609">
        <v>0.1162634</v>
      </c>
      <c r="S609">
        <v>0.18406719999999999</v>
      </c>
      <c r="T609">
        <v>14</v>
      </c>
      <c r="U609">
        <v>17</v>
      </c>
    </row>
    <row r="610" spans="1:21">
      <c r="A610" s="12">
        <v>41522</v>
      </c>
      <c r="B610" s="13">
        <v>6</v>
      </c>
      <c r="C610" t="s">
        <v>37</v>
      </c>
      <c r="D610" t="s">
        <v>68</v>
      </c>
      <c r="E610" t="str">
        <f t="shared" si="9"/>
        <v>415226Average Per Premise30% Cycling</v>
      </c>
      <c r="F610">
        <v>4.4246239999999997</v>
      </c>
      <c r="G610">
        <v>4.8120310000000002</v>
      </c>
      <c r="H610">
        <v>4.8573380000000004</v>
      </c>
      <c r="I610">
        <v>70.447199999999995</v>
      </c>
      <c r="J610">
        <v>1.3752E-2</v>
      </c>
      <c r="K610">
        <v>0.23451060000000001</v>
      </c>
      <c r="L610" s="1">
        <v>0.38740730000000001</v>
      </c>
      <c r="M610" s="1">
        <v>0.54030400000000001</v>
      </c>
      <c r="N610">
        <v>0.76106260000000003</v>
      </c>
      <c r="O610">
        <v>5.9059199999999999E-2</v>
      </c>
      <c r="P610">
        <v>0.27981780000000001</v>
      </c>
      <c r="Q610">
        <v>0.4327145</v>
      </c>
      <c r="R610">
        <v>0.5856112</v>
      </c>
      <c r="S610">
        <v>0.80636969999999997</v>
      </c>
      <c r="T610">
        <v>14</v>
      </c>
      <c r="U610">
        <v>17</v>
      </c>
    </row>
    <row r="611" spans="1:21">
      <c r="A611" s="12">
        <v>41522</v>
      </c>
      <c r="B611" s="13">
        <v>6</v>
      </c>
      <c r="C611" t="s">
        <v>37</v>
      </c>
      <c r="D611" t="s">
        <v>40</v>
      </c>
      <c r="E611" t="str">
        <f t="shared" si="9"/>
        <v>415226Average Per Premise50% Cycling</v>
      </c>
      <c r="F611">
        <v>4.5360649999999998</v>
      </c>
      <c r="G611">
        <v>4.6334650000000002</v>
      </c>
      <c r="H611">
        <v>4.7052509999999996</v>
      </c>
      <c r="I611">
        <v>70.587900000000005</v>
      </c>
      <c r="J611">
        <v>-0.1827675</v>
      </c>
      <c r="K611">
        <v>-1.7241900000000001E-2</v>
      </c>
      <c r="L611" s="1">
        <v>9.7400700000000007E-2</v>
      </c>
      <c r="M611" s="1">
        <v>0.21204319999999999</v>
      </c>
      <c r="N611">
        <v>0.37756879999999998</v>
      </c>
      <c r="O611">
        <v>-0.110982</v>
      </c>
      <c r="P611">
        <v>5.4543599999999998E-2</v>
      </c>
      <c r="Q611">
        <v>0.16918610000000001</v>
      </c>
      <c r="R611">
        <v>0.28382859999999999</v>
      </c>
      <c r="S611">
        <v>0.44935419999999998</v>
      </c>
      <c r="T611">
        <v>14</v>
      </c>
      <c r="U611">
        <v>17</v>
      </c>
    </row>
    <row r="612" spans="1:21">
      <c r="A612" s="12">
        <v>41522</v>
      </c>
      <c r="B612" s="13">
        <v>6</v>
      </c>
      <c r="C612" t="s">
        <v>39</v>
      </c>
      <c r="D612" t="s">
        <v>68</v>
      </c>
      <c r="E612" t="str">
        <f t="shared" si="9"/>
        <v>415226Average Per Ton30% Cycling</v>
      </c>
      <c r="F612">
        <v>0.45934419999999998</v>
      </c>
      <c r="G612">
        <v>0.49956299999999998</v>
      </c>
      <c r="H612">
        <v>0.50426649999999995</v>
      </c>
      <c r="I612">
        <v>70.447199999999995</v>
      </c>
      <c r="J612">
        <v>1.4277000000000001E-3</v>
      </c>
      <c r="K612">
        <v>2.4345800000000001E-2</v>
      </c>
      <c r="L612" s="1">
        <v>4.0218799999999999E-2</v>
      </c>
      <c r="M612" s="1">
        <v>5.60919E-2</v>
      </c>
      <c r="N612">
        <v>7.9009999999999997E-2</v>
      </c>
      <c r="O612">
        <v>6.1310999999999996E-3</v>
      </c>
      <c r="P612">
        <v>2.90493E-2</v>
      </c>
      <c r="Q612">
        <v>4.4922299999999998E-2</v>
      </c>
      <c r="R612">
        <v>6.0795399999999999E-2</v>
      </c>
      <c r="S612">
        <v>8.3713499999999996E-2</v>
      </c>
      <c r="T612">
        <v>14</v>
      </c>
      <c r="U612">
        <v>17</v>
      </c>
    </row>
    <row r="613" spans="1:21">
      <c r="A613" s="12">
        <v>41522</v>
      </c>
      <c r="B613" s="13">
        <v>6</v>
      </c>
      <c r="C613" t="s">
        <v>39</v>
      </c>
      <c r="D613" t="s">
        <v>40</v>
      </c>
      <c r="E613" t="str">
        <f t="shared" si="9"/>
        <v>415226Average Per Ton50% Cycling</v>
      </c>
      <c r="F613">
        <v>0.4766339</v>
      </c>
      <c r="G613">
        <v>0.48686839999999998</v>
      </c>
      <c r="H613">
        <v>0.4944113</v>
      </c>
      <c r="I613">
        <v>70.587900000000005</v>
      </c>
      <c r="J613">
        <v>-1.9204599999999999E-2</v>
      </c>
      <c r="K613">
        <v>-1.8117000000000001E-3</v>
      </c>
      <c r="L613" s="1">
        <v>1.0234500000000001E-2</v>
      </c>
      <c r="M613" s="1">
        <v>2.2280700000000001E-2</v>
      </c>
      <c r="N613">
        <v>3.9673600000000003E-2</v>
      </c>
      <c r="O613">
        <v>-1.1661599999999999E-2</v>
      </c>
      <c r="P613">
        <v>5.7311999999999997E-3</v>
      </c>
      <c r="Q613">
        <v>1.7777500000000002E-2</v>
      </c>
      <c r="R613">
        <v>2.9823700000000002E-2</v>
      </c>
      <c r="S613">
        <v>4.7216599999999997E-2</v>
      </c>
      <c r="T613">
        <v>14</v>
      </c>
      <c r="U613">
        <v>17</v>
      </c>
    </row>
    <row r="614" spans="1:21">
      <c r="A614" s="12">
        <v>41522</v>
      </c>
      <c r="B614" s="13">
        <v>7</v>
      </c>
      <c r="C614" t="s">
        <v>38</v>
      </c>
      <c r="D614" t="s">
        <v>68</v>
      </c>
      <c r="E614" t="str">
        <f t="shared" si="9"/>
        <v>415227Average Per Device30% Cycling</v>
      </c>
      <c r="F614">
        <v>1.983751</v>
      </c>
      <c r="G614">
        <v>2.2148530000000002</v>
      </c>
      <c r="H614">
        <v>2.235706</v>
      </c>
      <c r="I614">
        <v>71.1113</v>
      </c>
      <c r="J614">
        <v>6.5216700000000002E-2</v>
      </c>
      <c r="K614">
        <v>0.1632229</v>
      </c>
      <c r="L614" s="1">
        <v>0.23110159999999999</v>
      </c>
      <c r="M614" s="1">
        <v>0.29898039999999998</v>
      </c>
      <c r="N614">
        <v>0.39698650000000002</v>
      </c>
      <c r="O614">
        <v>8.6070300000000002E-2</v>
      </c>
      <c r="P614">
        <v>0.1840764</v>
      </c>
      <c r="Q614">
        <v>0.25195519999999999</v>
      </c>
      <c r="R614">
        <v>0.3198339</v>
      </c>
      <c r="S614">
        <v>0.41783999999999999</v>
      </c>
      <c r="T614">
        <v>14</v>
      </c>
      <c r="U614">
        <v>17</v>
      </c>
    </row>
    <row r="615" spans="1:21">
      <c r="A615" s="12">
        <v>41522</v>
      </c>
      <c r="B615" s="13">
        <v>7</v>
      </c>
      <c r="C615" t="s">
        <v>38</v>
      </c>
      <c r="D615" t="s">
        <v>40</v>
      </c>
      <c r="E615" t="str">
        <f t="shared" si="9"/>
        <v>415227Average Per Device50% Cycling</v>
      </c>
      <c r="F615">
        <v>2.1375860000000002</v>
      </c>
      <c r="G615">
        <v>2.1547450000000001</v>
      </c>
      <c r="H615">
        <v>2.1881279999999999</v>
      </c>
      <c r="I615">
        <v>71.027500000000003</v>
      </c>
      <c r="J615">
        <v>-0.1113807</v>
      </c>
      <c r="K615">
        <v>-3.5438400000000002E-2</v>
      </c>
      <c r="L615" s="1">
        <v>1.7159000000000001E-2</v>
      </c>
      <c r="M615" s="1">
        <v>6.9756399999999996E-2</v>
      </c>
      <c r="N615">
        <v>0.14569869999999999</v>
      </c>
      <c r="O615">
        <v>-7.7997999999999998E-2</v>
      </c>
      <c r="P615">
        <v>-2.0557000000000001E-3</v>
      </c>
      <c r="Q615">
        <v>5.0541599999999999E-2</v>
      </c>
      <c r="R615">
        <v>0.10313899999999999</v>
      </c>
      <c r="S615">
        <v>0.1790813</v>
      </c>
      <c r="T615">
        <v>14</v>
      </c>
      <c r="U615">
        <v>17</v>
      </c>
    </row>
    <row r="616" spans="1:21">
      <c r="A616" s="12">
        <v>41522</v>
      </c>
      <c r="B616" s="13">
        <v>7</v>
      </c>
      <c r="C616" t="s">
        <v>37</v>
      </c>
      <c r="D616" t="s">
        <v>68</v>
      </c>
      <c r="E616" t="str">
        <f t="shared" si="9"/>
        <v>415227Average Per Premise30% Cycling</v>
      </c>
      <c r="F616">
        <v>4.980855</v>
      </c>
      <c r="G616">
        <v>5.5611110000000004</v>
      </c>
      <c r="H616">
        <v>5.6134719999999998</v>
      </c>
      <c r="I616">
        <v>71.1113</v>
      </c>
      <c r="J616">
        <v>0.1637477</v>
      </c>
      <c r="K616">
        <v>0.40982420000000003</v>
      </c>
      <c r="L616" s="1">
        <v>0.58025599999999999</v>
      </c>
      <c r="M616" s="1">
        <v>0.75068780000000002</v>
      </c>
      <c r="N616">
        <v>0.99676419999999999</v>
      </c>
      <c r="O616">
        <v>0.21610779999999999</v>
      </c>
      <c r="P616">
        <v>0.46218429999999999</v>
      </c>
      <c r="Q616">
        <v>0.63261599999999996</v>
      </c>
      <c r="R616">
        <v>0.80304779999999998</v>
      </c>
      <c r="S616">
        <v>1.0491239999999999</v>
      </c>
      <c r="T616">
        <v>14</v>
      </c>
      <c r="U616">
        <v>17</v>
      </c>
    </row>
    <row r="617" spans="1:21">
      <c r="A617" s="12">
        <v>41522</v>
      </c>
      <c r="B617" s="13">
        <v>7</v>
      </c>
      <c r="C617" t="s">
        <v>37</v>
      </c>
      <c r="D617" t="s">
        <v>40</v>
      </c>
      <c r="E617" t="str">
        <f t="shared" si="9"/>
        <v>415227Average Per Premise50% Cycling</v>
      </c>
      <c r="F617">
        <v>5.2183739999999998</v>
      </c>
      <c r="G617">
        <v>5.2602630000000001</v>
      </c>
      <c r="H617">
        <v>5.3417589999999997</v>
      </c>
      <c r="I617">
        <v>71.027500000000003</v>
      </c>
      <c r="J617">
        <v>-0.27190779999999998</v>
      </c>
      <c r="K617">
        <v>-8.6513999999999994E-2</v>
      </c>
      <c r="L617" s="1">
        <v>4.1889200000000001E-2</v>
      </c>
      <c r="M617" s="1">
        <v>0.17029240000000001</v>
      </c>
      <c r="N617">
        <v>0.35568620000000001</v>
      </c>
      <c r="O617">
        <v>-0.19041159999999999</v>
      </c>
      <c r="P617">
        <v>-5.0178000000000002E-3</v>
      </c>
      <c r="Q617">
        <v>0.12338540000000001</v>
      </c>
      <c r="R617">
        <v>0.25178859999999997</v>
      </c>
      <c r="S617">
        <v>0.43718240000000003</v>
      </c>
      <c r="T617">
        <v>14</v>
      </c>
      <c r="U617">
        <v>17</v>
      </c>
    </row>
    <row r="618" spans="1:21">
      <c r="A618" s="12">
        <v>41522</v>
      </c>
      <c r="B618" s="13">
        <v>7</v>
      </c>
      <c r="C618" t="s">
        <v>39</v>
      </c>
      <c r="D618" t="s">
        <v>68</v>
      </c>
      <c r="E618" t="str">
        <f t="shared" si="9"/>
        <v>415227Average Per Ton30% Cycling</v>
      </c>
      <c r="F618">
        <v>0.51708949999999998</v>
      </c>
      <c r="G618">
        <v>0.57732910000000004</v>
      </c>
      <c r="H618">
        <v>0.58276479999999997</v>
      </c>
      <c r="I618">
        <v>71.1113</v>
      </c>
      <c r="J618">
        <v>1.69996E-2</v>
      </c>
      <c r="K618">
        <v>4.2546100000000003E-2</v>
      </c>
      <c r="L618" s="1">
        <v>6.0239599999999997E-2</v>
      </c>
      <c r="M618" s="1">
        <v>7.7933000000000002E-2</v>
      </c>
      <c r="N618">
        <v>0.1034795</v>
      </c>
      <c r="O618">
        <v>2.2435299999999998E-2</v>
      </c>
      <c r="P618">
        <v>4.7981799999999998E-2</v>
      </c>
      <c r="Q618">
        <v>6.5675300000000006E-2</v>
      </c>
      <c r="R618">
        <v>8.3368700000000004E-2</v>
      </c>
      <c r="S618">
        <v>0.1089152</v>
      </c>
      <c r="T618">
        <v>14</v>
      </c>
      <c r="U618">
        <v>17</v>
      </c>
    </row>
    <row r="619" spans="1:21">
      <c r="A619" s="12">
        <v>41522</v>
      </c>
      <c r="B619" s="13">
        <v>7</v>
      </c>
      <c r="C619" t="s">
        <v>39</v>
      </c>
      <c r="D619" t="s">
        <v>40</v>
      </c>
      <c r="E619" t="str">
        <f t="shared" si="9"/>
        <v>415227Average Per Ton50% Cycling</v>
      </c>
      <c r="F619">
        <v>0.5483285</v>
      </c>
      <c r="G619">
        <v>0.5527301</v>
      </c>
      <c r="H619">
        <v>0.56129340000000005</v>
      </c>
      <c r="I619">
        <v>71.027500000000003</v>
      </c>
      <c r="J619">
        <v>-2.8571099999999999E-2</v>
      </c>
      <c r="K619">
        <v>-9.0906000000000008E-3</v>
      </c>
      <c r="L619" s="1">
        <v>4.4016000000000003E-3</v>
      </c>
      <c r="M619" s="1">
        <v>1.7893699999999998E-2</v>
      </c>
      <c r="N619">
        <v>3.7374299999999999E-2</v>
      </c>
      <c r="O619">
        <v>-2.0007799999999999E-2</v>
      </c>
      <c r="P619">
        <v>-5.2729999999999997E-4</v>
      </c>
      <c r="Q619">
        <v>1.29649E-2</v>
      </c>
      <c r="R619">
        <v>2.6457100000000001E-2</v>
      </c>
      <c r="S619">
        <v>4.5937600000000002E-2</v>
      </c>
      <c r="T619">
        <v>14</v>
      </c>
      <c r="U619">
        <v>17</v>
      </c>
    </row>
    <row r="620" spans="1:21">
      <c r="A620" s="12">
        <v>41522</v>
      </c>
      <c r="B620" s="13">
        <v>8</v>
      </c>
      <c r="C620" t="s">
        <v>38</v>
      </c>
      <c r="D620" t="s">
        <v>68</v>
      </c>
      <c r="E620" t="str">
        <f t="shared" si="9"/>
        <v>415228Average Per Device30% Cycling</v>
      </c>
      <c r="F620">
        <v>2.4897239999999998</v>
      </c>
      <c r="G620">
        <v>2.698423</v>
      </c>
      <c r="H620">
        <v>2.7238289999999998</v>
      </c>
      <c r="I620">
        <v>74.0364</v>
      </c>
      <c r="J620">
        <v>1.44283E-2</v>
      </c>
      <c r="K620">
        <v>0.12920470000000001</v>
      </c>
      <c r="L620" s="1">
        <v>0.20869850000000001</v>
      </c>
      <c r="M620" s="1">
        <v>0.28819230000000001</v>
      </c>
      <c r="N620">
        <v>0.40296870000000001</v>
      </c>
      <c r="O620">
        <v>3.9834700000000001E-2</v>
      </c>
      <c r="P620">
        <v>0.1546111</v>
      </c>
      <c r="Q620">
        <v>0.2341049</v>
      </c>
      <c r="R620">
        <v>0.31359870000000001</v>
      </c>
      <c r="S620">
        <v>0.42837500000000001</v>
      </c>
      <c r="T620">
        <v>14</v>
      </c>
      <c r="U620">
        <v>17</v>
      </c>
    </row>
    <row r="621" spans="1:21">
      <c r="A621" s="12">
        <v>41522</v>
      </c>
      <c r="B621" s="13">
        <v>8</v>
      </c>
      <c r="C621" t="s">
        <v>38</v>
      </c>
      <c r="D621" t="s">
        <v>40</v>
      </c>
      <c r="E621" t="str">
        <f t="shared" si="9"/>
        <v>415228Average Per Device50% Cycling</v>
      </c>
      <c r="F621">
        <v>2.5564070000000001</v>
      </c>
      <c r="G621">
        <v>2.645349</v>
      </c>
      <c r="H621">
        <v>2.6863320000000002</v>
      </c>
      <c r="I621">
        <v>73.882400000000004</v>
      </c>
      <c r="J621">
        <v>-5.2116500000000003E-2</v>
      </c>
      <c r="K621">
        <v>3.12219E-2</v>
      </c>
      <c r="L621" s="1">
        <v>8.8941800000000001E-2</v>
      </c>
      <c r="M621" s="1">
        <v>0.14666170000000001</v>
      </c>
      <c r="N621">
        <v>0.23000010000000001</v>
      </c>
      <c r="O621">
        <v>-1.11331E-2</v>
      </c>
      <c r="P621">
        <v>7.22053E-2</v>
      </c>
      <c r="Q621">
        <v>0.12992529999999999</v>
      </c>
      <c r="R621">
        <v>0.18764520000000001</v>
      </c>
      <c r="S621">
        <v>0.27098359999999999</v>
      </c>
      <c r="T621">
        <v>14</v>
      </c>
      <c r="U621">
        <v>17</v>
      </c>
    </row>
    <row r="622" spans="1:21">
      <c r="A622" s="12">
        <v>41522</v>
      </c>
      <c r="B622" s="13">
        <v>8</v>
      </c>
      <c r="C622" t="s">
        <v>37</v>
      </c>
      <c r="D622" t="s">
        <v>68</v>
      </c>
      <c r="E622" t="str">
        <f t="shared" si="9"/>
        <v>415228Average Per Premise30% Cycling</v>
      </c>
      <c r="F622">
        <v>6.2512670000000004</v>
      </c>
      <c r="G622">
        <v>6.7752730000000003</v>
      </c>
      <c r="H622">
        <v>6.8390649999999997</v>
      </c>
      <c r="I622">
        <v>74.0364</v>
      </c>
      <c r="J622">
        <v>3.6227099999999998E-2</v>
      </c>
      <c r="K622">
        <v>0.3244108</v>
      </c>
      <c r="L622" s="1">
        <v>0.52400590000000002</v>
      </c>
      <c r="M622" s="1">
        <v>0.72360100000000005</v>
      </c>
      <c r="N622">
        <v>1.0117849999999999</v>
      </c>
      <c r="O622">
        <v>0.1000188</v>
      </c>
      <c r="P622">
        <v>0.38820250000000001</v>
      </c>
      <c r="Q622">
        <v>0.58779760000000003</v>
      </c>
      <c r="R622">
        <v>0.7873928</v>
      </c>
      <c r="S622">
        <v>1.0755760000000001</v>
      </c>
      <c r="T622">
        <v>14</v>
      </c>
      <c r="U622">
        <v>17</v>
      </c>
    </row>
    <row r="623" spans="1:21">
      <c r="A623" s="12">
        <v>41522</v>
      </c>
      <c r="B623" s="13">
        <v>8</v>
      </c>
      <c r="C623" t="s">
        <v>37</v>
      </c>
      <c r="D623" t="s">
        <v>40</v>
      </c>
      <c r="E623" t="str">
        <f t="shared" si="9"/>
        <v>415228Average Per Premise50% Cycling</v>
      </c>
      <c r="F623">
        <v>6.2408200000000003</v>
      </c>
      <c r="G623">
        <v>6.4579490000000002</v>
      </c>
      <c r="H623">
        <v>6.558001</v>
      </c>
      <c r="I623">
        <v>73.882400000000004</v>
      </c>
      <c r="J623">
        <v>-0.12722929999999999</v>
      </c>
      <c r="K623">
        <v>7.6220200000000002E-2</v>
      </c>
      <c r="L623" s="1">
        <v>0.21712880000000001</v>
      </c>
      <c r="M623" s="1">
        <v>0.3580373</v>
      </c>
      <c r="N623">
        <v>0.56148679999999995</v>
      </c>
      <c r="O623">
        <v>-2.71775E-2</v>
      </c>
      <c r="P623">
        <v>0.17627209999999999</v>
      </c>
      <c r="Q623">
        <v>0.31718059999999998</v>
      </c>
      <c r="R623">
        <v>0.45808919999999997</v>
      </c>
      <c r="S623">
        <v>0.66153870000000004</v>
      </c>
      <c r="T623">
        <v>14</v>
      </c>
      <c r="U623">
        <v>17</v>
      </c>
    </row>
    <row r="624" spans="1:21">
      <c r="A624" s="12">
        <v>41522</v>
      </c>
      <c r="B624" s="13">
        <v>8</v>
      </c>
      <c r="C624" t="s">
        <v>39</v>
      </c>
      <c r="D624" t="s">
        <v>68</v>
      </c>
      <c r="E624" t="str">
        <f t="shared" si="9"/>
        <v>415228Average Per Ton30% Cycling</v>
      </c>
      <c r="F624">
        <v>0.6489779</v>
      </c>
      <c r="G624">
        <v>0.70337780000000005</v>
      </c>
      <c r="H624">
        <v>0.71000030000000003</v>
      </c>
      <c r="I624">
        <v>74.0364</v>
      </c>
      <c r="J624">
        <v>3.7609000000000002E-3</v>
      </c>
      <c r="K624">
        <v>3.3678899999999998E-2</v>
      </c>
      <c r="L624" s="1">
        <v>5.4399900000000001E-2</v>
      </c>
      <c r="M624" s="1">
        <v>7.5120999999999993E-2</v>
      </c>
      <c r="N624">
        <v>0.1050389</v>
      </c>
      <c r="O624">
        <v>1.0383399999999999E-2</v>
      </c>
      <c r="P624">
        <v>4.0301299999999998E-2</v>
      </c>
      <c r="Q624">
        <v>6.1022399999999997E-2</v>
      </c>
      <c r="R624">
        <v>8.1743499999999997E-2</v>
      </c>
      <c r="S624">
        <v>0.11166139999999999</v>
      </c>
      <c r="T624">
        <v>14</v>
      </c>
      <c r="U624">
        <v>17</v>
      </c>
    </row>
    <row r="625" spans="1:21">
      <c r="A625" s="12">
        <v>41522</v>
      </c>
      <c r="B625" s="13">
        <v>8</v>
      </c>
      <c r="C625" t="s">
        <v>39</v>
      </c>
      <c r="D625" t="s">
        <v>40</v>
      </c>
      <c r="E625" t="str">
        <f t="shared" si="9"/>
        <v>415228Average Per Ton50% Cycling</v>
      </c>
      <c r="F625">
        <v>0.6557636</v>
      </c>
      <c r="G625">
        <v>0.67857869999999998</v>
      </c>
      <c r="H625">
        <v>0.68909180000000003</v>
      </c>
      <c r="I625">
        <v>73.882400000000004</v>
      </c>
      <c r="J625">
        <v>-1.33688E-2</v>
      </c>
      <c r="K625">
        <v>8.0088999999999994E-3</v>
      </c>
      <c r="L625" s="1">
        <v>2.2815100000000001E-2</v>
      </c>
      <c r="M625" s="1">
        <v>3.7621300000000003E-2</v>
      </c>
      <c r="N625">
        <v>5.8999099999999999E-2</v>
      </c>
      <c r="O625">
        <v>-2.8557999999999999E-3</v>
      </c>
      <c r="P625">
        <v>1.8522E-2</v>
      </c>
      <c r="Q625">
        <v>3.3328200000000002E-2</v>
      </c>
      <c r="R625">
        <v>4.8134400000000001E-2</v>
      </c>
      <c r="S625">
        <v>6.9512099999999993E-2</v>
      </c>
      <c r="T625">
        <v>14</v>
      </c>
      <c r="U625">
        <v>17</v>
      </c>
    </row>
    <row r="626" spans="1:21">
      <c r="A626" s="12">
        <v>41522</v>
      </c>
      <c r="B626" s="13">
        <v>9</v>
      </c>
      <c r="C626" t="s">
        <v>38</v>
      </c>
      <c r="D626" t="s">
        <v>68</v>
      </c>
      <c r="E626" t="str">
        <f t="shared" si="9"/>
        <v>415229Average Per Device30% Cycling</v>
      </c>
      <c r="F626">
        <v>3.287255</v>
      </c>
      <c r="G626">
        <v>3.4386329999999998</v>
      </c>
      <c r="H626">
        <v>3.471009</v>
      </c>
      <c r="I626">
        <v>78.890199999999993</v>
      </c>
      <c r="J626">
        <v>-7.8492800000000001E-2</v>
      </c>
      <c r="K626">
        <v>5.7317199999999999E-2</v>
      </c>
      <c r="L626" s="1">
        <v>0.15137890000000001</v>
      </c>
      <c r="M626" s="1">
        <v>0.24544050000000001</v>
      </c>
      <c r="N626">
        <v>0.3812506</v>
      </c>
      <c r="O626">
        <v>-4.61173E-2</v>
      </c>
      <c r="P626">
        <v>8.9692800000000003E-2</v>
      </c>
      <c r="Q626">
        <v>0.18375440000000001</v>
      </c>
      <c r="R626">
        <v>0.27781610000000001</v>
      </c>
      <c r="S626">
        <v>0.4136262</v>
      </c>
      <c r="T626">
        <v>14</v>
      </c>
      <c r="U626">
        <v>17</v>
      </c>
    </row>
    <row r="627" spans="1:21">
      <c r="A627" s="12">
        <v>41522</v>
      </c>
      <c r="B627" s="13">
        <v>9</v>
      </c>
      <c r="C627" t="s">
        <v>38</v>
      </c>
      <c r="D627" t="s">
        <v>40</v>
      </c>
      <c r="E627" t="str">
        <f t="shared" si="9"/>
        <v>415229Average Per Device50% Cycling</v>
      </c>
      <c r="F627">
        <v>3.2225130000000002</v>
      </c>
      <c r="G627">
        <v>3.376296</v>
      </c>
      <c r="H627">
        <v>3.428604</v>
      </c>
      <c r="I627">
        <v>78.781099999999995</v>
      </c>
      <c r="J627">
        <v>-8.1297000000000001E-3</v>
      </c>
      <c r="K627">
        <v>8.7529800000000005E-2</v>
      </c>
      <c r="L627" s="1">
        <v>0.15378330000000001</v>
      </c>
      <c r="M627" s="1">
        <v>0.2200368</v>
      </c>
      <c r="N627">
        <v>0.31569629999999999</v>
      </c>
      <c r="O627">
        <v>4.4178200000000001E-2</v>
      </c>
      <c r="P627">
        <v>0.13983770000000001</v>
      </c>
      <c r="Q627">
        <v>0.2060912</v>
      </c>
      <c r="R627">
        <v>0.27234459999999999</v>
      </c>
      <c r="S627">
        <v>0.3680042</v>
      </c>
      <c r="T627">
        <v>14</v>
      </c>
      <c r="U627">
        <v>17</v>
      </c>
    </row>
    <row r="628" spans="1:21">
      <c r="A628" s="12">
        <v>41522</v>
      </c>
      <c r="B628" s="13">
        <v>9</v>
      </c>
      <c r="C628" t="s">
        <v>37</v>
      </c>
      <c r="D628" t="s">
        <v>68</v>
      </c>
      <c r="E628" t="str">
        <f t="shared" si="9"/>
        <v>415229Average Per Premise30% Cycling</v>
      </c>
      <c r="F628">
        <v>8.2537280000000006</v>
      </c>
      <c r="G628">
        <v>8.6338139999999992</v>
      </c>
      <c r="H628">
        <v>8.7151040000000002</v>
      </c>
      <c r="I628">
        <v>78.890199999999993</v>
      </c>
      <c r="J628">
        <v>-0.19708220000000001</v>
      </c>
      <c r="K628">
        <v>0.1439134</v>
      </c>
      <c r="L628" s="1">
        <v>0.38008589999999998</v>
      </c>
      <c r="M628" s="1">
        <v>0.61625839999999998</v>
      </c>
      <c r="N628">
        <v>0.9572541</v>
      </c>
      <c r="O628">
        <v>-0.1157919</v>
      </c>
      <c r="P628">
        <v>0.22520370000000001</v>
      </c>
      <c r="Q628">
        <v>0.46137620000000001</v>
      </c>
      <c r="R628">
        <v>0.69754870000000002</v>
      </c>
      <c r="S628">
        <v>1.0385439999999999</v>
      </c>
      <c r="T628">
        <v>14</v>
      </c>
      <c r="U628">
        <v>17</v>
      </c>
    </row>
    <row r="629" spans="1:21">
      <c r="A629" s="12">
        <v>41522</v>
      </c>
      <c r="B629" s="13">
        <v>9</v>
      </c>
      <c r="C629" t="s">
        <v>37</v>
      </c>
      <c r="D629" t="s">
        <v>40</v>
      </c>
      <c r="E629" t="str">
        <f t="shared" si="9"/>
        <v>415229Average Per Premise50% Cycling</v>
      </c>
      <c r="F629">
        <v>7.8669479999999998</v>
      </c>
      <c r="G629">
        <v>8.2423710000000003</v>
      </c>
      <c r="H629">
        <v>8.3700679999999998</v>
      </c>
      <c r="I629">
        <v>78.781099999999995</v>
      </c>
      <c r="J629">
        <v>-1.98465E-2</v>
      </c>
      <c r="K629">
        <v>0.21368190000000001</v>
      </c>
      <c r="L629" s="1">
        <v>0.37542300000000001</v>
      </c>
      <c r="M629" s="1">
        <v>0.53716399999999997</v>
      </c>
      <c r="N629">
        <v>0.7706925</v>
      </c>
      <c r="O629">
        <v>0.1078504</v>
      </c>
      <c r="P629">
        <v>0.34137889999999999</v>
      </c>
      <c r="Q629">
        <v>0.50311989999999995</v>
      </c>
      <c r="R629">
        <v>0.66486100000000004</v>
      </c>
      <c r="S629">
        <v>0.89838949999999995</v>
      </c>
      <c r="T629">
        <v>14</v>
      </c>
      <c r="U629">
        <v>17</v>
      </c>
    </row>
    <row r="630" spans="1:21">
      <c r="A630" s="12">
        <v>41522</v>
      </c>
      <c r="B630" s="13">
        <v>9</v>
      </c>
      <c r="C630" t="s">
        <v>39</v>
      </c>
      <c r="D630" t="s">
        <v>68</v>
      </c>
      <c r="E630" t="str">
        <f t="shared" si="9"/>
        <v>415229Average Per Ton30% Cycling</v>
      </c>
      <c r="F630">
        <v>0.85686419999999996</v>
      </c>
      <c r="G630">
        <v>0.89632299999999998</v>
      </c>
      <c r="H630">
        <v>0.90476210000000001</v>
      </c>
      <c r="I630">
        <v>78.890199999999993</v>
      </c>
      <c r="J630">
        <v>-2.0460200000000001E-2</v>
      </c>
      <c r="K630">
        <v>1.49404E-2</v>
      </c>
      <c r="L630" s="1">
        <v>3.9458800000000002E-2</v>
      </c>
      <c r="M630" s="1">
        <v>6.3977099999999995E-2</v>
      </c>
      <c r="N630">
        <v>9.9377699999999999E-2</v>
      </c>
      <c r="O630">
        <v>-1.20211E-2</v>
      </c>
      <c r="P630">
        <v>2.3379500000000001E-2</v>
      </c>
      <c r="Q630">
        <v>4.78979E-2</v>
      </c>
      <c r="R630">
        <v>7.24162E-2</v>
      </c>
      <c r="S630">
        <v>0.1078168</v>
      </c>
      <c r="T630">
        <v>14</v>
      </c>
      <c r="U630">
        <v>17</v>
      </c>
    </row>
    <row r="631" spans="1:21">
      <c r="A631" s="12">
        <v>41522</v>
      </c>
      <c r="B631" s="13">
        <v>9</v>
      </c>
      <c r="C631" t="s">
        <v>39</v>
      </c>
      <c r="D631" t="s">
        <v>40</v>
      </c>
      <c r="E631" t="str">
        <f t="shared" si="9"/>
        <v>415229Average Per Ton50% Cycling</v>
      </c>
      <c r="F631">
        <v>0.82663140000000002</v>
      </c>
      <c r="G631">
        <v>0.86607959999999995</v>
      </c>
      <c r="H631">
        <v>0.87949759999999999</v>
      </c>
      <c r="I631">
        <v>78.781099999999995</v>
      </c>
      <c r="J631">
        <v>-2.0853999999999998E-3</v>
      </c>
      <c r="K631">
        <v>2.2453000000000001E-2</v>
      </c>
      <c r="L631" s="1">
        <v>3.94481E-2</v>
      </c>
      <c r="M631" s="1">
        <v>5.6443300000000002E-2</v>
      </c>
      <c r="N631">
        <v>8.0981700000000004E-2</v>
      </c>
      <c r="O631">
        <v>1.13326E-2</v>
      </c>
      <c r="P631">
        <v>3.5871E-2</v>
      </c>
      <c r="Q631">
        <v>5.2866200000000002E-2</v>
      </c>
      <c r="R631">
        <v>6.9861400000000004E-2</v>
      </c>
      <c r="S631">
        <v>9.4399700000000003E-2</v>
      </c>
      <c r="T631">
        <v>14</v>
      </c>
      <c r="U631">
        <v>17</v>
      </c>
    </row>
    <row r="632" spans="1:21">
      <c r="A632" s="12">
        <v>41522</v>
      </c>
      <c r="B632" s="13">
        <v>10</v>
      </c>
      <c r="C632" t="s">
        <v>38</v>
      </c>
      <c r="D632" t="s">
        <v>68</v>
      </c>
      <c r="E632" t="str">
        <f t="shared" si="9"/>
        <v>4152210Average Per Device30% Cycling</v>
      </c>
      <c r="F632">
        <v>4.0118919999999996</v>
      </c>
      <c r="G632">
        <v>4.1086640000000001</v>
      </c>
      <c r="H632">
        <v>4.147348</v>
      </c>
      <c r="I632">
        <v>84.517799999999994</v>
      </c>
      <c r="J632">
        <v>-0.159943</v>
      </c>
      <c r="K632">
        <v>-8.2736000000000007E-3</v>
      </c>
      <c r="L632" s="1">
        <v>9.6772200000000003E-2</v>
      </c>
      <c r="M632" s="1">
        <v>0.201818</v>
      </c>
      <c r="N632">
        <v>0.35348740000000001</v>
      </c>
      <c r="O632">
        <v>-0.1212587</v>
      </c>
      <c r="P632">
        <v>3.0410800000000002E-2</v>
      </c>
      <c r="Q632">
        <v>0.13545660000000001</v>
      </c>
      <c r="R632">
        <v>0.24050240000000001</v>
      </c>
      <c r="S632">
        <v>0.39217180000000001</v>
      </c>
      <c r="T632">
        <v>14</v>
      </c>
      <c r="U632">
        <v>17</v>
      </c>
    </row>
    <row r="633" spans="1:21">
      <c r="A633" s="12">
        <v>41522</v>
      </c>
      <c r="B633" s="13">
        <v>10</v>
      </c>
      <c r="C633" t="s">
        <v>38</v>
      </c>
      <c r="D633" t="s">
        <v>40</v>
      </c>
      <c r="E633" t="str">
        <f t="shared" si="9"/>
        <v>4152210Average Per Device50% Cycling</v>
      </c>
      <c r="F633">
        <v>3.9259170000000001</v>
      </c>
      <c r="G633">
        <v>3.9969070000000002</v>
      </c>
      <c r="H633">
        <v>4.0588290000000002</v>
      </c>
      <c r="I633">
        <v>83.864900000000006</v>
      </c>
      <c r="J633">
        <v>-0.1061761</v>
      </c>
      <c r="K633">
        <v>-1.5049E-3</v>
      </c>
      <c r="L633" s="1">
        <v>7.09901E-2</v>
      </c>
      <c r="M633" s="1">
        <v>0.143485</v>
      </c>
      <c r="N633">
        <v>0.24815619999999999</v>
      </c>
      <c r="O633">
        <v>-4.4253500000000001E-2</v>
      </c>
      <c r="P633">
        <v>6.0417699999999998E-2</v>
      </c>
      <c r="Q633">
        <v>0.13291259999999999</v>
      </c>
      <c r="R633">
        <v>0.2054076</v>
      </c>
      <c r="S633">
        <v>0.31007879999999999</v>
      </c>
      <c r="T633">
        <v>14</v>
      </c>
      <c r="U633">
        <v>17</v>
      </c>
    </row>
    <row r="634" spans="1:21">
      <c r="A634" s="12">
        <v>41522</v>
      </c>
      <c r="B634" s="13">
        <v>10</v>
      </c>
      <c r="C634" t="s">
        <v>37</v>
      </c>
      <c r="D634" t="s">
        <v>68</v>
      </c>
      <c r="E634" t="str">
        <f t="shared" si="9"/>
        <v>4152210Average Per Premise30% Cycling</v>
      </c>
      <c r="F634">
        <v>10.073169999999999</v>
      </c>
      <c r="G634">
        <v>10.316140000000001</v>
      </c>
      <c r="H634">
        <v>10.41328</v>
      </c>
      <c r="I634">
        <v>84.517799999999994</v>
      </c>
      <c r="J634">
        <v>-0.40158850000000001</v>
      </c>
      <c r="K634">
        <v>-2.0772800000000001E-2</v>
      </c>
      <c r="L634" s="1">
        <v>0.242979</v>
      </c>
      <c r="M634" s="1">
        <v>0.50673089999999998</v>
      </c>
      <c r="N634">
        <v>0.88754659999999996</v>
      </c>
      <c r="O634">
        <v>-0.3044577</v>
      </c>
      <c r="P634">
        <v>7.6357999999999995E-2</v>
      </c>
      <c r="Q634">
        <v>0.34010980000000002</v>
      </c>
      <c r="R634">
        <v>0.6038616</v>
      </c>
      <c r="S634">
        <v>0.98467740000000004</v>
      </c>
      <c r="T634">
        <v>14</v>
      </c>
      <c r="U634">
        <v>17</v>
      </c>
    </row>
    <row r="635" spans="1:21">
      <c r="A635" s="12">
        <v>41522</v>
      </c>
      <c r="B635" s="13">
        <v>10</v>
      </c>
      <c r="C635" t="s">
        <v>37</v>
      </c>
      <c r="D635" t="s">
        <v>40</v>
      </c>
      <c r="E635" t="str">
        <f t="shared" si="9"/>
        <v>4152210Average Per Premise50% Cycling</v>
      </c>
      <c r="F635">
        <v>9.5841290000000008</v>
      </c>
      <c r="G635">
        <v>9.7574339999999999</v>
      </c>
      <c r="H635">
        <v>9.9086040000000004</v>
      </c>
      <c r="I635">
        <v>83.864900000000006</v>
      </c>
      <c r="J635">
        <v>-0.25920159999999998</v>
      </c>
      <c r="K635">
        <v>-3.6735000000000001E-3</v>
      </c>
      <c r="L635" s="1">
        <v>0.1733046</v>
      </c>
      <c r="M635" s="1">
        <v>0.3502826</v>
      </c>
      <c r="N635">
        <v>0.60581079999999998</v>
      </c>
      <c r="O635">
        <v>-0.1080319</v>
      </c>
      <c r="P635">
        <v>0.1474963</v>
      </c>
      <c r="Q635">
        <v>0.32447429999999999</v>
      </c>
      <c r="R635">
        <v>0.50145240000000002</v>
      </c>
      <c r="S635">
        <v>0.75698049999999995</v>
      </c>
      <c r="T635">
        <v>14</v>
      </c>
      <c r="U635">
        <v>17</v>
      </c>
    </row>
    <row r="636" spans="1:21">
      <c r="A636" s="12">
        <v>41522</v>
      </c>
      <c r="B636" s="13">
        <v>10</v>
      </c>
      <c r="C636" t="s">
        <v>39</v>
      </c>
      <c r="D636" t="s">
        <v>68</v>
      </c>
      <c r="E636" t="str">
        <f t="shared" si="9"/>
        <v>4152210Average Per Ton30% Cycling</v>
      </c>
      <c r="F636">
        <v>1.04575</v>
      </c>
      <c r="G636">
        <v>1.070975</v>
      </c>
      <c r="H636">
        <v>1.0810580000000001</v>
      </c>
      <c r="I636">
        <v>84.517799999999994</v>
      </c>
      <c r="J636">
        <v>-4.1691100000000002E-2</v>
      </c>
      <c r="K636">
        <v>-2.1565999999999998E-3</v>
      </c>
      <c r="L636" s="1">
        <v>2.5224900000000001E-2</v>
      </c>
      <c r="M636" s="1">
        <v>5.2606399999999998E-2</v>
      </c>
      <c r="N636">
        <v>9.2141000000000001E-2</v>
      </c>
      <c r="O636">
        <v>-3.16076E-2</v>
      </c>
      <c r="P636">
        <v>7.927E-3</v>
      </c>
      <c r="Q636">
        <v>3.53085E-2</v>
      </c>
      <c r="R636">
        <v>6.2689999999999996E-2</v>
      </c>
      <c r="S636">
        <v>0.1022245</v>
      </c>
      <c r="T636">
        <v>14</v>
      </c>
      <c r="U636">
        <v>17</v>
      </c>
    </row>
    <row r="637" spans="1:21">
      <c r="A637" s="12">
        <v>41522</v>
      </c>
      <c r="B637" s="13">
        <v>10</v>
      </c>
      <c r="C637" t="s">
        <v>39</v>
      </c>
      <c r="D637" t="s">
        <v>40</v>
      </c>
      <c r="E637" t="str">
        <f t="shared" si="9"/>
        <v>4152210Average Per Ton50% Cycling</v>
      </c>
      <c r="F637">
        <v>1.0070669999999999</v>
      </c>
      <c r="G637">
        <v>1.025277</v>
      </c>
      <c r="H637">
        <v>1.0411619999999999</v>
      </c>
      <c r="I637">
        <v>83.864900000000006</v>
      </c>
      <c r="J637">
        <v>-2.7236099999999999E-2</v>
      </c>
      <c r="K637">
        <v>-3.8610000000000001E-4</v>
      </c>
      <c r="L637" s="1">
        <v>1.8210199999999999E-2</v>
      </c>
      <c r="M637" s="1">
        <v>3.6806400000000003E-2</v>
      </c>
      <c r="N637">
        <v>6.3656400000000002E-2</v>
      </c>
      <c r="O637">
        <v>-1.1351699999999999E-2</v>
      </c>
      <c r="P637">
        <v>1.54983E-2</v>
      </c>
      <c r="Q637">
        <v>3.4094600000000003E-2</v>
      </c>
      <c r="R637">
        <v>5.2690800000000003E-2</v>
      </c>
      <c r="S637">
        <v>7.9540799999999995E-2</v>
      </c>
      <c r="T637">
        <v>14</v>
      </c>
      <c r="U637">
        <v>17</v>
      </c>
    </row>
    <row r="638" spans="1:21">
      <c r="A638" s="12">
        <v>41522</v>
      </c>
      <c r="B638" s="13">
        <v>11</v>
      </c>
      <c r="C638" t="s">
        <v>38</v>
      </c>
      <c r="D638" t="s">
        <v>68</v>
      </c>
      <c r="E638" t="str">
        <f t="shared" si="9"/>
        <v>4152211Average Per Device30% Cycling</v>
      </c>
      <c r="F638">
        <v>4.5718769999999997</v>
      </c>
      <c r="G638">
        <v>4.6092259999999996</v>
      </c>
      <c r="H638">
        <v>4.6526230000000002</v>
      </c>
      <c r="I638">
        <v>86.171499999999995</v>
      </c>
      <c r="J638">
        <v>-0.23668120000000001</v>
      </c>
      <c r="K638">
        <v>-7.4781500000000001E-2</v>
      </c>
      <c r="L638" s="1">
        <v>3.73497E-2</v>
      </c>
      <c r="M638" s="1">
        <v>0.1494809</v>
      </c>
      <c r="N638">
        <v>0.31138060000000001</v>
      </c>
      <c r="O638">
        <v>-0.19328419999999999</v>
      </c>
      <c r="P638">
        <v>-3.1384599999999999E-2</v>
      </c>
      <c r="Q638">
        <v>8.0746700000000005E-2</v>
      </c>
      <c r="R638">
        <v>0.19287789999999999</v>
      </c>
      <c r="S638">
        <v>0.35477750000000002</v>
      </c>
      <c r="T638">
        <v>14</v>
      </c>
      <c r="U638">
        <v>17</v>
      </c>
    </row>
    <row r="639" spans="1:21">
      <c r="A639" s="12">
        <v>41522</v>
      </c>
      <c r="B639" s="13">
        <v>11</v>
      </c>
      <c r="C639" t="s">
        <v>38</v>
      </c>
      <c r="D639" t="s">
        <v>40</v>
      </c>
      <c r="E639" t="str">
        <f t="shared" si="9"/>
        <v>4152211Average Per Device50% Cycling</v>
      </c>
      <c r="F639">
        <v>4.4551420000000004</v>
      </c>
      <c r="G639">
        <v>4.461004</v>
      </c>
      <c r="H639">
        <v>4.5301169999999997</v>
      </c>
      <c r="I639">
        <v>85.195700000000002</v>
      </c>
      <c r="J639">
        <v>-0.18202260000000001</v>
      </c>
      <c r="K639">
        <v>-7.1018700000000004E-2</v>
      </c>
      <c r="L639" s="1">
        <v>5.8621999999999997E-3</v>
      </c>
      <c r="M639" s="1">
        <v>8.2743200000000003E-2</v>
      </c>
      <c r="N639">
        <v>0.193747</v>
      </c>
      <c r="O639">
        <v>-0.1129098</v>
      </c>
      <c r="P639">
        <v>-1.9059000000000001E-3</v>
      </c>
      <c r="Q639">
        <v>7.4975E-2</v>
      </c>
      <c r="R639">
        <v>0.15185599999999999</v>
      </c>
      <c r="S639">
        <v>0.26285979999999998</v>
      </c>
      <c r="T639">
        <v>14</v>
      </c>
      <c r="U639">
        <v>17</v>
      </c>
    </row>
    <row r="640" spans="1:21">
      <c r="A640" s="12">
        <v>41522</v>
      </c>
      <c r="B640" s="13">
        <v>11</v>
      </c>
      <c r="C640" t="s">
        <v>37</v>
      </c>
      <c r="D640" t="s">
        <v>68</v>
      </c>
      <c r="E640" t="str">
        <f t="shared" si="9"/>
        <v>4152211Average Per Premise30% Cycling</v>
      </c>
      <c r="F640">
        <v>11.479189999999999</v>
      </c>
      <c r="G640">
        <v>11.57297</v>
      </c>
      <c r="H640">
        <v>11.681929999999999</v>
      </c>
      <c r="I640">
        <v>86.171499999999995</v>
      </c>
      <c r="J640">
        <v>-0.59426639999999997</v>
      </c>
      <c r="K640">
        <v>-0.1877644</v>
      </c>
      <c r="L640" s="1">
        <v>9.3777700000000005E-2</v>
      </c>
      <c r="M640" s="1">
        <v>0.37531969999999998</v>
      </c>
      <c r="N640">
        <v>0.78182169999999995</v>
      </c>
      <c r="O640">
        <v>-0.48530240000000002</v>
      </c>
      <c r="P640">
        <v>-7.8800400000000007E-2</v>
      </c>
      <c r="Q640">
        <v>0.20274159999999999</v>
      </c>
      <c r="R640">
        <v>0.48428369999999998</v>
      </c>
      <c r="S640">
        <v>0.89078570000000001</v>
      </c>
      <c r="T640">
        <v>14</v>
      </c>
      <c r="U640">
        <v>17</v>
      </c>
    </row>
    <row r="641" spans="1:21">
      <c r="A641" s="12">
        <v>41522</v>
      </c>
      <c r="B641" s="13">
        <v>11</v>
      </c>
      <c r="C641" t="s">
        <v>37</v>
      </c>
      <c r="D641" t="s">
        <v>40</v>
      </c>
      <c r="E641" t="str">
        <f t="shared" si="9"/>
        <v>4152211Average Per Premise50% Cycling</v>
      </c>
      <c r="F641">
        <v>10.876099999999999</v>
      </c>
      <c r="G641">
        <v>10.890409999999999</v>
      </c>
      <c r="H641">
        <v>11.05913</v>
      </c>
      <c r="I641">
        <v>85.195700000000002</v>
      </c>
      <c r="J641">
        <v>-0.44436229999999999</v>
      </c>
      <c r="K641">
        <v>-0.17337449999999999</v>
      </c>
      <c r="L641" s="1">
        <v>1.43108E-2</v>
      </c>
      <c r="M641" s="1">
        <v>0.20199610000000001</v>
      </c>
      <c r="N641">
        <v>0.47298390000000001</v>
      </c>
      <c r="O641">
        <v>-0.27563910000000003</v>
      </c>
      <c r="P641">
        <v>-4.6514E-3</v>
      </c>
      <c r="Q641">
        <v>0.1830339</v>
      </c>
      <c r="R641">
        <v>0.37071929999999997</v>
      </c>
      <c r="S641">
        <v>0.64170709999999997</v>
      </c>
      <c r="T641">
        <v>14</v>
      </c>
      <c r="U641">
        <v>17</v>
      </c>
    </row>
    <row r="642" spans="1:21">
      <c r="A642" s="12">
        <v>41522</v>
      </c>
      <c r="B642" s="13">
        <v>11</v>
      </c>
      <c r="C642" t="s">
        <v>39</v>
      </c>
      <c r="D642" t="s">
        <v>68</v>
      </c>
      <c r="E642" t="str">
        <f t="shared" si="9"/>
        <v>4152211Average Per Ton30% Cycling</v>
      </c>
      <c r="F642">
        <v>1.1917169999999999</v>
      </c>
      <c r="G642">
        <v>1.2014530000000001</v>
      </c>
      <c r="H642">
        <v>1.2127650000000001</v>
      </c>
      <c r="I642">
        <v>86.171499999999995</v>
      </c>
      <c r="J642">
        <v>-6.1693999999999999E-2</v>
      </c>
      <c r="K642">
        <v>-1.9492800000000001E-2</v>
      </c>
      <c r="L642" s="1">
        <v>9.7356000000000005E-3</v>
      </c>
      <c r="M642" s="1">
        <v>3.8963999999999999E-2</v>
      </c>
      <c r="N642">
        <v>8.1165200000000007E-2</v>
      </c>
      <c r="O642">
        <v>-5.0382000000000003E-2</v>
      </c>
      <c r="P642">
        <v>-8.1808000000000002E-3</v>
      </c>
      <c r="Q642">
        <v>2.10476E-2</v>
      </c>
      <c r="R642">
        <v>5.0276000000000001E-2</v>
      </c>
      <c r="S642">
        <v>9.2477199999999996E-2</v>
      </c>
      <c r="T642">
        <v>14</v>
      </c>
      <c r="U642">
        <v>17</v>
      </c>
    </row>
    <row r="643" spans="1:21">
      <c r="A643" s="12">
        <v>41522</v>
      </c>
      <c r="B643" s="13">
        <v>11</v>
      </c>
      <c r="C643" t="s">
        <v>39</v>
      </c>
      <c r="D643" t="s">
        <v>40</v>
      </c>
      <c r="E643" t="str">
        <f t="shared" ref="E643:E706" si="10">CONCATENATE(A643,B643,C643,D643)</f>
        <v>4152211Average Per Ton50% Cycling</v>
      </c>
      <c r="F643">
        <v>1.1428229999999999</v>
      </c>
      <c r="G643">
        <v>1.144326</v>
      </c>
      <c r="H643">
        <v>1.1620550000000001</v>
      </c>
      <c r="I643">
        <v>85.195700000000002</v>
      </c>
      <c r="J643">
        <v>-4.66921E-2</v>
      </c>
      <c r="K643">
        <v>-1.82176E-2</v>
      </c>
      <c r="L643" s="1">
        <v>1.5037E-3</v>
      </c>
      <c r="M643" s="1">
        <v>2.1225000000000001E-2</v>
      </c>
      <c r="N643">
        <v>4.9699500000000001E-2</v>
      </c>
      <c r="O643">
        <v>-2.8963300000000001E-2</v>
      </c>
      <c r="P643">
        <v>-4.8879999999999996E-4</v>
      </c>
      <c r="Q643">
        <v>1.92325E-2</v>
      </c>
      <c r="R643">
        <v>3.8953799999999997E-2</v>
      </c>
      <c r="S643">
        <v>6.7428299999999997E-2</v>
      </c>
      <c r="T643">
        <v>14</v>
      </c>
      <c r="U643">
        <v>17</v>
      </c>
    </row>
    <row r="644" spans="1:21">
      <c r="A644" s="12">
        <v>41522</v>
      </c>
      <c r="B644" s="13">
        <v>12</v>
      </c>
      <c r="C644" t="s">
        <v>38</v>
      </c>
      <c r="D644" t="s">
        <v>68</v>
      </c>
      <c r="E644" t="str">
        <f t="shared" si="10"/>
        <v>4152212Average Per Device30% Cycling</v>
      </c>
      <c r="F644">
        <v>4.8722190000000003</v>
      </c>
      <c r="G644">
        <v>4.8138680000000003</v>
      </c>
      <c r="H644">
        <v>4.859191</v>
      </c>
      <c r="I644">
        <v>86.447199999999995</v>
      </c>
      <c r="J644">
        <v>-0.34329880000000002</v>
      </c>
      <c r="K644">
        <v>-0.17494960000000001</v>
      </c>
      <c r="L644" s="1">
        <v>-5.8351500000000001E-2</v>
      </c>
      <c r="M644" s="1">
        <v>5.8246600000000003E-2</v>
      </c>
      <c r="N644">
        <v>0.22659580000000001</v>
      </c>
      <c r="O644">
        <v>-0.29797499999999999</v>
      </c>
      <c r="P644">
        <v>-0.12962580000000001</v>
      </c>
      <c r="Q644">
        <v>-1.30277E-2</v>
      </c>
      <c r="R644">
        <v>0.1035705</v>
      </c>
      <c r="S644">
        <v>0.27191959999999998</v>
      </c>
      <c r="T644">
        <v>14</v>
      </c>
      <c r="U644">
        <v>17</v>
      </c>
    </row>
    <row r="645" spans="1:21">
      <c r="A645" s="12">
        <v>41522</v>
      </c>
      <c r="B645" s="13">
        <v>12</v>
      </c>
      <c r="C645" t="s">
        <v>38</v>
      </c>
      <c r="D645" t="s">
        <v>40</v>
      </c>
      <c r="E645" t="str">
        <f t="shared" si="10"/>
        <v>4152212Average Per Device50% Cycling</v>
      </c>
      <c r="F645">
        <v>4.7494199999999998</v>
      </c>
      <c r="G645">
        <v>4.665343</v>
      </c>
      <c r="H645">
        <v>4.737622</v>
      </c>
      <c r="I645">
        <v>85.1267</v>
      </c>
      <c r="J645">
        <v>-0.27954879999999999</v>
      </c>
      <c r="K645">
        <v>-0.16406209999999999</v>
      </c>
      <c r="L645" s="1">
        <v>-8.4076399999999996E-2</v>
      </c>
      <c r="M645" s="1">
        <v>-4.0907000000000001E-3</v>
      </c>
      <c r="N645">
        <v>0.11139590000000001</v>
      </c>
      <c r="O645">
        <v>-0.20727019999999999</v>
      </c>
      <c r="P645">
        <v>-9.1783600000000007E-2</v>
      </c>
      <c r="Q645">
        <v>-1.17979E-2</v>
      </c>
      <c r="R645">
        <v>6.8187800000000007E-2</v>
      </c>
      <c r="S645">
        <v>0.18367439999999999</v>
      </c>
      <c r="T645">
        <v>14</v>
      </c>
      <c r="U645">
        <v>17</v>
      </c>
    </row>
    <row r="646" spans="1:21">
      <c r="A646" s="12">
        <v>41522</v>
      </c>
      <c r="B646" s="13">
        <v>12</v>
      </c>
      <c r="C646" t="s">
        <v>37</v>
      </c>
      <c r="D646" t="s">
        <v>68</v>
      </c>
      <c r="E646" t="str">
        <f t="shared" si="10"/>
        <v>4152212Average Per Premise30% Cycling</v>
      </c>
      <c r="F646">
        <v>12.2333</v>
      </c>
      <c r="G646">
        <v>12.086790000000001</v>
      </c>
      <c r="H646">
        <v>12.20059</v>
      </c>
      <c r="I646">
        <v>86.447199999999995</v>
      </c>
      <c r="J646">
        <v>-0.86196450000000002</v>
      </c>
      <c r="K646">
        <v>-0.43926880000000001</v>
      </c>
      <c r="L646" s="1">
        <v>-0.14651110000000001</v>
      </c>
      <c r="M646" s="1">
        <v>0.14624670000000001</v>
      </c>
      <c r="N646">
        <v>0.56894239999999996</v>
      </c>
      <c r="O646">
        <v>-0.74816260000000001</v>
      </c>
      <c r="P646">
        <v>-0.3254669</v>
      </c>
      <c r="Q646">
        <v>-3.2709099999999998E-2</v>
      </c>
      <c r="R646">
        <v>0.26004860000000002</v>
      </c>
      <c r="S646">
        <v>0.68274429999999997</v>
      </c>
      <c r="T646">
        <v>14</v>
      </c>
      <c r="U646">
        <v>17</v>
      </c>
    </row>
    <row r="647" spans="1:21">
      <c r="A647" s="12">
        <v>41522</v>
      </c>
      <c r="B647" s="13">
        <v>12</v>
      </c>
      <c r="C647" t="s">
        <v>37</v>
      </c>
      <c r="D647" t="s">
        <v>40</v>
      </c>
      <c r="E647" t="str">
        <f t="shared" si="10"/>
        <v>4152212Average Per Premise50% Cycling</v>
      </c>
      <c r="F647">
        <v>11.5945</v>
      </c>
      <c r="G647">
        <v>11.389250000000001</v>
      </c>
      <c r="H647">
        <v>11.5657</v>
      </c>
      <c r="I647">
        <v>85.1267</v>
      </c>
      <c r="J647">
        <v>-0.6824479</v>
      </c>
      <c r="K647">
        <v>-0.4005165</v>
      </c>
      <c r="L647" s="1">
        <v>-0.20525170000000001</v>
      </c>
      <c r="M647" s="1">
        <v>-9.9868999999999999E-3</v>
      </c>
      <c r="N647">
        <v>0.27194449999999998</v>
      </c>
      <c r="O647">
        <v>-0.50599620000000001</v>
      </c>
      <c r="P647">
        <v>-0.22406480000000001</v>
      </c>
      <c r="Q647">
        <v>-2.8799999999999999E-2</v>
      </c>
      <c r="R647">
        <v>0.1664648</v>
      </c>
      <c r="S647">
        <v>0.44839620000000002</v>
      </c>
      <c r="T647">
        <v>14</v>
      </c>
      <c r="U647">
        <v>17</v>
      </c>
    </row>
    <row r="648" spans="1:21">
      <c r="A648" s="12">
        <v>41522</v>
      </c>
      <c r="B648" s="13">
        <v>12</v>
      </c>
      <c r="C648" t="s">
        <v>39</v>
      </c>
      <c r="D648" t="s">
        <v>68</v>
      </c>
      <c r="E648" t="str">
        <f t="shared" si="10"/>
        <v>4152212Average Per Ton30% Cycling</v>
      </c>
      <c r="F648">
        <v>1.2700050000000001</v>
      </c>
      <c r="G648">
        <v>1.2547950000000001</v>
      </c>
      <c r="H648">
        <v>1.2666090000000001</v>
      </c>
      <c r="I648">
        <v>86.447199999999995</v>
      </c>
      <c r="J648">
        <v>-8.9485099999999998E-2</v>
      </c>
      <c r="K648">
        <v>-4.5602799999999999E-2</v>
      </c>
      <c r="L648" s="1">
        <v>-1.521E-2</v>
      </c>
      <c r="M648" s="1">
        <v>1.51827E-2</v>
      </c>
      <c r="N648">
        <v>5.9065100000000002E-2</v>
      </c>
      <c r="O648">
        <v>-7.7670900000000001E-2</v>
      </c>
      <c r="P648">
        <v>-3.3788600000000002E-2</v>
      </c>
      <c r="Q648">
        <v>-3.3958E-3</v>
      </c>
      <c r="R648">
        <v>2.6997E-2</v>
      </c>
      <c r="S648">
        <v>7.0879300000000006E-2</v>
      </c>
      <c r="T648">
        <v>14</v>
      </c>
      <c r="U648">
        <v>17</v>
      </c>
    </row>
    <row r="649" spans="1:21">
      <c r="A649" s="12">
        <v>41522</v>
      </c>
      <c r="B649" s="13">
        <v>12</v>
      </c>
      <c r="C649" t="s">
        <v>39</v>
      </c>
      <c r="D649" t="s">
        <v>40</v>
      </c>
      <c r="E649" t="str">
        <f t="shared" si="10"/>
        <v>4152212Average Per Ton50% Cycling</v>
      </c>
      <c r="F649">
        <v>1.21831</v>
      </c>
      <c r="G649">
        <v>1.1967429999999999</v>
      </c>
      <c r="H649">
        <v>1.215284</v>
      </c>
      <c r="I649">
        <v>85.1267</v>
      </c>
      <c r="J649">
        <v>-7.1709200000000001E-2</v>
      </c>
      <c r="K649">
        <v>-4.2084900000000001E-2</v>
      </c>
      <c r="L649" s="1">
        <v>-2.1567099999999999E-2</v>
      </c>
      <c r="M649" s="1">
        <v>-1.0494E-3</v>
      </c>
      <c r="N649">
        <v>2.8575E-2</v>
      </c>
      <c r="O649">
        <v>-5.3168399999999998E-2</v>
      </c>
      <c r="P649">
        <v>-2.3543999999999999E-2</v>
      </c>
      <c r="Q649">
        <v>-3.0262000000000002E-3</v>
      </c>
      <c r="R649">
        <v>1.74915E-2</v>
      </c>
      <c r="S649">
        <v>4.7115900000000002E-2</v>
      </c>
      <c r="T649">
        <v>14</v>
      </c>
      <c r="U649">
        <v>17</v>
      </c>
    </row>
    <row r="650" spans="1:21">
      <c r="A650" s="12">
        <v>41522</v>
      </c>
      <c r="B650" s="13">
        <v>13</v>
      </c>
      <c r="C650" t="s">
        <v>38</v>
      </c>
      <c r="D650" t="s">
        <v>68</v>
      </c>
      <c r="E650" t="str">
        <f t="shared" si="10"/>
        <v>4152213Average Per Device30% Cycling</v>
      </c>
      <c r="F650">
        <v>4.938625</v>
      </c>
      <c r="G650">
        <v>4.8925599999999996</v>
      </c>
      <c r="H650">
        <v>4.938625</v>
      </c>
      <c r="I650">
        <v>87.801400000000001</v>
      </c>
      <c r="J650">
        <v>-0.33450730000000001</v>
      </c>
      <c r="K650">
        <v>-0.16409319999999999</v>
      </c>
      <c r="L650" s="1">
        <v>-4.6064899999999999E-2</v>
      </c>
      <c r="M650" s="1">
        <v>7.1963399999999997E-2</v>
      </c>
      <c r="N650">
        <v>0.2423775</v>
      </c>
      <c r="O650">
        <v>-0.28844239999999999</v>
      </c>
      <c r="P650">
        <v>-0.1180283</v>
      </c>
      <c r="Q650">
        <v>0</v>
      </c>
      <c r="R650">
        <v>0.1180283</v>
      </c>
      <c r="S650">
        <v>0.28844239999999999</v>
      </c>
      <c r="T650">
        <v>14</v>
      </c>
      <c r="U650">
        <v>17</v>
      </c>
    </row>
    <row r="651" spans="1:21">
      <c r="A651" s="12">
        <v>41522</v>
      </c>
      <c r="B651" s="13">
        <v>13</v>
      </c>
      <c r="C651" t="s">
        <v>38</v>
      </c>
      <c r="D651" t="s">
        <v>40</v>
      </c>
      <c r="E651" t="str">
        <f t="shared" si="10"/>
        <v>4152213Average Per Device50% Cycling</v>
      </c>
      <c r="F651">
        <v>4.7864199999999997</v>
      </c>
      <c r="G651">
        <v>4.7133969999999996</v>
      </c>
      <c r="H651">
        <v>4.7864199999999997</v>
      </c>
      <c r="I651">
        <v>86.5411</v>
      </c>
      <c r="J651">
        <v>-0.26834029999999998</v>
      </c>
      <c r="K651">
        <v>-0.15294540000000001</v>
      </c>
      <c r="L651" s="1">
        <v>-7.3023299999999999E-2</v>
      </c>
      <c r="M651" s="1">
        <v>6.8988000000000001E-3</v>
      </c>
      <c r="N651">
        <v>0.1222936</v>
      </c>
      <c r="O651">
        <v>-0.19531689999999999</v>
      </c>
      <c r="P651">
        <v>-7.9922099999999996E-2</v>
      </c>
      <c r="Q651" s="31">
        <v>0</v>
      </c>
      <c r="R651">
        <v>7.9922099999999996E-2</v>
      </c>
      <c r="S651">
        <v>0.19531689999999999</v>
      </c>
      <c r="T651">
        <v>14</v>
      </c>
      <c r="U651">
        <v>17</v>
      </c>
    </row>
    <row r="652" spans="1:21">
      <c r="A652" s="12">
        <v>41522</v>
      </c>
      <c r="B652" s="13">
        <v>13</v>
      </c>
      <c r="C652" t="s">
        <v>37</v>
      </c>
      <c r="D652" t="s">
        <v>68</v>
      </c>
      <c r="E652" t="str">
        <f t="shared" si="10"/>
        <v>4152213Average Per Premise30% Cycling</v>
      </c>
      <c r="F652">
        <v>12.400029999999999</v>
      </c>
      <c r="G652">
        <v>12.284369999999999</v>
      </c>
      <c r="H652">
        <v>12.400029999999999</v>
      </c>
      <c r="I652">
        <v>87.801400000000001</v>
      </c>
      <c r="J652">
        <v>-0.83989049999999998</v>
      </c>
      <c r="K652">
        <v>-0.41201019999999999</v>
      </c>
      <c r="L652" s="1">
        <v>-0.1156616</v>
      </c>
      <c r="M652" s="1">
        <v>0.18068699999999999</v>
      </c>
      <c r="N652">
        <v>0.60856730000000003</v>
      </c>
      <c r="O652">
        <v>-0.72422799999999998</v>
      </c>
      <c r="P652">
        <v>-0.29634759999999999</v>
      </c>
      <c r="Q652" s="31">
        <v>9.540000000000001E-7</v>
      </c>
      <c r="R652">
        <v>0.29634959999999999</v>
      </c>
      <c r="S652">
        <v>0.72422989999999998</v>
      </c>
      <c r="T652">
        <v>14</v>
      </c>
      <c r="U652">
        <v>17</v>
      </c>
    </row>
    <row r="653" spans="1:21">
      <c r="A653" s="12">
        <v>41522</v>
      </c>
      <c r="B653" s="13">
        <v>13</v>
      </c>
      <c r="C653" t="s">
        <v>37</v>
      </c>
      <c r="D653" t="s">
        <v>40</v>
      </c>
      <c r="E653" t="str">
        <f t="shared" si="10"/>
        <v>4152213Average Per Premise50% Cycling</v>
      </c>
      <c r="F653">
        <v>11.68483</v>
      </c>
      <c r="G653">
        <v>11.50656</v>
      </c>
      <c r="H653">
        <v>11.68483</v>
      </c>
      <c r="I653">
        <v>86.5411</v>
      </c>
      <c r="J653">
        <v>-0.65508520000000003</v>
      </c>
      <c r="K653">
        <v>-0.37337799999999999</v>
      </c>
      <c r="L653" s="1">
        <v>-0.17826839999999999</v>
      </c>
      <c r="M653" s="1">
        <v>1.6841100000000001E-2</v>
      </c>
      <c r="N653">
        <v>0.29854829999999999</v>
      </c>
      <c r="O653">
        <v>-0.47681669999999998</v>
      </c>
      <c r="P653">
        <v>-0.19510949999999999</v>
      </c>
      <c r="Q653">
        <v>0</v>
      </c>
      <c r="R653">
        <v>0.19510949999999999</v>
      </c>
      <c r="S653">
        <v>0.47681669999999998</v>
      </c>
      <c r="T653">
        <v>14</v>
      </c>
      <c r="U653">
        <v>17</v>
      </c>
    </row>
    <row r="654" spans="1:21">
      <c r="A654" s="12">
        <v>41522</v>
      </c>
      <c r="B654" s="13">
        <v>13</v>
      </c>
      <c r="C654" t="s">
        <v>39</v>
      </c>
      <c r="D654" t="s">
        <v>68</v>
      </c>
      <c r="E654" t="str">
        <f t="shared" si="10"/>
        <v>4152213Average Per Ton30% Cycling</v>
      </c>
      <c r="F654">
        <v>1.287315</v>
      </c>
      <c r="G654">
        <v>1.275307</v>
      </c>
      <c r="H654">
        <v>1.287315</v>
      </c>
      <c r="I654">
        <v>87.801400000000001</v>
      </c>
      <c r="J654">
        <v>-8.7193499999999993E-2</v>
      </c>
      <c r="K654">
        <v>-4.2772900000000003E-2</v>
      </c>
      <c r="L654" s="1">
        <v>-1.20074E-2</v>
      </c>
      <c r="M654" s="1">
        <v>1.8758199999999999E-2</v>
      </c>
      <c r="N654">
        <v>6.3178799999999993E-2</v>
      </c>
      <c r="O654">
        <v>-7.5186100000000006E-2</v>
      </c>
      <c r="P654">
        <v>-3.0765600000000001E-2</v>
      </c>
      <c r="Q654">
        <v>0</v>
      </c>
      <c r="R654">
        <v>3.0765600000000001E-2</v>
      </c>
      <c r="S654">
        <v>7.5186100000000006E-2</v>
      </c>
      <c r="T654">
        <v>14</v>
      </c>
      <c r="U654">
        <v>17</v>
      </c>
    </row>
    <row r="655" spans="1:21">
      <c r="A655" s="12">
        <v>41522</v>
      </c>
      <c r="B655" s="13">
        <v>13</v>
      </c>
      <c r="C655" t="s">
        <v>39</v>
      </c>
      <c r="D655" t="s">
        <v>40</v>
      </c>
      <c r="E655" t="str">
        <f t="shared" si="10"/>
        <v>4152213Average Per Ton50% Cycling</v>
      </c>
      <c r="F655">
        <v>1.2278009999999999</v>
      </c>
      <c r="G655">
        <v>1.2090689999999999</v>
      </c>
      <c r="H655">
        <v>1.2278009999999999</v>
      </c>
      <c r="I655">
        <v>86.5411</v>
      </c>
      <c r="J655">
        <v>-6.8834099999999995E-2</v>
      </c>
      <c r="K655">
        <v>-3.9233299999999999E-2</v>
      </c>
      <c r="L655" s="1">
        <v>-1.87318E-2</v>
      </c>
      <c r="M655" s="1">
        <v>1.7696000000000001E-3</v>
      </c>
      <c r="N655">
        <v>3.13704E-2</v>
      </c>
      <c r="O655">
        <v>-5.01022E-2</v>
      </c>
      <c r="P655">
        <v>-2.0501399999999999E-2</v>
      </c>
      <c r="Q655" s="31">
        <v>0</v>
      </c>
      <c r="R655">
        <v>2.0501399999999999E-2</v>
      </c>
      <c r="S655">
        <v>5.01022E-2</v>
      </c>
      <c r="T655">
        <v>14</v>
      </c>
      <c r="U655">
        <v>17</v>
      </c>
    </row>
    <row r="656" spans="1:21">
      <c r="A656" s="12">
        <v>41522</v>
      </c>
      <c r="B656" s="13">
        <v>14</v>
      </c>
      <c r="C656" t="s">
        <v>38</v>
      </c>
      <c r="D656" t="s">
        <v>68</v>
      </c>
      <c r="E656" t="str">
        <f t="shared" si="10"/>
        <v>4152214Average Per Device30% Cycling</v>
      </c>
      <c r="F656">
        <v>4.7097150000000001</v>
      </c>
      <c r="G656">
        <v>4.9301890000000004</v>
      </c>
      <c r="H656">
        <v>4.9766079999999997</v>
      </c>
      <c r="I656">
        <v>86.636200000000002</v>
      </c>
      <c r="J656">
        <v>-6.1534800000000001E-2</v>
      </c>
      <c r="K656">
        <v>0.1050782</v>
      </c>
      <c r="L656" s="1">
        <v>0.2204738</v>
      </c>
      <c r="M656" s="1">
        <v>0.33586939999999998</v>
      </c>
      <c r="N656">
        <v>0.50248230000000005</v>
      </c>
      <c r="O656">
        <v>-1.51156E-2</v>
      </c>
      <c r="P656">
        <v>0.1514973</v>
      </c>
      <c r="Q656">
        <v>0.26689289999999999</v>
      </c>
      <c r="R656">
        <v>0.38228849999999998</v>
      </c>
      <c r="S656">
        <v>0.54890139999999998</v>
      </c>
      <c r="T656">
        <v>14</v>
      </c>
      <c r="U656">
        <v>17</v>
      </c>
    </row>
    <row r="657" spans="1:21">
      <c r="A657" s="12">
        <v>41522</v>
      </c>
      <c r="B657" s="13">
        <v>14</v>
      </c>
      <c r="C657" t="s">
        <v>38</v>
      </c>
      <c r="D657" t="s">
        <v>40</v>
      </c>
      <c r="E657" t="str">
        <f t="shared" si="10"/>
        <v>4152214Average Per Device50% Cycling</v>
      </c>
      <c r="F657">
        <v>4.4920280000000004</v>
      </c>
      <c r="G657">
        <v>4.7490230000000002</v>
      </c>
      <c r="H657">
        <v>4.8225980000000002</v>
      </c>
      <c r="I657">
        <v>86.042299999999997</v>
      </c>
      <c r="J657">
        <v>6.6672800000000004E-2</v>
      </c>
      <c r="K657">
        <v>0.17911679999999999</v>
      </c>
      <c r="L657" s="1">
        <v>0.25699519999999998</v>
      </c>
      <c r="M657" s="1">
        <v>0.33487359999999999</v>
      </c>
      <c r="N657">
        <v>0.44731759999999998</v>
      </c>
      <c r="O657">
        <v>0.14024780000000001</v>
      </c>
      <c r="P657">
        <v>0.25269180000000002</v>
      </c>
      <c r="Q657">
        <v>0.33057019999999998</v>
      </c>
      <c r="R657">
        <v>0.4084486</v>
      </c>
      <c r="S657">
        <v>0.52089260000000004</v>
      </c>
      <c r="T657">
        <v>14</v>
      </c>
      <c r="U657">
        <v>17</v>
      </c>
    </row>
    <row r="658" spans="1:21">
      <c r="A658" s="12">
        <v>41522</v>
      </c>
      <c r="B658" s="13">
        <v>14</v>
      </c>
      <c r="C658" t="s">
        <v>37</v>
      </c>
      <c r="D658" t="s">
        <v>68</v>
      </c>
      <c r="E658" t="str">
        <f t="shared" si="10"/>
        <v>4152214Average Per Premise30% Cycling</v>
      </c>
      <c r="F658">
        <v>11.825279999999999</v>
      </c>
      <c r="G658">
        <v>12.37885</v>
      </c>
      <c r="H658">
        <v>12.4954</v>
      </c>
      <c r="I658">
        <v>86.636200000000002</v>
      </c>
      <c r="J658">
        <v>-0.1545019</v>
      </c>
      <c r="K658">
        <v>0.26383430000000002</v>
      </c>
      <c r="L658" s="1">
        <v>0.55357270000000003</v>
      </c>
      <c r="M658" s="1">
        <v>0.84331100000000003</v>
      </c>
      <c r="N658">
        <v>1.261647</v>
      </c>
      <c r="O658">
        <v>-3.7950499999999998E-2</v>
      </c>
      <c r="P658">
        <v>0.38038569999999999</v>
      </c>
      <c r="Q658">
        <v>0.6701241</v>
      </c>
      <c r="R658">
        <v>0.9598624</v>
      </c>
      <c r="S658">
        <v>1.378199</v>
      </c>
      <c r="T658">
        <v>14</v>
      </c>
      <c r="U658">
        <v>17</v>
      </c>
    </row>
    <row r="659" spans="1:21">
      <c r="A659" s="12">
        <v>41522</v>
      </c>
      <c r="B659" s="13">
        <v>14</v>
      </c>
      <c r="C659" t="s">
        <v>37</v>
      </c>
      <c r="D659" t="s">
        <v>40</v>
      </c>
      <c r="E659" t="str">
        <f t="shared" si="10"/>
        <v>4152214Average Per Premise50% Cycling</v>
      </c>
      <c r="F659">
        <v>10.966150000000001</v>
      </c>
      <c r="G659">
        <v>11.593540000000001</v>
      </c>
      <c r="H659">
        <v>11.773149999999999</v>
      </c>
      <c r="I659">
        <v>86.042299999999997</v>
      </c>
      <c r="J659">
        <v>0.16276409999999999</v>
      </c>
      <c r="K659">
        <v>0.43726769999999998</v>
      </c>
      <c r="L659" s="1">
        <v>0.62738799999999995</v>
      </c>
      <c r="M659" s="1">
        <v>0.81750829999999997</v>
      </c>
      <c r="N659">
        <v>1.092012</v>
      </c>
      <c r="O659">
        <v>0.34238010000000002</v>
      </c>
      <c r="P659">
        <v>0.61688359999999998</v>
      </c>
      <c r="Q659">
        <v>0.80700400000000005</v>
      </c>
      <c r="R659">
        <v>0.99712429999999996</v>
      </c>
      <c r="S659">
        <v>1.271628</v>
      </c>
      <c r="T659">
        <v>14</v>
      </c>
      <c r="U659">
        <v>17</v>
      </c>
    </row>
    <row r="660" spans="1:21">
      <c r="A660" s="12">
        <v>41522</v>
      </c>
      <c r="B660" s="13">
        <v>14</v>
      </c>
      <c r="C660" t="s">
        <v>39</v>
      </c>
      <c r="D660" t="s">
        <v>68</v>
      </c>
      <c r="E660" t="str">
        <f t="shared" si="10"/>
        <v>4152214Average Per Ton30% Cycling</v>
      </c>
      <c r="F660">
        <v>1.227646</v>
      </c>
      <c r="G660">
        <v>1.2851159999999999</v>
      </c>
      <c r="H660">
        <v>1.297215</v>
      </c>
      <c r="I660">
        <v>86.636200000000002</v>
      </c>
      <c r="J660">
        <v>-1.60397E-2</v>
      </c>
      <c r="K660">
        <v>2.7390100000000001E-2</v>
      </c>
      <c r="L660" s="1">
        <v>5.7469399999999997E-2</v>
      </c>
      <c r="M660" s="1">
        <v>8.7548699999999993E-2</v>
      </c>
      <c r="N660">
        <v>0.13097839999999999</v>
      </c>
      <c r="O660">
        <v>-3.9398999999999997E-3</v>
      </c>
      <c r="P660">
        <v>3.9489799999999999E-2</v>
      </c>
      <c r="Q660">
        <v>6.9569099999999995E-2</v>
      </c>
      <c r="R660">
        <v>9.9648399999999998E-2</v>
      </c>
      <c r="S660">
        <v>0.14307819999999999</v>
      </c>
      <c r="T660">
        <v>14</v>
      </c>
      <c r="U660">
        <v>17</v>
      </c>
    </row>
    <row r="661" spans="1:21">
      <c r="A661" s="12">
        <v>41522</v>
      </c>
      <c r="B661" s="13">
        <v>14</v>
      </c>
      <c r="C661" t="s">
        <v>39</v>
      </c>
      <c r="D661" t="s">
        <v>40</v>
      </c>
      <c r="E661" t="str">
        <f t="shared" si="10"/>
        <v>4152214Average Per Ton50% Cycling</v>
      </c>
      <c r="F661">
        <v>1.152285</v>
      </c>
      <c r="G661">
        <v>1.218208</v>
      </c>
      <c r="H661">
        <v>1.237082</v>
      </c>
      <c r="I661">
        <v>86.042299999999997</v>
      </c>
      <c r="J661">
        <v>1.7102800000000001E-2</v>
      </c>
      <c r="K661">
        <v>4.5946599999999997E-2</v>
      </c>
      <c r="L661" s="1">
        <v>6.5923800000000005E-2</v>
      </c>
      <c r="M661" s="1">
        <v>8.5901000000000005E-2</v>
      </c>
      <c r="N661">
        <v>0.1147449</v>
      </c>
      <c r="O661">
        <v>3.59762E-2</v>
      </c>
      <c r="P661">
        <v>6.4820100000000005E-2</v>
      </c>
      <c r="Q661">
        <v>8.4797300000000006E-2</v>
      </c>
      <c r="R661">
        <v>0.1047744</v>
      </c>
      <c r="S661">
        <v>0.1336183</v>
      </c>
      <c r="T661">
        <v>14</v>
      </c>
      <c r="U661">
        <v>17</v>
      </c>
    </row>
    <row r="662" spans="1:21">
      <c r="A662" s="12">
        <v>41522</v>
      </c>
      <c r="B662" s="13">
        <v>15</v>
      </c>
      <c r="C662" t="s">
        <v>38</v>
      </c>
      <c r="D662" t="s">
        <v>68</v>
      </c>
      <c r="E662" t="str">
        <f t="shared" si="10"/>
        <v>4152215Average Per Device30% Cycling</v>
      </c>
      <c r="F662">
        <v>4.7186620000000001</v>
      </c>
      <c r="G662">
        <v>4.9216620000000004</v>
      </c>
      <c r="H662">
        <v>4.9680010000000001</v>
      </c>
      <c r="I662">
        <v>86.257499999999993</v>
      </c>
      <c r="J662">
        <v>-7.9913799999999993E-2</v>
      </c>
      <c r="K662">
        <v>8.7234000000000006E-2</v>
      </c>
      <c r="L662" s="1">
        <v>0.20300009999999999</v>
      </c>
      <c r="M662" s="1">
        <v>0.3187661</v>
      </c>
      <c r="N662">
        <v>0.48591390000000001</v>
      </c>
      <c r="O662">
        <v>-3.3575199999999999E-2</v>
      </c>
      <c r="P662">
        <v>0.13357260000000001</v>
      </c>
      <c r="Q662">
        <v>0.24933859999999999</v>
      </c>
      <c r="R662">
        <v>0.3651047</v>
      </c>
      <c r="S662">
        <v>0.53225250000000002</v>
      </c>
      <c r="T662">
        <v>14</v>
      </c>
      <c r="U662">
        <v>17</v>
      </c>
    </row>
    <row r="663" spans="1:21">
      <c r="A663" s="12">
        <v>41522</v>
      </c>
      <c r="B663" s="13">
        <v>15</v>
      </c>
      <c r="C663" t="s">
        <v>38</v>
      </c>
      <c r="D663" t="s">
        <v>40</v>
      </c>
      <c r="E663" t="str">
        <f t="shared" si="10"/>
        <v>4152215Average Per Device50% Cycling</v>
      </c>
      <c r="F663">
        <v>4.4443659999999996</v>
      </c>
      <c r="G663">
        <v>4.7843650000000002</v>
      </c>
      <c r="H663">
        <v>4.8584880000000004</v>
      </c>
      <c r="I663">
        <v>85.517799999999994</v>
      </c>
      <c r="J663">
        <v>0.1497811</v>
      </c>
      <c r="K663">
        <v>0.26216319999999999</v>
      </c>
      <c r="L663" s="1">
        <v>0.33999869999999999</v>
      </c>
      <c r="M663" s="1">
        <v>0.41783429999999999</v>
      </c>
      <c r="N663">
        <v>0.53021640000000003</v>
      </c>
      <c r="O663">
        <v>0.22390350000000001</v>
      </c>
      <c r="P663">
        <v>0.33628560000000002</v>
      </c>
      <c r="Q663">
        <v>0.41412120000000002</v>
      </c>
      <c r="R663">
        <v>0.49195670000000002</v>
      </c>
      <c r="S663">
        <v>0.60433879999999995</v>
      </c>
      <c r="T663">
        <v>14</v>
      </c>
      <c r="U663">
        <v>17</v>
      </c>
    </row>
    <row r="664" spans="1:21">
      <c r="A664" s="12">
        <v>41522</v>
      </c>
      <c r="B664" s="13">
        <v>15</v>
      </c>
      <c r="C664" t="s">
        <v>37</v>
      </c>
      <c r="D664" t="s">
        <v>68</v>
      </c>
      <c r="E664" t="str">
        <f t="shared" si="10"/>
        <v>4152215Average Per Premise30% Cycling</v>
      </c>
      <c r="F664">
        <v>11.84774</v>
      </c>
      <c r="G664">
        <v>12.35744</v>
      </c>
      <c r="H664">
        <v>12.473789999999999</v>
      </c>
      <c r="I664">
        <v>86.257499999999993</v>
      </c>
      <c r="J664">
        <v>-0.20064879999999999</v>
      </c>
      <c r="K664">
        <v>0.21903039999999999</v>
      </c>
      <c r="L664" s="1">
        <v>0.50969889999999995</v>
      </c>
      <c r="M664" s="1">
        <v>0.80036739999999995</v>
      </c>
      <c r="N664">
        <v>1.2200470000000001</v>
      </c>
      <c r="O664">
        <v>-8.4298700000000004E-2</v>
      </c>
      <c r="P664">
        <v>0.33538050000000003</v>
      </c>
      <c r="Q664">
        <v>0.62604899999999997</v>
      </c>
      <c r="R664">
        <v>0.91671760000000002</v>
      </c>
      <c r="S664">
        <v>1.3363970000000001</v>
      </c>
      <c r="T664">
        <v>14</v>
      </c>
      <c r="U664">
        <v>17</v>
      </c>
    </row>
    <row r="665" spans="1:21">
      <c r="A665" s="12">
        <v>41522</v>
      </c>
      <c r="B665" s="13">
        <v>15</v>
      </c>
      <c r="C665" t="s">
        <v>37</v>
      </c>
      <c r="D665" t="s">
        <v>40</v>
      </c>
      <c r="E665" t="str">
        <f t="shared" si="10"/>
        <v>4152215Average Per Premise50% Cycling</v>
      </c>
      <c r="F665">
        <v>10.84979</v>
      </c>
      <c r="G665">
        <v>11.67981</v>
      </c>
      <c r="H665">
        <v>11.86077</v>
      </c>
      <c r="I665">
        <v>85.517799999999994</v>
      </c>
      <c r="J665">
        <v>0.3656528</v>
      </c>
      <c r="K665">
        <v>0.64000520000000005</v>
      </c>
      <c r="L665" s="1">
        <v>0.83002089999999995</v>
      </c>
      <c r="M665" s="1">
        <v>1.0200370000000001</v>
      </c>
      <c r="N665">
        <v>1.294389</v>
      </c>
      <c r="O665">
        <v>0.54660580000000003</v>
      </c>
      <c r="P665">
        <v>0.82095830000000003</v>
      </c>
      <c r="Q665">
        <v>1.010974</v>
      </c>
      <c r="R665">
        <v>1.20099</v>
      </c>
      <c r="S665">
        <v>1.4753419999999999</v>
      </c>
      <c r="T665">
        <v>14</v>
      </c>
      <c r="U665">
        <v>17</v>
      </c>
    </row>
    <row r="666" spans="1:21">
      <c r="A666" s="12">
        <v>41522</v>
      </c>
      <c r="B666" s="13">
        <v>15</v>
      </c>
      <c r="C666" t="s">
        <v>39</v>
      </c>
      <c r="D666" t="s">
        <v>68</v>
      </c>
      <c r="E666" t="str">
        <f t="shared" si="10"/>
        <v>4152215Average Per Ton30% Cycling</v>
      </c>
      <c r="F666">
        <v>1.229978</v>
      </c>
      <c r="G666">
        <v>1.2828930000000001</v>
      </c>
      <c r="H666">
        <v>1.294972</v>
      </c>
      <c r="I666">
        <v>86.257499999999993</v>
      </c>
      <c r="J666">
        <v>-2.0830399999999999E-2</v>
      </c>
      <c r="K666">
        <v>2.2738700000000001E-2</v>
      </c>
      <c r="L666" s="1">
        <v>5.2914599999999999E-2</v>
      </c>
      <c r="M666" s="1">
        <v>8.3090499999999998E-2</v>
      </c>
      <c r="N666">
        <v>0.12665969999999999</v>
      </c>
      <c r="O666">
        <v>-8.7516999999999994E-3</v>
      </c>
      <c r="P666">
        <v>3.4817500000000001E-2</v>
      </c>
      <c r="Q666">
        <v>6.4993400000000007E-2</v>
      </c>
      <c r="R666">
        <v>9.5169299999999998E-2</v>
      </c>
      <c r="S666">
        <v>0.13873840000000001</v>
      </c>
      <c r="T666">
        <v>14</v>
      </c>
      <c r="U666">
        <v>17</v>
      </c>
    </row>
    <row r="667" spans="1:21">
      <c r="A667" s="12">
        <v>41522</v>
      </c>
      <c r="B667" s="13">
        <v>15</v>
      </c>
      <c r="C667" t="s">
        <v>39</v>
      </c>
      <c r="D667" t="s">
        <v>40</v>
      </c>
      <c r="E667" t="str">
        <f t="shared" si="10"/>
        <v>4152215Average Per Ton50% Cycling</v>
      </c>
      <c r="F667">
        <v>1.140058</v>
      </c>
      <c r="G667">
        <v>1.227274</v>
      </c>
      <c r="H667">
        <v>1.2462880000000001</v>
      </c>
      <c r="I667">
        <v>85.517799999999994</v>
      </c>
      <c r="J667">
        <v>3.84216E-2</v>
      </c>
      <c r="K667">
        <v>6.7249600000000007E-2</v>
      </c>
      <c r="L667" s="1">
        <v>8.7215799999999996E-2</v>
      </c>
      <c r="M667" s="1">
        <v>0.107182</v>
      </c>
      <c r="N667">
        <v>0.13600999999999999</v>
      </c>
      <c r="O667">
        <v>5.74355E-2</v>
      </c>
      <c r="P667">
        <v>8.6263500000000007E-2</v>
      </c>
      <c r="Q667">
        <v>0.1062297</v>
      </c>
      <c r="R667">
        <v>0.1261958</v>
      </c>
      <c r="S667">
        <v>0.15502379999999999</v>
      </c>
      <c r="T667">
        <v>14</v>
      </c>
      <c r="U667">
        <v>17</v>
      </c>
    </row>
    <row r="668" spans="1:21">
      <c r="A668" s="12">
        <v>41522</v>
      </c>
      <c r="B668" s="13">
        <v>16</v>
      </c>
      <c r="C668" t="s">
        <v>38</v>
      </c>
      <c r="D668" t="s">
        <v>68</v>
      </c>
      <c r="E668" t="str">
        <f t="shared" si="10"/>
        <v>4152216Average Per Device30% Cycling</v>
      </c>
      <c r="F668">
        <v>4.6540439999999998</v>
      </c>
      <c r="G668">
        <v>4.815626</v>
      </c>
      <c r="H668">
        <v>4.8609669999999996</v>
      </c>
      <c r="I668">
        <v>87.0749</v>
      </c>
      <c r="J668">
        <v>-0.11706129999999999</v>
      </c>
      <c r="K668">
        <v>4.75637E-2</v>
      </c>
      <c r="L668" s="1">
        <v>0.16158249999999999</v>
      </c>
      <c r="M668" s="1">
        <v>0.27560119999999999</v>
      </c>
      <c r="N668">
        <v>0.44022630000000001</v>
      </c>
      <c r="O668">
        <v>-7.1720800000000001E-2</v>
      </c>
      <c r="P668">
        <v>9.2904200000000006E-2</v>
      </c>
      <c r="Q668">
        <v>0.206923</v>
      </c>
      <c r="R668">
        <v>0.3209418</v>
      </c>
      <c r="S668">
        <v>0.48556680000000002</v>
      </c>
      <c r="T668">
        <v>14</v>
      </c>
      <c r="U668">
        <v>17</v>
      </c>
    </row>
    <row r="669" spans="1:21">
      <c r="A669" s="12">
        <v>41522</v>
      </c>
      <c r="B669" s="13">
        <v>16</v>
      </c>
      <c r="C669" t="s">
        <v>38</v>
      </c>
      <c r="D669" t="s">
        <v>40</v>
      </c>
      <c r="E669" t="str">
        <f t="shared" si="10"/>
        <v>4152216Average Per Device50% Cycling</v>
      </c>
      <c r="F669">
        <v>4.3538370000000004</v>
      </c>
      <c r="G669">
        <v>4.6984019999999997</v>
      </c>
      <c r="H669">
        <v>4.7711930000000002</v>
      </c>
      <c r="I669">
        <v>86.180700000000002</v>
      </c>
      <c r="J669">
        <v>0.1587606</v>
      </c>
      <c r="K669">
        <v>0.26853559999999999</v>
      </c>
      <c r="L669" s="1">
        <v>0.34456540000000002</v>
      </c>
      <c r="M669" s="1">
        <v>0.4205952</v>
      </c>
      <c r="N669">
        <v>0.53037020000000001</v>
      </c>
      <c r="O669">
        <v>0.23155120000000001</v>
      </c>
      <c r="P669">
        <v>0.34132620000000002</v>
      </c>
      <c r="Q669">
        <v>0.417356</v>
      </c>
      <c r="R669">
        <v>0.49338589999999999</v>
      </c>
      <c r="S669">
        <v>0.6031609</v>
      </c>
      <c r="T669">
        <v>14</v>
      </c>
      <c r="U669">
        <v>17</v>
      </c>
    </row>
    <row r="670" spans="1:21">
      <c r="A670" s="12">
        <v>41522</v>
      </c>
      <c r="B670" s="13">
        <v>16</v>
      </c>
      <c r="C670" t="s">
        <v>37</v>
      </c>
      <c r="D670" t="s">
        <v>68</v>
      </c>
      <c r="E670" t="str">
        <f t="shared" si="10"/>
        <v>4152216Average Per Premise30% Cycling</v>
      </c>
      <c r="F670">
        <v>11.685499999999999</v>
      </c>
      <c r="G670">
        <v>12.091200000000001</v>
      </c>
      <c r="H670">
        <v>12.20505</v>
      </c>
      <c r="I670">
        <v>87.0749</v>
      </c>
      <c r="J670">
        <v>-0.29392089999999998</v>
      </c>
      <c r="K670">
        <v>0.119424</v>
      </c>
      <c r="L670" s="1">
        <v>0.4057055</v>
      </c>
      <c r="M670" s="1">
        <v>0.69198689999999996</v>
      </c>
      <c r="N670">
        <v>1.105332</v>
      </c>
      <c r="O670">
        <v>-0.18007790000000001</v>
      </c>
      <c r="P670">
        <v>0.233267</v>
      </c>
      <c r="Q670">
        <v>0.51954840000000002</v>
      </c>
      <c r="R670">
        <v>0.80582980000000004</v>
      </c>
      <c r="S670">
        <v>1.2191749999999999</v>
      </c>
      <c r="T670">
        <v>14</v>
      </c>
      <c r="U670">
        <v>17</v>
      </c>
    </row>
    <row r="671" spans="1:21">
      <c r="A671" s="12">
        <v>41522</v>
      </c>
      <c r="B671" s="13">
        <v>16</v>
      </c>
      <c r="C671" t="s">
        <v>37</v>
      </c>
      <c r="D671" t="s">
        <v>40</v>
      </c>
      <c r="E671" t="str">
        <f t="shared" si="10"/>
        <v>4152216Average Per Premise50% Cycling</v>
      </c>
      <c r="F671">
        <v>10.62879</v>
      </c>
      <c r="G671">
        <v>11.46996</v>
      </c>
      <c r="H671">
        <v>11.64766</v>
      </c>
      <c r="I671">
        <v>86.180700000000002</v>
      </c>
      <c r="J671">
        <v>0.38757399999999997</v>
      </c>
      <c r="K671">
        <v>0.65556179999999997</v>
      </c>
      <c r="L671" s="1">
        <v>0.84116939999999996</v>
      </c>
      <c r="M671" s="1">
        <v>1.0267770000000001</v>
      </c>
      <c r="N671">
        <v>1.2947649999999999</v>
      </c>
      <c r="O671">
        <v>0.565276</v>
      </c>
      <c r="P671">
        <v>0.8332638</v>
      </c>
      <c r="Q671">
        <v>1.0188710000000001</v>
      </c>
      <c r="R671">
        <v>1.2044790000000001</v>
      </c>
      <c r="S671">
        <v>1.472467</v>
      </c>
      <c r="T671">
        <v>14</v>
      </c>
      <c r="U671">
        <v>17</v>
      </c>
    </row>
    <row r="672" spans="1:21">
      <c r="A672" s="12">
        <v>41522</v>
      </c>
      <c r="B672" s="13">
        <v>16</v>
      </c>
      <c r="C672" t="s">
        <v>39</v>
      </c>
      <c r="D672" t="s">
        <v>68</v>
      </c>
      <c r="E672" t="str">
        <f t="shared" si="10"/>
        <v>4152216Average Per Ton30% Cycling</v>
      </c>
      <c r="F672">
        <v>1.2131350000000001</v>
      </c>
      <c r="G672">
        <v>1.255253</v>
      </c>
      <c r="H672">
        <v>1.267072</v>
      </c>
      <c r="I672">
        <v>87.0749</v>
      </c>
      <c r="J672">
        <v>-3.0513599999999998E-2</v>
      </c>
      <c r="K672">
        <v>1.2397999999999999E-2</v>
      </c>
      <c r="L672" s="1">
        <v>4.21184E-2</v>
      </c>
      <c r="M672" s="1">
        <v>7.1838899999999997E-2</v>
      </c>
      <c r="N672">
        <v>0.1147504</v>
      </c>
      <c r="O672">
        <v>-1.8695E-2</v>
      </c>
      <c r="P672">
        <v>2.4216499999999998E-2</v>
      </c>
      <c r="Q672">
        <v>5.3936999999999999E-2</v>
      </c>
      <c r="R672">
        <v>8.3657400000000007E-2</v>
      </c>
      <c r="S672">
        <v>0.12656899999999999</v>
      </c>
      <c r="T672">
        <v>14</v>
      </c>
      <c r="U672">
        <v>17</v>
      </c>
    </row>
    <row r="673" spans="1:21">
      <c r="A673" s="12">
        <v>41522</v>
      </c>
      <c r="B673" s="13">
        <v>16</v>
      </c>
      <c r="C673" t="s">
        <v>39</v>
      </c>
      <c r="D673" t="s">
        <v>40</v>
      </c>
      <c r="E673" t="str">
        <f t="shared" si="10"/>
        <v>4152216Average Per Ton50% Cycling</v>
      </c>
      <c r="F673">
        <v>1.1168359999999999</v>
      </c>
      <c r="G673">
        <v>1.2052229999999999</v>
      </c>
      <c r="H673">
        <v>1.223895</v>
      </c>
      <c r="I673">
        <v>86.180700000000002</v>
      </c>
      <c r="J673">
        <v>4.0724799999999999E-2</v>
      </c>
      <c r="K673">
        <v>6.8884000000000001E-2</v>
      </c>
      <c r="L673" s="1">
        <v>8.8386999999999993E-2</v>
      </c>
      <c r="M673" s="1">
        <v>0.10789</v>
      </c>
      <c r="N673">
        <v>0.13604920000000001</v>
      </c>
      <c r="O673">
        <v>5.9396999999999998E-2</v>
      </c>
      <c r="P673">
        <v>8.7556300000000004E-2</v>
      </c>
      <c r="Q673">
        <v>0.10705919999999999</v>
      </c>
      <c r="R673">
        <v>0.12656220000000001</v>
      </c>
      <c r="S673">
        <v>0.15472150000000001</v>
      </c>
      <c r="T673">
        <v>14</v>
      </c>
      <c r="U673">
        <v>17</v>
      </c>
    </row>
    <row r="674" spans="1:21">
      <c r="A674" s="12">
        <v>41522</v>
      </c>
      <c r="B674" s="13">
        <v>17</v>
      </c>
      <c r="C674" t="s">
        <v>38</v>
      </c>
      <c r="D674" t="s">
        <v>68</v>
      </c>
      <c r="E674" t="str">
        <f t="shared" si="10"/>
        <v>4152217Average Per Device30% Cycling</v>
      </c>
      <c r="F674">
        <v>4.3934939999999996</v>
      </c>
      <c r="G674">
        <v>4.5765669999999998</v>
      </c>
      <c r="H674">
        <v>4.6196570000000001</v>
      </c>
      <c r="I674">
        <v>85.787400000000005</v>
      </c>
      <c r="J674">
        <v>-8.5431699999999999E-2</v>
      </c>
      <c r="K674">
        <v>7.3203299999999999E-2</v>
      </c>
      <c r="L674" s="1">
        <v>0.1830735</v>
      </c>
      <c r="M674" s="1">
        <v>0.29294369999999997</v>
      </c>
      <c r="N674">
        <v>0.4515788</v>
      </c>
      <c r="O674">
        <v>-4.2342299999999999E-2</v>
      </c>
      <c r="P674">
        <v>0.1162927</v>
      </c>
      <c r="Q674">
        <v>0.2261629</v>
      </c>
      <c r="R674">
        <v>0.33603309999999997</v>
      </c>
      <c r="S674">
        <v>0.4946682</v>
      </c>
      <c r="T674">
        <v>14</v>
      </c>
      <c r="U674">
        <v>17</v>
      </c>
    </row>
    <row r="675" spans="1:21">
      <c r="A675" s="12">
        <v>41522</v>
      </c>
      <c r="B675" s="13">
        <v>17</v>
      </c>
      <c r="C675" t="s">
        <v>38</v>
      </c>
      <c r="D675" t="s">
        <v>40</v>
      </c>
      <c r="E675" t="str">
        <f t="shared" si="10"/>
        <v>4152217Average Per Device50% Cycling</v>
      </c>
      <c r="F675">
        <v>4.1369939999999996</v>
      </c>
      <c r="G675">
        <v>4.466926</v>
      </c>
      <c r="H675">
        <v>4.53613</v>
      </c>
      <c r="I675">
        <v>84.608699999999999</v>
      </c>
      <c r="J675">
        <v>0.14864920000000001</v>
      </c>
      <c r="K675">
        <v>0.25575239999999999</v>
      </c>
      <c r="L675" s="1">
        <v>0.32993169999999999</v>
      </c>
      <c r="M675" s="1">
        <v>0.4041111</v>
      </c>
      <c r="N675">
        <v>0.51121430000000001</v>
      </c>
      <c r="O675">
        <v>0.21785399999999999</v>
      </c>
      <c r="P675">
        <v>0.3249572</v>
      </c>
      <c r="Q675">
        <v>0.39913650000000001</v>
      </c>
      <c r="R675">
        <v>0.47331590000000001</v>
      </c>
      <c r="S675">
        <v>0.58041909999999997</v>
      </c>
      <c r="T675">
        <v>14</v>
      </c>
      <c r="U675">
        <v>17</v>
      </c>
    </row>
    <row r="676" spans="1:21">
      <c r="A676" s="12">
        <v>41522</v>
      </c>
      <c r="B676" s="13">
        <v>17</v>
      </c>
      <c r="C676" t="s">
        <v>37</v>
      </c>
      <c r="D676" t="s">
        <v>68</v>
      </c>
      <c r="E676" t="str">
        <f t="shared" si="10"/>
        <v>4152217Average Per Premise30% Cycling</v>
      </c>
      <c r="F676">
        <v>11.0313</v>
      </c>
      <c r="G676">
        <v>11.490970000000001</v>
      </c>
      <c r="H676">
        <v>11.599159999999999</v>
      </c>
      <c r="I676">
        <v>85.787400000000005</v>
      </c>
      <c r="J676">
        <v>-0.214503</v>
      </c>
      <c r="K676">
        <v>0.1838022</v>
      </c>
      <c r="L676" s="1">
        <v>0.4596672</v>
      </c>
      <c r="M676" s="1">
        <v>0.73553219999999997</v>
      </c>
      <c r="N676">
        <v>1.133837</v>
      </c>
      <c r="O676">
        <v>-0.10631160000000001</v>
      </c>
      <c r="P676">
        <v>0.29199370000000002</v>
      </c>
      <c r="Q676">
        <v>0.56785870000000005</v>
      </c>
      <c r="R676">
        <v>0.84372369999999997</v>
      </c>
      <c r="S676">
        <v>1.242029</v>
      </c>
      <c r="T676">
        <v>14</v>
      </c>
      <c r="U676">
        <v>17</v>
      </c>
    </row>
    <row r="677" spans="1:21">
      <c r="A677" s="12">
        <v>41522</v>
      </c>
      <c r="B677" s="13">
        <v>17</v>
      </c>
      <c r="C677" t="s">
        <v>37</v>
      </c>
      <c r="D677" t="s">
        <v>40</v>
      </c>
      <c r="E677" t="str">
        <f t="shared" si="10"/>
        <v>4152217Average Per Premise50% Cycling</v>
      </c>
      <c r="F677">
        <v>10.09942</v>
      </c>
      <c r="G677">
        <v>10.904870000000001</v>
      </c>
      <c r="H677">
        <v>11.07381</v>
      </c>
      <c r="I677">
        <v>84.608699999999999</v>
      </c>
      <c r="J677">
        <v>0.36288949999999998</v>
      </c>
      <c r="K677">
        <v>0.62435470000000004</v>
      </c>
      <c r="L677" s="1">
        <v>0.80544470000000001</v>
      </c>
      <c r="M677" s="1">
        <v>0.98653469999999999</v>
      </c>
      <c r="N677">
        <v>1.248</v>
      </c>
      <c r="O677">
        <v>0.53183670000000005</v>
      </c>
      <c r="P677">
        <v>0.7933019</v>
      </c>
      <c r="Q677">
        <v>0.97439189999999998</v>
      </c>
      <c r="R677">
        <v>1.1554819999999999</v>
      </c>
      <c r="S677">
        <v>1.416947</v>
      </c>
      <c r="T677">
        <v>14</v>
      </c>
      <c r="U677">
        <v>17</v>
      </c>
    </row>
    <row r="678" spans="1:21">
      <c r="A678" s="12">
        <v>41522</v>
      </c>
      <c r="B678" s="13">
        <v>17</v>
      </c>
      <c r="C678" t="s">
        <v>39</v>
      </c>
      <c r="D678" t="s">
        <v>68</v>
      </c>
      <c r="E678" t="str">
        <f t="shared" si="10"/>
        <v>4152217Average Per Ton30% Cycling</v>
      </c>
      <c r="F678">
        <v>1.145219</v>
      </c>
      <c r="G678">
        <v>1.1929399999999999</v>
      </c>
      <c r="H678">
        <v>1.204172</v>
      </c>
      <c r="I678">
        <v>85.787400000000005</v>
      </c>
      <c r="J678">
        <v>-2.2268699999999999E-2</v>
      </c>
      <c r="K678">
        <v>1.9081500000000001E-2</v>
      </c>
      <c r="L678" s="1">
        <v>4.7720600000000002E-2</v>
      </c>
      <c r="M678" s="1">
        <v>7.63596E-2</v>
      </c>
      <c r="N678">
        <v>0.1177098</v>
      </c>
      <c r="O678">
        <v>-1.1036799999999999E-2</v>
      </c>
      <c r="P678">
        <v>3.0313400000000001E-2</v>
      </c>
      <c r="Q678">
        <v>5.8952499999999998E-2</v>
      </c>
      <c r="R678">
        <v>8.7591500000000003E-2</v>
      </c>
      <c r="S678">
        <v>0.12894169999999999</v>
      </c>
      <c r="T678">
        <v>14</v>
      </c>
      <c r="U678">
        <v>17</v>
      </c>
    </row>
    <row r="679" spans="1:21">
      <c r="A679" s="12">
        <v>41522</v>
      </c>
      <c r="B679" s="13">
        <v>17</v>
      </c>
      <c r="C679" t="s">
        <v>39</v>
      </c>
      <c r="D679" t="s">
        <v>40</v>
      </c>
      <c r="E679" t="str">
        <f t="shared" si="10"/>
        <v>4152217Average Per Ton50% Cycling</v>
      </c>
      <c r="F679">
        <v>1.061212</v>
      </c>
      <c r="G679">
        <v>1.145845</v>
      </c>
      <c r="H679">
        <v>1.1635979999999999</v>
      </c>
      <c r="I679">
        <v>84.608699999999999</v>
      </c>
      <c r="J679">
        <v>3.8131100000000001E-2</v>
      </c>
      <c r="K679">
        <v>6.5604899999999994E-2</v>
      </c>
      <c r="L679" s="1">
        <v>8.4633200000000006E-2</v>
      </c>
      <c r="M679" s="1">
        <v>0.1036615</v>
      </c>
      <c r="N679">
        <v>0.13113540000000001</v>
      </c>
      <c r="O679">
        <v>5.58834E-2</v>
      </c>
      <c r="P679">
        <v>8.3357200000000006E-2</v>
      </c>
      <c r="Q679">
        <v>0.1023855</v>
      </c>
      <c r="R679">
        <v>0.1214138</v>
      </c>
      <c r="S679">
        <v>0.14888770000000001</v>
      </c>
      <c r="T679">
        <v>14</v>
      </c>
      <c r="U679">
        <v>17</v>
      </c>
    </row>
    <row r="680" spans="1:21">
      <c r="A680" s="12">
        <v>41522</v>
      </c>
      <c r="B680" s="13">
        <v>18</v>
      </c>
      <c r="C680" t="s">
        <v>38</v>
      </c>
      <c r="D680" t="s">
        <v>68</v>
      </c>
      <c r="E680" t="str">
        <f t="shared" si="10"/>
        <v>4152218Average Per Device30% Cycling</v>
      </c>
      <c r="F680">
        <v>4.2562530000000001</v>
      </c>
      <c r="G680">
        <v>4.1359870000000001</v>
      </c>
      <c r="H680">
        <v>4.1749289999999997</v>
      </c>
      <c r="I680">
        <v>83.958600000000004</v>
      </c>
      <c r="J680">
        <v>-0.38435540000000001</v>
      </c>
      <c r="K680">
        <v>-0.22832920000000001</v>
      </c>
      <c r="L680" s="1">
        <v>-0.120266</v>
      </c>
      <c r="M680" s="1">
        <v>-1.22027E-2</v>
      </c>
      <c r="N680">
        <v>0.14382349999999999</v>
      </c>
      <c r="O680">
        <v>-0.345414</v>
      </c>
      <c r="P680">
        <v>-0.1893878</v>
      </c>
      <c r="Q680">
        <v>-8.1324599999999997E-2</v>
      </c>
      <c r="R680">
        <v>2.6738700000000001E-2</v>
      </c>
      <c r="S680">
        <v>0.18276490000000001</v>
      </c>
      <c r="T680">
        <v>14</v>
      </c>
      <c r="U680">
        <v>17</v>
      </c>
    </row>
    <row r="681" spans="1:21">
      <c r="A681" s="12">
        <v>41522</v>
      </c>
      <c r="B681" s="13">
        <v>18</v>
      </c>
      <c r="C681" t="s">
        <v>38</v>
      </c>
      <c r="D681" t="s">
        <v>40</v>
      </c>
      <c r="E681" t="str">
        <f t="shared" si="10"/>
        <v>4152218Average Per Device50% Cycling</v>
      </c>
      <c r="F681">
        <v>4.0235269999999996</v>
      </c>
      <c r="G681">
        <v>3.9758300000000002</v>
      </c>
      <c r="H681">
        <v>4.037426</v>
      </c>
      <c r="I681">
        <v>82.933400000000006</v>
      </c>
      <c r="J681">
        <v>-0.22586600000000001</v>
      </c>
      <c r="K681">
        <v>-0.1206019</v>
      </c>
      <c r="L681" s="1">
        <v>-4.76964E-2</v>
      </c>
      <c r="M681" s="1">
        <v>2.5209200000000001E-2</v>
      </c>
      <c r="N681">
        <v>0.13047329999999999</v>
      </c>
      <c r="O681">
        <v>-0.16426979999999999</v>
      </c>
      <c r="P681">
        <v>-5.9005799999999997E-2</v>
      </c>
      <c r="Q681">
        <v>1.38998E-2</v>
      </c>
      <c r="R681">
        <v>8.6805400000000005E-2</v>
      </c>
      <c r="S681">
        <v>0.1920694</v>
      </c>
      <c r="T681">
        <v>14</v>
      </c>
      <c r="U681">
        <v>17</v>
      </c>
    </row>
    <row r="682" spans="1:21">
      <c r="A682" s="12">
        <v>41522</v>
      </c>
      <c r="B682" s="13">
        <v>18</v>
      </c>
      <c r="C682" t="s">
        <v>37</v>
      </c>
      <c r="D682" t="s">
        <v>68</v>
      </c>
      <c r="E682" t="str">
        <f t="shared" si="10"/>
        <v>4152218Average Per Premise30% Cycling</v>
      </c>
      <c r="F682">
        <v>10.686719999999999</v>
      </c>
      <c r="G682">
        <v>10.38475</v>
      </c>
      <c r="H682">
        <v>10.482519999999999</v>
      </c>
      <c r="I682">
        <v>83.958600000000004</v>
      </c>
      <c r="J682">
        <v>-0.96505059999999998</v>
      </c>
      <c r="K682">
        <v>-0.57329580000000002</v>
      </c>
      <c r="L682" s="1">
        <v>-0.3019676</v>
      </c>
      <c r="M682" s="1">
        <v>-3.0639400000000001E-2</v>
      </c>
      <c r="N682">
        <v>0.36111539999999998</v>
      </c>
      <c r="O682">
        <v>-0.8672742</v>
      </c>
      <c r="P682">
        <v>-0.47551939999999998</v>
      </c>
      <c r="Q682">
        <v>-0.20419119999999999</v>
      </c>
      <c r="R682">
        <v>6.7137000000000002E-2</v>
      </c>
      <c r="S682">
        <v>0.45889180000000002</v>
      </c>
      <c r="T682">
        <v>14</v>
      </c>
      <c r="U682">
        <v>17</v>
      </c>
    </row>
    <row r="683" spans="1:21">
      <c r="A683" s="12">
        <v>41522</v>
      </c>
      <c r="B683" s="13">
        <v>18</v>
      </c>
      <c r="C683" t="s">
        <v>37</v>
      </c>
      <c r="D683" t="s">
        <v>40</v>
      </c>
      <c r="E683" t="str">
        <f t="shared" si="10"/>
        <v>4152218Average Per Premise50% Cycling</v>
      </c>
      <c r="F683">
        <v>9.822419</v>
      </c>
      <c r="G683">
        <v>9.7059809999999995</v>
      </c>
      <c r="H683">
        <v>9.8563539999999996</v>
      </c>
      <c r="I683">
        <v>82.933400000000006</v>
      </c>
      <c r="J683">
        <v>-0.55139380000000005</v>
      </c>
      <c r="K683">
        <v>-0.29441830000000002</v>
      </c>
      <c r="L683" s="1">
        <v>-0.1164379</v>
      </c>
      <c r="M683" s="1">
        <v>6.15425E-2</v>
      </c>
      <c r="N683">
        <v>0.31851800000000002</v>
      </c>
      <c r="O683">
        <v>-0.40102130000000002</v>
      </c>
      <c r="P683">
        <v>-0.1440458</v>
      </c>
      <c r="Q683">
        <v>3.3934600000000002E-2</v>
      </c>
      <c r="R683">
        <v>0.21191499999999999</v>
      </c>
      <c r="S683">
        <v>0.46889049999999999</v>
      </c>
      <c r="T683">
        <v>14</v>
      </c>
      <c r="U683">
        <v>17</v>
      </c>
    </row>
    <row r="684" spans="1:21">
      <c r="A684" s="12">
        <v>41522</v>
      </c>
      <c r="B684" s="13">
        <v>18</v>
      </c>
      <c r="C684" t="s">
        <v>39</v>
      </c>
      <c r="D684" t="s">
        <v>68</v>
      </c>
      <c r="E684" t="str">
        <f t="shared" si="10"/>
        <v>4152218Average Per Ton30% Cycling</v>
      </c>
      <c r="F684">
        <v>1.1094459999999999</v>
      </c>
      <c r="G684">
        <v>1.0780970000000001</v>
      </c>
      <c r="H684">
        <v>1.0882480000000001</v>
      </c>
      <c r="I684">
        <v>83.958600000000004</v>
      </c>
      <c r="J684">
        <v>-0.1001872</v>
      </c>
      <c r="K684">
        <v>-5.9517E-2</v>
      </c>
      <c r="L684" s="1">
        <v>-3.1348899999999999E-2</v>
      </c>
      <c r="M684" s="1">
        <v>-3.1809E-3</v>
      </c>
      <c r="N684">
        <v>3.7489300000000003E-2</v>
      </c>
      <c r="O684">
        <v>-9.0036599999999994E-2</v>
      </c>
      <c r="P684">
        <v>-4.9366399999999998E-2</v>
      </c>
      <c r="Q684">
        <v>-2.1198399999999999E-2</v>
      </c>
      <c r="R684">
        <v>6.9696999999999997E-3</v>
      </c>
      <c r="S684">
        <v>4.7639800000000003E-2</v>
      </c>
      <c r="T684">
        <v>14</v>
      </c>
      <c r="U684">
        <v>17</v>
      </c>
    </row>
    <row r="685" spans="1:21">
      <c r="A685" s="12">
        <v>41522</v>
      </c>
      <c r="B685" s="13">
        <v>18</v>
      </c>
      <c r="C685" t="s">
        <v>39</v>
      </c>
      <c r="D685" t="s">
        <v>40</v>
      </c>
      <c r="E685" t="str">
        <f t="shared" si="10"/>
        <v>4152218Average Per Ton50% Cycling</v>
      </c>
      <c r="F685">
        <v>1.032106</v>
      </c>
      <c r="G685">
        <v>1.019871</v>
      </c>
      <c r="H685">
        <v>1.035671</v>
      </c>
      <c r="I685">
        <v>82.933400000000006</v>
      </c>
      <c r="J685">
        <v>-5.79386E-2</v>
      </c>
      <c r="K685">
        <v>-3.0936499999999999E-2</v>
      </c>
      <c r="L685" s="1">
        <v>-1.22349E-2</v>
      </c>
      <c r="M685" s="1">
        <v>6.4666000000000003E-3</v>
      </c>
      <c r="N685">
        <v>3.3468699999999997E-2</v>
      </c>
      <c r="O685">
        <v>-4.2138000000000002E-2</v>
      </c>
      <c r="P685">
        <v>-1.5135900000000001E-2</v>
      </c>
      <c r="Q685">
        <v>3.5657000000000002E-3</v>
      </c>
      <c r="R685">
        <v>2.2267200000000001E-2</v>
      </c>
      <c r="S685">
        <v>4.9269300000000002E-2</v>
      </c>
      <c r="T685">
        <v>14</v>
      </c>
      <c r="U685">
        <v>17</v>
      </c>
    </row>
    <row r="686" spans="1:21">
      <c r="A686" s="12">
        <v>41522</v>
      </c>
      <c r="B686" s="13">
        <v>19</v>
      </c>
      <c r="C686" t="s">
        <v>38</v>
      </c>
      <c r="D686" t="s">
        <v>68</v>
      </c>
      <c r="E686" t="str">
        <f t="shared" si="10"/>
        <v>4152219Average Per Device30% Cycling</v>
      </c>
      <c r="F686">
        <v>3.724078</v>
      </c>
      <c r="G686">
        <v>3.618134</v>
      </c>
      <c r="H686">
        <v>3.6522000000000001</v>
      </c>
      <c r="I686">
        <v>82.776399999999995</v>
      </c>
      <c r="J686">
        <v>-0.35630099999999998</v>
      </c>
      <c r="K686">
        <v>-0.20838780000000001</v>
      </c>
      <c r="L686" s="1">
        <v>-0.1059437</v>
      </c>
      <c r="M686" s="1">
        <v>-3.4995E-3</v>
      </c>
      <c r="N686">
        <v>0.1444136</v>
      </c>
      <c r="O686">
        <v>-0.3222352</v>
      </c>
      <c r="P686">
        <v>-0.17432210000000001</v>
      </c>
      <c r="Q686">
        <v>-7.1877999999999997E-2</v>
      </c>
      <c r="R686">
        <v>3.0566200000000002E-2</v>
      </c>
      <c r="S686">
        <v>0.17847930000000001</v>
      </c>
      <c r="T686">
        <v>14</v>
      </c>
      <c r="U686">
        <v>17</v>
      </c>
    </row>
    <row r="687" spans="1:21">
      <c r="A687" s="12">
        <v>41522</v>
      </c>
      <c r="B687" s="13">
        <v>19</v>
      </c>
      <c r="C687" t="s">
        <v>38</v>
      </c>
      <c r="D687" t="s">
        <v>40</v>
      </c>
      <c r="E687" t="str">
        <f t="shared" si="10"/>
        <v>4152219Average Per Device50% Cycling</v>
      </c>
      <c r="F687">
        <v>3.6289340000000001</v>
      </c>
      <c r="G687">
        <v>3.4253179999999999</v>
      </c>
      <c r="H687">
        <v>3.4783849999999998</v>
      </c>
      <c r="I687">
        <v>81.9572</v>
      </c>
      <c r="J687">
        <v>-0.37427630000000001</v>
      </c>
      <c r="K687">
        <v>-0.27344859999999999</v>
      </c>
      <c r="L687" s="1">
        <v>-0.20361570000000001</v>
      </c>
      <c r="M687" s="1">
        <v>-0.1337827</v>
      </c>
      <c r="N687">
        <v>-3.2954999999999998E-2</v>
      </c>
      <c r="O687">
        <v>-0.32120890000000002</v>
      </c>
      <c r="P687">
        <v>-0.2203812</v>
      </c>
      <c r="Q687">
        <v>-0.15054819999999999</v>
      </c>
      <c r="R687">
        <v>-8.0715300000000004E-2</v>
      </c>
      <c r="S687">
        <v>2.0112399999999999E-2</v>
      </c>
      <c r="T687">
        <v>14</v>
      </c>
      <c r="U687">
        <v>17</v>
      </c>
    </row>
    <row r="688" spans="1:21">
      <c r="A688" s="12">
        <v>41522</v>
      </c>
      <c r="B688" s="13">
        <v>19</v>
      </c>
      <c r="C688" t="s">
        <v>37</v>
      </c>
      <c r="D688" t="s">
        <v>68</v>
      </c>
      <c r="E688" t="str">
        <f t="shared" si="10"/>
        <v>4152219Average Per Premise30% Cycling</v>
      </c>
      <c r="F688">
        <v>9.3505140000000004</v>
      </c>
      <c r="G688">
        <v>9.0845090000000006</v>
      </c>
      <c r="H688">
        <v>9.1700429999999997</v>
      </c>
      <c r="I688">
        <v>82.776399999999995</v>
      </c>
      <c r="J688">
        <v>-0.89460930000000005</v>
      </c>
      <c r="K688">
        <v>-0.5232251</v>
      </c>
      <c r="L688" s="1">
        <v>-0.26600550000000001</v>
      </c>
      <c r="M688" s="1">
        <v>-8.7860000000000004E-3</v>
      </c>
      <c r="N688">
        <v>0.36259819999999998</v>
      </c>
      <c r="O688">
        <v>-0.80907519999999999</v>
      </c>
      <c r="P688">
        <v>-0.437691</v>
      </c>
      <c r="Q688">
        <v>-0.1804714</v>
      </c>
      <c r="R688">
        <v>7.67481E-2</v>
      </c>
      <c r="S688">
        <v>0.44813229999999998</v>
      </c>
      <c r="T688">
        <v>14</v>
      </c>
      <c r="U688">
        <v>17</v>
      </c>
    </row>
    <row r="689" spans="1:21">
      <c r="A689" s="12">
        <v>41522</v>
      </c>
      <c r="B689" s="13">
        <v>19</v>
      </c>
      <c r="C689" t="s">
        <v>37</v>
      </c>
      <c r="D689" t="s">
        <v>40</v>
      </c>
      <c r="E689" t="str">
        <f t="shared" si="10"/>
        <v>4152219Average Per Premise50% Cycling</v>
      </c>
      <c r="F689">
        <v>8.859121</v>
      </c>
      <c r="G689">
        <v>8.3620450000000002</v>
      </c>
      <c r="H689">
        <v>8.4915970000000005</v>
      </c>
      <c r="I689">
        <v>81.9572</v>
      </c>
      <c r="J689">
        <v>-0.91370070000000003</v>
      </c>
      <c r="K689">
        <v>-0.66755549999999997</v>
      </c>
      <c r="L689" s="1">
        <v>-0.49707600000000002</v>
      </c>
      <c r="M689" s="1">
        <v>-0.32659660000000001</v>
      </c>
      <c r="N689">
        <v>-8.0451400000000006E-2</v>
      </c>
      <c r="O689">
        <v>-0.78414879999999998</v>
      </c>
      <c r="P689">
        <v>-0.53800360000000003</v>
      </c>
      <c r="Q689">
        <v>-0.36752410000000002</v>
      </c>
      <c r="R689">
        <v>-0.19704469999999999</v>
      </c>
      <c r="S689">
        <v>4.9100499999999998E-2</v>
      </c>
      <c r="T689">
        <v>14</v>
      </c>
      <c r="U689">
        <v>17</v>
      </c>
    </row>
    <row r="690" spans="1:21">
      <c r="A690" s="12">
        <v>41522</v>
      </c>
      <c r="B690" s="13">
        <v>19</v>
      </c>
      <c r="C690" t="s">
        <v>39</v>
      </c>
      <c r="D690" t="s">
        <v>68</v>
      </c>
      <c r="E690" t="str">
        <f t="shared" si="10"/>
        <v>4152219Average Per Ton30% Cycling</v>
      </c>
      <c r="F690">
        <v>0.97072760000000002</v>
      </c>
      <c r="G690">
        <v>0.94311210000000001</v>
      </c>
      <c r="H690">
        <v>0.9519917</v>
      </c>
      <c r="I690">
        <v>82.776399999999995</v>
      </c>
      <c r="J690">
        <v>-9.2874300000000007E-2</v>
      </c>
      <c r="K690">
        <v>-5.43188E-2</v>
      </c>
      <c r="L690" s="1">
        <v>-2.7615500000000001E-2</v>
      </c>
      <c r="M690" s="1">
        <v>-9.121E-4</v>
      </c>
      <c r="N690">
        <v>3.7643299999999998E-2</v>
      </c>
      <c r="O690">
        <v>-8.3994600000000003E-2</v>
      </c>
      <c r="P690">
        <v>-4.5439199999999999E-2</v>
      </c>
      <c r="Q690">
        <v>-1.87358E-2</v>
      </c>
      <c r="R690">
        <v>7.9675000000000006E-3</v>
      </c>
      <c r="S690">
        <v>4.6522899999999999E-2</v>
      </c>
      <c r="T690">
        <v>14</v>
      </c>
      <c r="U690">
        <v>17</v>
      </c>
    </row>
    <row r="691" spans="1:21">
      <c r="A691" s="12">
        <v>41522</v>
      </c>
      <c r="B691" s="13">
        <v>19</v>
      </c>
      <c r="C691" t="s">
        <v>39</v>
      </c>
      <c r="D691" t="s">
        <v>40</v>
      </c>
      <c r="E691" t="str">
        <f t="shared" si="10"/>
        <v>4152219Average Per Ton50% Cycling</v>
      </c>
      <c r="F691">
        <v>0.93088559999999998</v>
      </c>
      <c r="G691">
        <v>0.8786545</v>
      </c>
      <c r="H691">
        <v>0.89226729999999999</v>
      </c>
      <c r="I691">
        <v>81.9572</v>
      </c>
      <c r="J691">
        <v>-9.6008499999999997E-2</v>
      </c>
      <c r="K691">
        <v>-7.0144399999999996E-2</v>
      </c>
      <c r="L691" s="1">
        <v>-5.2231E-2</v>
      </c>
      <c r="M691" s="1">
        <v>-3.4317599999999997E-2</v>
      </c>
      <c r="N691">
        <v>-8.4534999999999992E-3</v>
      </c>
      <c r="O691">
        <v>-8.2395700000000002E-2</v>
      </c>
      <c r="P691">
        <v>-5.6531600000000001E-2</v>
      </c>
      <c r="Q691">
        <v>-3.8618199999999998E-2</v>
      </c>
      <c r="R691">
        <v>-2.0704799999999999E-2</v>
      </c>
      <c r="S691">
        <v>5.1593000000000003E-3</v>
      </c>
      <c r="T691">
        <v>14</v>
      </c>
      <c r="U691">
        <v>17</v>
      </c>
    </row>
    <row r="692" spans="1:21">
      <c r="A692" s="12">
        <v>41522</v>
      </c>
      <c r="B692" s="13">
        <v>20</v>
      </c>
      <c r="C692" t="s">
        <v>38</v>
      </c>
      <c r="D692" t="s">
        <v>68</v>
      </c>
      <c r="E692" t="str">
        <f t="shared" si="10"/>
        <v>4152220Average Per Device30% Cycling</v>
      </c>
      <c r="F692">
        <v>3.5654370000000002</v>
      </c>
      <c r="G692">
        <v>3.4014760000000002</v>
      </c>
      <c r="H692">
        <v>3.4335010000000001</v>
      </c>
      <c r="I692">
        <v>78.651899999999998</v>
      </c>
      <c r="J692">
        <v>-0.41309400000000002</v>
      </c>
      <c r="K692">
        <v>-0.26590429999999998</v>
      </c>
      <c r="L692" s="1">
        <v>-0.1639612</v>
      </c>
      <c r="M692" s="1">
        <v>-6.2017999999999997E-2</v>
      </c>
      <c r="N692">
        <v>8.5171700000000003E-2</v>
      </c>
      <c r="O692">
        <v>-0.38106820000000002</v>
      </c>
      <c r="P692">
        <v>-0.23387849999999999</v>
      </c>
      <c r="Q692">
        <v>-0.13193540000000001</v>
      </c>
      <c r="R692">
        <v>-2.99922E-2</v>
      </c>
      <c r="S692">
        <v>0.1171975</v>
      </c>
      <c r="T692">
        <v>14</v>
      </c>
      <c r="U692">
        <v>17</v>
      </c>
    </row>
    <row r="693" spans="1:21">
      <c r="A693" s="12">
        <v>41522</v>
      </c>
      <c r="B693" s="13">
        <v>20</v>
      </c>
      <c r="C693" t="s">
        <v>38</v>
      </c>
      <c r="D693" t="s">
        <v>40</v>
      </c>
      <c r="E693" t="str">
        <f t="shared" si="10"/>
        <v>4152220Average Per Device50% Cycling</v>
      </c>
      <c r="F693">
        <v>3.4316599999999999</v>
      </c>
      <c r="G693">
        <v>3.220637</v>
      </c>
      <c r="H693">
        <v>3.2705329999999999</v>
      </c>
      <c r="I693">
        <v>78.149699999999996</v>
      </c>
      <c r="J693">
        <v>-0.3816813</v>
      </c>
      <c r="K693">
        <v>-0.28085500000000002</v>
      </c>
      <c r="L693" s="1">
        <v>-0.21102309999999999</v>
      </c>
      <c r="M693" s="1">
        <v>-0.14119110000000001</v>
      </c>
      <c r="N693">
        <v>-4.0364900000000002E-2</v>
      </c>
      <c r="O693">
        <v>-0.3317851</v>
      </c>
      <c r="P693">
        <v>-0.23095879999999999</v>
      </c>
      <c r="Q693">
        <v>-0.16112689999999999</v>
      </c>
      <c r="R693">
        <v>-9.1294899999999998E-2</v>
      </c>
      <c r="S693">
        <v>9.5312999999999995E-3</v>
      </c>
      <c r="T693">
        <v>14</v>
      </c>
      <c r="U693">
        <v>17</v>
      </c>
    </row>
    <row r="694" spans="1:21">
      <c r="A694" s="12">
        <v>41522</v>
      </c>
      <c r="B694" s="13">
        <v>20</v>
      </c>
      <c r="C694" t="s">
        <v>37</v>
      </c>
      <c r="D694" t="s">
        <v>68</v>
      </c>
      <c r="E694" t="str">
        <f t="shared" si="10"/>
        <v>4152220Average Per Premise30% Cycling</v>
      </c>
      <c r="F694">
        <v>8.9521949999999997</v>
      </c>
      <c r="G694">
        <v>8.5405169999999995</v>
      </c>
      <c r="H694">
        <v>8.6209290000000003</v>
      </c>
      <c r="I694">
        <v>78.651899999999998</v>
      </c>
      <c r="J694">
        <v>-1.0372079999999999</v>
      </c>
      <c r="K694">
        <v>-0.66763989999999995</v>
      </c>
      <c r="L694" s="1">
        <v>-0.4116783</v>
      </c>
      <c r="M694" s="1">
        <v>-0.15571670000000001</v>
      </c>
      <c r="N694">
        <v>0.21385119999999999</v>
      </c>
      <c r="O694">
        <v>-0.95679590000000003</v>
      </c>
      <c r="P694">
        <v>-0.58722799999999997</v>
      </c>
      <c r="Q694">
        <v>-0.33126640000000002</v>
      </c>
      <c r="R694">
        <v>-7.5304800000000005E-2</v>
      </c>
      <c r="S694">
        <v>0.2942631</v>
      </c>
      <c r="T694">
        <v>14</v>
      </c>
      <c r="U694">
        <v>17</v>
      </c>
    </row>
    <row r="695" spans="1:21">
      <c r="A695" s="12">
        <v>41522</v>
      </c>
      <c r="B695" s="13">
        <v>20</v>
      </c>
      <c r="C695" t="s">
        <v>37</v>
      </c>
      <c r="D695" t="s">
        <v>40</v>
      </c>
      <c r="E695" t="str">
        <f t="shared" si="10"/>
        <v>4152220Average Per Premise50% Cycling</v>
      </c>
      <c r="F695">
        <v>8.3775270000000006</v>
      </c>
      <c r="G695">
        <v>7.862368</v>
      </c>
      <c r="H695">
        <v>7.984178</v>
      </c>
      <c r="I695">
        <v>78.149699999999996</v>
      </c>
      <c r="J695">
        <v>-0.93177840000000001</v>
      </c>
      <c r="K695">
        <v>-0.68563660000000004</v>
      </c>
      <c r="L695" s="1">
        <v>-0.51515960000000005</v>
      </c>
      <c r="M695" s="1">
        <v>-0.34468260000000001</v>
      </c>
      <c r="N695">
        <v>-9.8540900000000001E-2</v>
      </c>
      <c r="O695">
        <v>-0.80996840000000003</v>
      </c>
      <c r="P695">
        <v>-0.56382670000000001</v>
      </c>
      <c r="Q695">
        <v>-0.39334960000000002</v>
      </c>
      <c r="R695">
        <v>-0.2228726</v>
      </c>
      <c r="S695">
        <v>2.3269100000000001E-2</v>
      </c>
      <c r="T695">
        <v>14</v>
      </c>
      <c r="U695">
        <v>17</v>
      </c>
    </row>
    <row r="696" spans="1:21">
      <c r="A696" s="12">
        <v>41522</v>
      </c>
      <c r="B696" s="13">
        <v>20</v>
      </c>
      <c r="C696" t="s">
        <v>39</v>
      </c>
      <c r="D696" t="s">
        <v>68</v>
      </c>
      <c r="E696" t="str">
        <f t="shared" si="10"/>
        <v>4152220Average Per Ton30% Cycling</v>
      </c>
      <c r="F696">
        <v>0.92937590000000003</v>
      </c>
      <c r="G696">
        <v>0.88663729999999996</v>
      </c>
      <c r="H696">
        <v>0.89498529999999998</v>
      </c>
      <c r="I696">
        <v>78.651899999999998</v>
      </c>
      <c r="J696">
        <v>-0.1076782</v>
      </c>
      <c r="K696">
        <v>-6.9311300000000006E-2</v>
      </c>
      <c r="L696" s="1">
        <v>-4.2738600000000002E-2</v>
      </c>
      <c r="M696" s="1">
        <v>-1.6165800000000001E-2</v>
      </c>
      <c r="N696">
        <v>2.2201100000000001E-2</v>
      </c>
      <c r="O696">
        <v>-9.9330199999999993E-2</v>
      </c>
      <c r="P696">
        <v>-6.0963400000000001E-2</v>
      </c>
      <c r="Q696">
        <v>-3.43906E-2</v>
      </c>
      <c r="R696">
        <v>-7.8178999999999992E-3</v>
      </c>
      <c r="S696">
        <v>3.0549E-2</v>
      </c>
      <c r="T696">
        <v>14</v>
      </c>
      <c r="U696">
        <v>17</v>
      </c>
    </row>
    <row r="697" spans="1:21">
      <c r="A697" s="12">
        <v>41522</v>
      </c>
      <c r="B697" s="13">
        <v>20</v>
      </c>
      <c r="C697" t="s">
        <v>39</v>
      </c>
      <c r="D697" t="s">
        <v>40</v>
      </c>
      <c r="E697" t="str">
        <f t="shared" si="10"/>
        <v>4152220Average Per Ton50% Cycling</v>
      </c>
      <c r="F697">
        <v>0.88028139999999999</v>
      </c>
      <c r="G697">
        <v>0.82615019999999995</v>
      </c>
      <c r="H697">
        <v>0.83894959999999996</v>
      </c>
      <c r="I697">
        <v>78.149699999999996</v>
      </c>
      <c r="J697">
        <v>-9.7907999999999995E-2</v>
      </c>
      <c r="K697">
        <v>-7.2044300000000006E-2</v>
      </c>
      <c r="L697" s="1">
        <v>-5.4131199999999997E-2</v>
      </c>
      <c r="M697" s="1">
        <v>-3.6218100000000003E-2</v>
      </c>
      <c r="N697">
        <v>-1.03544E-2</v>
      </c>
      <c r="O697">
        <v>-8.5108699999999995E-2</v>
      </c>
      <c r="P697">
        <v>-5.9244999999999999E-2</v>
      </c>
      <c r="Q697">
        <v>-4.1331800000000002E-2</v>
      </c>
      <c r="R697">
        <v>-2.3418700000000001E-2</v>
      </c>
      <c r="S697">
        <v>2.4450000000000001E-3</v>
      </c>
      <c r="T697">
        <v>14</v>
      </c>
      <c r="U697">
        <v>17</v>
      </c>
    </row>
    <row r="698" spans="1:21">
      <c r="A698" s="12">
        <v>41522</v>
      </c>
      <c r="B698" s="13">
        <v>21</v>
      </c>
      <c r="C698" t="s">
        <v>38</v>
      </c>
      <c r="D698" t="s">
        <v>68</v>
      </c>
      <c r="E698" t="str">
        <f t="shared" si="10"/>
        <v>4152221Average Per Device30% Cycling</v>
      </c>
      <c r="F698">
        <v>3.2258360000000001</v>
      </c>
      <c r="G698">
        <v>3.1398730000000001</v>
      </c>
      <c r="H698">
        <v>3.169435</v>
      </c>
      <c r="I698">
        <v>77.058800000000005</v>
      </c>
      <c r="J698">
        <v>-0.32155139999999999</v>
      </c>
      <c r="K698">
        <v>-0.182364</v>
      </c>
      <c r="L698" s="1">
        <v>-8.5963200000000003E-2</v>
      </c>
      <c r="M698" s="1">
        <v>1.0437500000000001E-2</v>
      </c>
      <c r="N698">
        <v>0.1496248</v>
      </c>
      <c r="O698">
        <v>-0.29198859999999999</v>
      </c>
      <c r="P698">
        <v>-0.1528013</v>
      </c>
      <c r="Q698">
        <v>-5.6400499999999999E-2</v>
      </c>
      <c r="R698">
        <v>4.00002E-2</v>
      </c>
      <c r="S698">
        <v>0.1791876</v>
      </c>
      <c r="T698">
        <v>14</v>
      </c>
      <c r="U698">
        <v>17</v>
      </c>
    </row>
    <row r="699" spans="1:21">
      <c r="A699" s="12">
        <v>41522</v>
      </c>
      <c r="B699" s="13">
        <v>21</v>
      </c>
      <c r="C699" t="s">
        <v>38</v>
      </c>
      <c r="D699" t="s">
        <v>40</v>
      </c>
      <c r="E699" t="str">
        <f t="shared" si="10"/>
        <v>4152221Average Per Device50% Cycling</v>
      </c>
      <c r="F699">
        <v>3.058468</v>
      </c>
      <c r="G699">
        <v>2.927298</v>
      </c>
      <c r="H699">
        <v>2.9726490000000001</v>
      </c>
      <c r="I699">
        <v>76.542599999999993</v>
      </c>
      <c r="J699">
        <v>-0.29169420000000001</v>
      </c>
      <c r="K699">
        <v>-0.19685549999999999</v>
      </c>
      <c r="L699" s="1">
        <v>-0.1311705</v>
      </c>
      <c r="M699" s="1">
        <v>-6.5485500000000002E-2</v>
      </c>
      <c r="N699">
        <v>2.9353199999999999E-2</v>
      </c>
      <c r="O699">
        <v>-0.24634249999999999</v>
      </c>
      <c r="P699">
        <v>-0.15150379999999999</v>
      </c>
      <c r="Q699">
        <v>-8.5818800000000001E-2</v>
      </c>
      <c r="R699">
        <v>-2.01338E-2</v>
      </c>
      <c r="S699">
        <v>7.4704900000000005E-2</v>
      </c>
      <c r="T699">
        <v>14</v>
      </c>
      <c r="U699">
        <v>17</v>
      </c>
    </row>
    <row r="700" spans="1:21">
      <c r="A700" s="12">
        <v>41522</v>
      </c>
      <c r="B700" s="13">
        <v>21</v>
      </c>
      <c r="C700" t="s">
        <v>37</v>
      </c>
      <c r="D700" t="s">
        <v>68</v>
      </c>
      <c r="E700" t="str">
        <f t="shared" si="10"/>
        <v>4152221Average Per Premise30% Cycling</v>
      </c>
      <c r="F700">
        <v>8.0995159999999995</v>
      </c>
      <c r="G700">
        <v>7.8836769999999996</v>
      </c>
      <c r="H700">
        <v>7.9579050000000002</v>
      </c>
      <c r="I700">
        <v>77.058800000000005</v>
      </c>
      <c r="J700">
        <v>-0.80735990000000002</v>
      </c>
      <c r="K700">
        <v>-0.45788450000000003</v>
      </c>
      <c r="L700" s="1">
        <v>-0.2158389</v>
      </c>
      <c r="M700" s="1">
        <v>2.6206699999999999E-2</v>
      </c>
      <c r="N700">
        <v>0.37568200000000002</v>
      </c>
      <c r="O700">
        <v>-0.73313209999999995</v>
      </c>
      <c r="P700">
        <v>-0.38365670000000002</v>
      </c>
      <c r="Q700">
        <v>-0.14161109999999999</v>
      </c>
      <c r="R700">
        <v>0.1004345</v>
      </c>
      <c r="S700">
        <v>0.44990980000000003</v>
      </c>
      <c r="T700">
        <v>14</v>
      </c>
      <c r="U700">
        <v>17</v>
      </c>
    </row>
    <row r="701" spans="1:21">
      <c r="A701" s="12">
        <v>41522</v>
      </c>
      <c r="B701" s="13">
        <v>21</v>
      </c>
      <c r="C701" t="s">
        <v>37</v>
      </c>
      <c r="D701" t="s">
        <v>40</v>
      </c>
      <c r="E701" t="str">
        <f t="shared" si="10"/>
        <v>4152221Average Per Premise50% Cycling</v>
      </c>
      <c r="F701">
        <v>7.4664739999999998</v>
      </c>
      <c r="G701">
        <v>7.146255</v>
      </c>
      <c r="H701">
        <v>7.2569699999999999</v>
      </c>
      <c r="I701">
        <v>76.542599999999993</v>
      </c>
      <c r="J701">
        <v>-0.71209739999999999</v>
      </c>
      <c r="K701">
        <v>-0.48057280000000002</v>
      </c>
      <c r="L701" s="1">
        <v>-0.32021949999999999</v>
      </c>
      <c r="M701" s="1">
        <v>-0.15986629999999999</v>
      </c>
      <c r="N701">
        <v>7.1658399999999997E-2</v>
      </c>
      <c r="O701">
        <v>-0.60138199999999997</v>
      </c>
      <c r="P701">
        <v>-0.3698574</v>
      </c>
      <c r="Q701">
        <v>-0.2095041</v>
      </c>
      <c r="R701">
        <v>-4.9150899999999997E-2</v>
      </c>
      <c r="S701">
        <v>0.1823737</v>
      </c>
      <c r="T701">
        <v>14</v>
      </c>
      <c r="U701">
        <v>17</v>
      </c>
    </row>
    <row r="702" spans="1:21">
      <c r="A702" s="12">
        <v>41522</v>
      </c>
      <c r="B702" s="13">
        <v>21</v>
      </c>
      <c r="C702" t="s">
        <v>39</v>
      </c>
      <c r="D702" t="s">
        <v>68</v>
      </c>
      <c r="E702" t="str">
        <f t="shared" si="10"/>
        <v>4152221Average Per Ton30% Cycling</v>
      </c>
      <c r="F702">
        <v>0.84085460000000001</v>
      </c>
      <c r="G702">
        <v>0.81844720000000004</v>
      </c>
      <c r="H702">
        <v>0.82615309999999997</v>
      </c>
      <c r="I702">
        <v>77.058800000000005</v>
      </c>
      <c r="J702">
        <v>-8.3816399999999999E-2</v>
      </c>
      <c r="K702">
        <v>-4.7535500000000001E-2</v>
      </c>
      <c r="L702" s="1">
        <v>-2.2407400000000001E-2</v>
      </c>
      <c r="M702" s="1">
        <v>2.7206999999999999E-3</v>
      </c>
      <c r="N702">
        <v>3.9001599999999997E-2</v>
      </c>
      <c r="O702">
        <v>-7.6110499999999998E-2</v>
      </c>
      <c r="P702">
        <v>-3.9829499999999997E-2</v>
      </c>
      <c r="Q702">
        <v>-1.4701499999999999E-2</v>
      </c>
      <c r="R702">
        <v>1.0426599999999999E-2</v>
      </c>
      <c r="S702">
        <v>4.6707499999999999E-2</v>
      </c>
      <c r="T702">
        <v>14</v>
      </c>
      <c r="U702">
        <v>17</v>
      </c>
    </row>
    <row r="703" spans="1:21">
      <c r="A703" s="12">
        <v>41522</v>
      </c>
      <c r="B703" s="13">
        <v>21</v>
      </c>
      <c r="C703" t="s">
        <v>39</v>
      </c>
      <c r="D703" t="s">
        <v>40</v>
      </c>
      <c r="E703" t="str">
        <f t="shared" si="10"/>
        <v>4152221Average Per Ton50% Cycling</v>
      </c>
      <c r="F703">
        <v>0.78455109999999995</v>
      </c>
      <c r="G703">
        <v>0.75090349999999995</v>
      </c>
      <c r="H703">
        <v>0.76253709999999997</v>
      </c>
      <c r="I703">
        <v>76.542599999999993</v>
      </c>
      <c r="J703">
        <v>-7.4824699999999994E-2</v>
      </c>
      <c r="K703">
        <v>-5.0496899999999997E-2</v>
      </c>
      <c r="L703" s="1">
        <v>-3.3647499999999997E-2</v>
      </c>
      <c r="M703" s="1">
        <v>-1.6798199999999999E-2</v>
      </c>
      <c r="N703">
        <v>7.5296E-3</v>
      </c>
      <c r="O703">
        <v>-6.31911E-2</v>
      </c>
      <c r="P703">
        <v>-3.8863300000000003E-2</v>
      </c>
      <c r="Q703">
        <v>-2.2013999999999999E-2</v>
      </c>
      <c r="R703">
        <v>-5.1646000000000001E-3</v>
      </c>
      <c r="S703">
        <v>1.9163199999999998E-2</v>
      </c>
      <c r="T703">
        <v>14</v>
      </c>
      <c r="U703">
        <v>17</v>
      </c>
    </row>
    <row r="704" spans="1:21">
      <c r="A704" s="12">
        <v>41522</v>
      </c>
      <c r="B704" s="13">
        <v>22</v>
      </c>
      <c r="C704" t="s">
        <v>38</v>
      </c>
      <c r="D704" t="s">
        <v>68</v>
      </c>
      <c r="E704" t="str">
        <f t="shared" si="10"/>
        <v>4152222Average Per Device30% Cycling</v>
      </c>
      <c r="F704">
        <v>2.7871589999999999</v>
      </c>
      <c r="G704">
        <v>2.7214619999999998</v>
      </c>
      <c r="H704">
        <v>2.7470859999999999</v>
      </c>
      <c r="I704">
        <v>75.245000000000005</v>
      </c>
      <c r="J704">
        <v>-0.27790330000000002</v>
      </c>
      <c r="K704">
        <v>-0.1525299</v>
      </c>
      <c r="L704" s="1">
        <v>-6.5696699999999997E-2</v>
      </c>
      <c r="M704" s="1">
        <v>2.1136499999999999E-2</v>
      </c>
      <c r="N704">
        <v>0.1465098</v>
      </c>
      <c r="O704">
        <v>-0.2522799</v>
      </c>
      <c r="P704">
        <v>-0.12690660000000001</v>
      </c>
      <c r="Q704">
        <v>-4.0073400000000002E-2</v>
      </c>
      <c r="R704">
        <v>4.6759799999999997E-2</v>
      </c>
      <c r="S704">
        <v>0.17213319999999999</v>
      </c>
      <c r="T704">
        <v>14</v>
      </c>
      <c r="U704">
        <v>17</v>
      </c>
    </row>
    <row r="705" spans="1:21">
      <c r="A705" s="12">
        <v>41522</v>
      </c>
      <c r="B705" s="13">
        <v>22</v>
      </c>
      <c r="C705" t="s">
        <v>38</v>
      </c>
      <c r="D705" t="s">
        <v>40</v>
      </c>
      <c r="E705" t="str">
        <f t="shared" si="10"/>
        <v>4152222Average Per Device50% Cycling</v>
      </c>
      <c r="F705">
        <v>2.5667390000000001</v>
      </c>
      <c r="G705">
        <v>2.525919</v>
      </c>
      <c r="H705">
        <v>2.5650520000000001</v>
      </c>
      <c r="I705">
        <v>74.763300000000001</v>
      </c>
      <c r="J705">
        <v>-0.18404139999999999</v>
      </c>
      <c r="K705">
        <v>-9.9424999999999999E-2</v>
      </c>
      <c r="L705" s="1">
        <v>-4.0819899999999999E-2</v>
      </c>
      <c r="M705" s="1">
        <v>1.7785200000000001E-2</v>
      </c>
      <c r="N705">
        <v>0.1024017</v>
      </c>
      <c r="O705">
        <v>-0.14490810000000001</v>
      </c>
      <c r="P705">
        <v>-6.0291699999999997E-2</v>
      </c>
      <c r="Q705">
        <v>-1.6865999999999999E-3</v>
      </c>
      <c r="R705">
        <v>5.6918499999999997E-2</v>
      </c>
      <c r="S705">
        <v>0.14153499999999999</v>
      </c>
      <c r="T705">
        <v>14</v>
      </c>
      <c r="U705">
        <v>17</v>
      </c>
    </row>
    <row r="706" spans="1:21">
      <c r="A706" s="12">
        <v>41522</v>
      </c>
      <c r="B706" s="13">
        <v>22</v>
      </c>
      <c r="C706" t="s">
        <v>37</v>
      </c>
      <c r="D706" t="s">
        <v>68</v>
      </c>
      <c r="E706" t="str">
        <f t="shared" si="10"/>
        <v>4152222Average Per Premise30% Cycling</v>
      </c>
      <c r="F706">
        <v>6.9980739999999999</v>
      </c>
      <c r="G706">
        <v>6.8331210000000002</v>
      </c>
      <c r="H706">
        <v>6.8974580000000003</v>
      </c>
      <c r="I706">
        <v>75.245000000000005</v>
      </c>
      <c r="J706">
        <v>-0.69776669999999996</v>
      </c>
      <c r="K706">
        <v>-0.38297589999999998</v>
      </c>
      <c r="L706" s="1">
        <v>-0.16495280000000001</v>
      </c>
      <c r="M706" s="1">
        <v>5.3070399999999997E-2</v>
      </c>
      <c r="N706">
        <v>0.3678612</v>
      </c>
      <c r="O706">
        <v>-0.63343039999999995</v>
      </c>
      <c r="P706">
        <v>-0.31863960000000002</v>
      </c>
      <c r="Q706">
        <v>-0.1006165</v>
      </c>
      <c r="R706">
        <v>0.1174067</v>
      </c>
      <c r="S706">
        <v>0.43219750000000001</v>
      </c>
      <c r="T706">
        <v>14</v>
      </c>
      <c r="U706">
        <v>17</v>
      </c>
    </row>
    <row r="707" spans="1:21">
      <c r="A707" s="12">
        <v>41522</v>
      </c>
      <c r="B707" s="13">
        <v>22</v>
      </c>
      <c r="C707" t="s">
        <v>37</v>
      </c>
      <c r="D707" t="s">
        <v>40</v>
      </c>
      <c r="E707" t="str">
        <f t="shared" ref="E707:E770" si="11">CONCATENATE(A707,B707,C707,D707)</f>
        <v>4152222Average Per Premise50% Cycling</v>
      </c>
      <c r="F707">
        <v>6.2660419999999997</v>
      </c>
      <c r="G707">
        <v>6.1663899999999998</v>
      </c>
      <c r="H707">
        <v>6.2619249999999997</v>
      </c>
      <c r="I707">
        <v>74.763300000000001</v>
      </c>
      <c r="J707">
        <v>-0.44929039999999998</v>
      </c>
      <c r="K707">
        <v>-0.24272079999999999</v>
      </c>
      <c r="L707" s="1">
        <v>-9.9651299999999998E-2</v>
      </c>
      <c r="M707" s="1">
        <v>4.3418100000000001E-2</v>
      </c>
      <c r="N707">
        <v>0.24998770000000001</v>
      </c>
      <c r="O707">
        <v>-0.3537556</v>
      </c>
      <c r="P707">
        <v>-0.14718600000000001</v>
      </c>
      <c r="Q707">
        <v>-4.1165000000000004E-3</v>
      </c>
      <c r="R707">
        <v>0.13895289999999999</v>
      </c>
      <c r="S707">
        <v>0.34552250000000001</v>
      </c>
      <c r="T707">
        <v>14</v>
      </c>
      <c r="U707">
        <v>17</v>
      </c>
    </row>
    <row r="708" spans="1:21">
      <c r="A708" s="12">
        <v>41522</v>
      </c>
      <c r="B708" s="13">
        <v>22</v>
      </c>
      <c r="C708" t="s">
        <v>39</v>
      </c>
      <c r="D708" t="s">
        <v>68</v>
      </c>
      <c r="E708" t="str">
        <f t="shared" si="11"/>
        <v>4152222Average Per Ton30% Cycling</v>
      </c>
      <c r="F708">
        <v>0.72650800000000004</v>
      </c>
      <c r="G708">
        <v>0.70938330000000005</v>
      </c>
      <c r="H708">
        <v>0.71606239999999999</v>
      </c>
      <c r="I708">
        <v>75.245000000000005</v>
      </c>
      <c r="J708">
        <v>-7.2439000000000003E-2</v>
      </c>
      <c r="K708">
        <v>-3.9758799999999997E-2</v>
      </c>
      <c r="L708" s="1">
        <v>-1.71247E-2</v>
      </c>
      <c r="M708" s="1">
        <v>5.5094999999999996E-3</v>
      </c>
      <c r="N708">
        <v>3.8189599999999997E-2</v>
      </c>
      <c r="O708">
        <v>-6.5759899999999996E-2</v>
      </c>
      <c r="P708">
        <v>-3.3079799999999999E-2</v>
      </c>
      <c r="Q708">
        <v>-1.0445599999999999E-2</v>
      </c>
      <c r="R708">
        <v>1.2188600000000001E-2</v>
      </c>
      <c r="S708">
        <v>4.4868699999999997E-2</v>
      </c>
      <c r="T708">
        <v>14</v>
      </c>
      <c r="U708">
        <v>17</v>
      </c>
    </row>
    <row r="709" spans="1:21">
      <c r="A709" s="12">
        <v>41522</v>
      </c>
      <c r="B709" s="13">
        <v>22</v>
      </c>
      <c r="C709" t="s">
        <v>39</v>
      </c>
      <c r="D709" t="s">
        <v>40</v>
      </c>
      <c r="E709" t="str">
        <f t="shared" si="11"/>
        <v>4152222Average Per Ton50% Cycling</v>
      </c>
      <c r="F709">
        <v>0.65841380000000005</v>
      </c>
      <c r="G709">
        <v>0.64794280000000004</v>
      </c>
      <c r="H709">
        <v>0.65798120000000004</v>
      </c>
      <c r="I709">
        <v>74.763300000000001</v>
      </c>
      <c r="J709">
        <v>-4.7209899999999999E-2</v>
      </c>
      <c r="K709">
        <v>-2.5504300000000001E-2</v>
      </c>
      <c r="L709" s="1">
        <v>-1.0470999999999999E-2</v>
      </c>
      <c r="M709" s="1">
        <v>4.5621999999999998E-3</v>
      </c>
      <c r="N709">
        <v>2.6267800000000001E-2</v>
      </c>
      <c r="O709">
        <v>-3.7171500000000003E-2</v>
      </c>
      <c r="P709">
        <v>-1.5465899999999999E-2</v>
      </c>
      <c r="Q709">
        <v>-4.326E-4</v>
      </c>
      <c r="R709">
        <v>1.46006E-2</v>
      </c>
      <c r="S709">
        <v>3.6306199999999997E-2</v>
      </c>
      <c r="T709">
        <v>14</v>
      </c>
      <c r="U709">
        <v>17</v>
      </c>
    </row>
    <row r="710" spans="1:21">
      <c r="A710" s="12">
        <v>41522</v>
      </c>
      <c r="B710" s="13">
        <v>23</v>
      </c>
      <c r="C710" t="s">
        <v>38</v>
      </c>
      <c r="D710" t="s">
        <v>68</v>
      </c>
      <c r="E710" t="str">
        <f t="shared" si="11"/>
        <v>4152223Average Per Device30% Cycling</v>
      </c>
      <c r="F710">
        <v>2.3808959999999999</v>
      </c>
      <c r="G710">
        <v>2.3625530000000001</v>
      </c>
      <c r="H710">
        <v>2.3847969999999998</v>
      </c>
      <c r="I710">
        <v>73.446200000000005</v>
      </c>
      <c r="J710">
        <v>-0.20774809999999999</v>
      </c>
      <c r="K710">
        <v>-9.5845899999999998E-2</v>
      </c>
      <c r="L710" s="1">
        <v>-1.83427E-2</v>
      </c>
      <c r="M710" s="1">
        <v>5.9160400000000002E-2</v>
      </c>
      <c r="N710">
        <v>0.17106260000000001</v>
      </c>
      <c r="O710">
        <v>-0.18550410000000001</v>
      </c>
      <c r="P710">
        <v>-7.3601899999999998E-2</v>
      </c>
      <c r="Q710">
        <v>3.9012000000000001E-3</v>
      </c>
      <c r="R710">
        <v>8.1404400000000002E-2</v>
      </c>
      <c r="S710">
        <v>0.1933066</v>
      </c>
      <c r="T710">
        <v>14</v>
      </c>
      <c r="U710">
        <v>17</v>
      </c>
    </row>
    <row r="711" spans="1:21">
      <c r="A711" s="12">
        <v>41522</v>
      </c>
      <c r="B711" s="13">
        <v>23</v>
      </c>
      <c r="C711" t="s">
        <v>38</v>
      </c>
      <c r="D711" t="s">
        <v>40</v>
      </c>
      <c r="E711" t="str">
        <f t="shared" si="11"/>
        <v>4152223Average Per Device50% Cycling</v>
      </c>
      <c r="F711">
        <v>2.1997529999999998</v>
      </c>
      <c r="G711">
        <v>2.174973</v>
      </c>
      <c r="H711">
        <v>2.2086700000000001</v>
      </c>
      <c r="I711">
        <v>73.152799999999999</v>
      </c>
      <c r="J711">
        <v>-0.15145800000000001</v>
      </c>
      <c r="K711">
        <v>-7.6615199999999994E-2</v>
      </c>
      <c r="L711" s="1">
        <v>-2.4779300000000001E-2</v>
      </c>
      <c r="M711" s="1">
        <v>2.7056500000000001E-2</v>
      </c>
      <c r="N711">
        <v>0.1018993</v>
      </c>
      <c r="O711">
        <v>-0.1177618</v>
      </c>
      <c r="P711">
        <v>-4.2918999999999999E-2</v>
      </c>
      <c r="Q711">
        <v>8.9169000000000002E-3</v>
      </c>
      <c r="R711">
        <v>6.07527E-2</v>
      </c>
      <c r="S711">
        <v>0.13559550000000001</v>
      </c>
      <c r="T711">
        <v>14</v>
      </c>
      <c r="U711">
        <v>17</v>
      </c>
    </row>
    <row r="712" spans="1:21">
      <c r="A712" s="12">
        <v>41522</v>
      </c>
      <c r="B712" s="13">
        <v>23</v>
      </c>
      <c r="C712" t="s">
        <v>37</v>
      </c>
      <c r="D712" t="s">
        <v>68</v>
      </c>
      <c r="E712" t="str">
        <f t="shared" si="11"/>
        <v>4152223Average Per Premise30% Cycling</v>
      </c>
      <c r="F712">
        <v>5.9780179999999996</v>
      </c>
      <c r="G712">
        <v>5.9319620000000004</v>
      </c>
      <c r="H712">
        <v>5.9878140000000002</v>
      </c>
      <c r="I712">
        <v>73.446200000000005</v>
      </c>
      <c r="J712">
        <v>-0.52161939999999996</v>
      </c>
      <c r="K712">
        <v>-0.24065230000000001</v>
      </c>
      <c r="L712" s="1">
        <v>-4.60553E-2</v>
      </c>
      <c r="M712" s="1">
        <v>0.1485417</v>
      </c>
      <c r="N712">
        <v>0.42950880000000002</v>
      </c>
      <c r="O712">
        <v>-0.4657675</v>
      </c>
      <c r="P712">
        <v>-0.1848004</v>
      </c>
      <c r="Q712">
        <v>9.7966000000000008E-3</v>
      </c>
      <c r="R712">
        <v>0.20439360000000001</v>
      </c>
      <c r="S712">
        <v>0.48536069999999998</v>
      </c>
      <c r="T712">
        <v>14</v>
      </c>
      <c r="U712">
        <v>17</v>
      </c>
    </row>
    <row r="713" spans="1:21">
      <c r="A713" s="12">
        <v>41522</v>
      </c>
      <c r="B713" s="13">
        <v>23</v>
      </c>
      <c r="C713" t="s">
        <v>37</v>
      </c>
      <c r="D713" t="s">
        <v>40</v>
      </c>
      <c r="E713" t="str">
        <f t="shared" si="11"/>
        <v>4152223Average Per Premise50% Cycling</v>
      </c>
      <c r="F713">
        <v>5.370139</v>
      </c>
      <c r="G713">
        <v>5.3096459999999999</v>
      </c>
      <c r="H713">
        <v>5.3919069999999998</v>
      </c>
      <c r="I713">
        <v>73.152799999999999</v>
      </c>
      <c r="J713">
        <v>-0.36974630000000003</v>
      </c>
      <c r="K713">
        <v>-0.1870366</v>
      </c>
      <c r="L713" s="1">
        <v>-6.0492499999999998E-2</v>
      </c>
      <c r="M713" s="1">
        <v>6.6051600000000002E-2</v>
      </c>
      <c r="N713">
        <v>0.24876119999999999</v>
      </c>
      <c r="O713">
        <v>-0.2874852</v>
      </c>
      <c r="P713">
        <v>-0.1047756</v>
      </c>
      <c r="Q713">
        <v>2.1768599999999999E-2</v>
      </c>
      <c r="R713">
        <v>0.14831269999999999</v>
      </c>
      <c r="S713">
        <v>0.33102229999999999</v>
      </c>
      <c r="T713">
        <v>14</v>
      </c>
      <c r="U713">
        <v>17</v>
      </c>
    </row>
    <row r="714" spans="1:21">
      <c r="A714" s="12">
        <v>41522</v>
      </c>
      <c r="B714" s="13">
        <v>23</v>
      </c>
      <c r="C714" t="s">
        <v>39</v>
      </c>
      <c r="D714" t="s">
        <v>68</v>
      </c>
      <c r="E714" t="str">
        <f t="shared" si="11"/>
        <v>4152223Average Per Ton30% Cycling</v>
      </c>
      <c r="F714">
        <v>0.62061040000000001</v>
      </c>
      <c r="G714">
        <v>0.61582919999999997</v>
      </c>
      <c r="H714">
        <v>0.62162740000000005</v>
      </c>
      <c r="I714">
        <v>73.446200000000005</v>
      </c>
      <c r="J714">
        <v>-5.4152100000000002E-2</v>
      </c>
      <c r="K714">
        <v>-2.4983399999999999E-2</v>
      </c>
      <c r="L714" s="1">
        <v>-4.7812000000000002E-3</v>
      </c>
      <c r="M714" s="1">
        <v>1.5421000000000001E-2</v>
      </c>
      <c r="N714">
        <v>4.4589700000000003E-2</v>
      </c>
      <c r="O714">
        <v>-4.8353800000000002E-2</v>
      </c>
      <c r="P714">
        <v>-1.91851E-2</v>
      </c>
      <c r="Q714">
        <v>1.0169999999999999E-3</v>
      </c>
      <c r="R714">
        <v>2.1219200000000001E-2</v>
      </c>
      <c r="S714">
        <v>5.0387899999999999E-2</v>
      </c>
      <c r="T714">
        <v>14</v>
      </c>
      <c r="U714">
        <v>17</v>
      </c>
    </row>
    <row r="715" spans="1:21">
      <c r="A715" s="12">
        <v>41522</v>
      </c>
      <c r="B715" s="13">
        <v>23</v>
      </c>
      <c r="C715" t="s">
        <v>39</v>
      </c>
      <c r="D715" t="s">
        <v>40</v>
      </c>
      <c r="E715" t="str">
        <f t="shared" si="11"/>
        <v>4152223Average Per Ton50% Cycling</v>
      </c>
      <c r="F715">
        <v>0.56427539999999998</v>
      </c>
      <c r="G715">
        <v>0.5579191</v>
      </c>
      <c r="H715">
        <v>0.56656289999999998</v>
      </c>
      <c r="I715">
        <v>73.152799999999999</v>
      </c>
      <c r="J715">
        <v>-3.88516E-2</v>
      </c>
      <c r="K715">
        <v>-1.96531E-2</v>
      </c>
      <c r="L715" s="1">
        <v>-6.3562999999999996E-3</v>
      </c>
      <c r="M715" s="1">
        <v>6.9404999999999996E-3</v>
      </c>
      <c r="N715">
        <v>2.6138999999999999E-2</v>
      </c>
      <c r="O715">
        <v>-3.0207899999999999E-2</v>
      </c>
      <c r="P715">
        <v>-1.1009400000000001E-2</v>
      </c>
      <c r="Q715">
        <v>2.2874000000000002E-3</v>
      </c>
      <c r="R715">
        <v>1.5584300000000001E-2</v>
      </c>
      <c r="S715">
        <v>3.4782800000000003E-2</v>
      </c>
      <c r="T715">
        <v>14</v>
      </c>
      <c r="U715">
        <v>17</v>
      </c>
    </row>
    <row r="716" spans="1:21">
      <c r="A716" s="12">
        <v>41522</v>
      </c>
      <c r="B716" s="13">
        <v>24</v>
      </c>
      <c r="C716" t="s">
        <v>38</v>
      </c>
      <c r="D716" t="s">
        <v>68</v>
      </c>
      <c r="E716" t="str">
        <f t="shared" si="11"/>
        <v>4152224Average Per Device30% Cycling</v>
      </c>
      <c r="F716">
        <v>2.1095100000000002</v>
      </c>
      <c r="G716">
        <v>2.107783</v>
      </c>
      <c r="H716">
        <v>2.1276280000000001</v>
      </c>
      <c r="I716">
        <v>71.852000000000004</v>
      </c>
      <c r="J716">
        <v>-0.17214670000000001</v>
      </c>
      <c r="K716">
        <v>-7.14616E-2</v>
      </c>
      <c r="L716" s="1">
        <v>-1.7273E-3</v>
      </c>
      <c r="M716" s="1">
        <v>6.8006899999999995E-2</v>
      </c>
      <c r="N716">
        <v>0.16869200000000001</v>
      </c>
      <c r="O716">
        <v>-0.1523014</v>
      </c>
      <c r="P716">
        <v>-5.1616299999999997E-2</v>
      </c>
      <c r="Q716">
        <v>1.8117899999999999E-2</v>
      </c>
      <c r="R716">
        <v>8.7852100000000002E-2</v>
      </c>
      <c r="S716">
        <v>0.18853719999999999</v>
      </c>
      <c r="T716">
        <v>14</v>
      </c>
      <c r="U716">
        <v>17</v>
      </c>
    </row>
    <row r="717" spans="1:21">
      <c r="A717" s="12">
        <v>41522</v>
      </c>
      <c r="B717" s="13">
        <v>24</v>
      </c>
      <c r="C717" t="s">
        <v>38</v>
      </c>
      <c r="D717" t="s">
        <v>40</v>
      </c>
      <c r="E717" t="str">
        <f t="shared" si="11"/>
        <v>4152224Average Per Device50% Cycling</v>
      </c>
      <c r="F717">
        <v>1.978534</v>
      </c>
      <c r="G717">
        <v>1.959041</v>
      </c>
      <c r="H717">
        <v>1.9893909999999999</v>
      </c>
      <c r="I717">
        <v>71.896600000000007</v>
      </c>
      <c r="J717">
        <v>-0.13416159999999999</v>
      </c>
      <c r="K717">
        <v>-6.6414600000000004E-2</v>
      </c>
      <c r="L717" s="1">
        <v>-1.9493199999999999E-2</v>
      </c>
      <c r="M717" s="1">
        <v>2.74282E-2</v>
      </c>
      <c r="N717">
        <v>9.5175200000000001E-2</v>
      </c>
      <c r="O717">
        <v>-0.10381079999999999</v>
      </c>
      <c r="P717">
        <v>-3.60638E-2</v>
      </c>
      <c r="Q717">
        <v>1.08576E-2</v>
      </c>
      <c r="R717">
        <v>5.7778999999999997E-2</v>
      </c>
      <c r="S717">
        <v>0.125526</v>
      </c>
      <c r="T717">
        <v>14</v>
      </c>
      <c r="U717">
        <v>17</v>
      </c>
    </row>
    <row r="718" spans="1:21">
      <c r="A718" s="12">
        <v>41522</v>
      </c>
      <c r="B718" s="13">
        <v>24</v>
      </c>
      <c r="C718" t="s">
        <v>37</v>
      </c>
      <c r="D718" t="s">
        <v>68</v>
      </c>
      <c r="E718" t="str">
        <f t="shared" si="11"/>
        <v>4152224Average Per Premise30% Cycling</v>
      </c>
      <c r="F718">
        <v>5.2966150000000001</v>
      </c>
      <c r="G718">
        <v>5.2922770000000003</v>
      </c>
      <c r="H718">
        <v>5.3421060000000002</v>
      </c>
      <c r="I718">
        <v>71.852000000000004</v>
      </c>
      <c r="J718">
        <v>-0.43223080000000003</v>
      </c>
      <c r="K718">
        <v>-0.1794279</v>
      </c>
      <c r="L718" s="1">
        <v>-4.3372999999999997E-3</v>
      </c>
      <c r="M718" s="1">
        <v>0.17075319999999999</v>
      </c>
      <c r="N718">
        <v>0.42355619999999999</v>
      </c>
      <c r="O718">
        <v>-0.38240180000000001</v>
      </c>
      <c r="P718">
        <v>-0.12959889999999999</v>
      </c>
      <c r="Q718">
        <v>4.5491700000000003E-2</v>
      </c>
      <c r="R718">
        <v>0.22058220000000001</v>
      </c>
      <c r="S718">
        <v>0.47338520000000001</v>
      </c>
      <c r="T718">
        <v>14</v>
      </c>
      <c r="U718">
        <v>17</v>
      </c>
    </row>
    <row r="719" spans="1:21">
      <c r="A719" s="12">
        <v>41522</v>
      </c>
      <c r="B719" s="13">
        <v>24</v>
      </c>
      <c r="C719" t="s">
        <v>37</v>
      </c>
      <c r="D719" t="s">
        <v>40</v>
      </c>
      <c r="E719" t="str">
        <f t="shared" si="11"/>
        <v>4152224Average Per Premise50% Cycling</v>
      </c>
      <c r="F719">
        <v>4.8300890000000001</v>
      </c>
      <c r="G719">
        <v>4.7825009999999999</v>
      </c>
      <c r="H719">
        <v>4.8565950000000004</v>
      </c>
      <c r="I719">
        <v>71.896600000000007</v>
      </c>
      <c r="J719">
        <v>-0.32752160000000002</v>
      </c>
      <c r="K719">
        <v>-0.16213449999999999</v>
      </c>
      <c r="L719" s="1">
        <v>-4.7587900000000002E-2</v>
      </c>
      <c r="M719" s="1">
        <v>6.6958799999999999E-2</v>
      </c>
      <c r="N719">
        <v>0.23234589999999999</v>
      </c>
      <c r="O719">
        <v>-0.25342730000000002</v>
      </c>
      <c r="P719">
        <v>-8.8040199999999999E-2</v>
      </c>
      <c r="Q719">
        <v>2.6506399999999999E-2</v>
      </c>
      <c r="R719">
        <v>0.14105309999999999</v>
      </c>
      <c r="S719">
        <v>0.3064402</v>
      </c>
      <c r="T719">
        <v>14</v>
      </c>
      <c r="U719">
        <v>17</v>
      </c>
    </row>
    <row r="720" spans="1:21">
      <c r="A720" s="12">
        <v>41522</v>
      </c>
      <c r="B720" s="13">
        <v>24</v>
      </c>
      <c r="C720" t="s">
        <v>39</v>
      </c>
      <c r="D720" t="s">
        <v>68</v>
      </c>
      <c r="E720" t="str">
        <f t="shared" si="11"/>
        <v>4152224Average Per Ton30% Cycling</v>
      </c>
      <c r="F720">
        <v>0.54987030000000003</v>
      </c>
      <c r="G720">
        <v>0.54941989999999996</v>
      </c>
      <c r="H720">
        <v>0.5545928</v>
      </c>
      <c r="I720">
        <v>71.852000000000004</v>
      </c>
      <c r="J720">
        <v>-4.4872299999999997E-2</v>
      </c>
      <c r="K720">
        <v>-1.8627399999999999E-2</v>
      </c>
      <c r="L720" s="1">
        <v>-4.5029999999999999E-4</v>
      </c>
      <c r="M720" s="1">
        <v>1.7726800000000001E-2</v>
      </c>
      <c r="N720">
        <v>4.39716E-2</v>
      </c>
      <c r="O720">
        <v>-3.96993E-2</v>
      </c>
      <c r="P720">
        <v>-1.3454499999999999E-2</v>
      </c>
      <c r="Q720">
        <v>4.7226000000000004E-3</v>
      </c>
      <c r="R720">
        <v>2.2899699999999999E-2</v>
      </c>
      <c r="S720">
        <v>4.9144500000000001E-2</v>
      </c>
      <c r="T720">
        <v>14</v>
      </c>
      <c r="U720">
        <v>17</v>
      </c>
    </row>
    <row r="721" spans="1:21">
      <c r="A721" s="12">
        <v>41522</v>
      </c>
      <c r="B721" s="13">
        <v>24</v>
      </c>
      <c r="C721" t="s">
        <v>39</v>
      </c>
      <c r="D721" t="s">
        <v>40</v>
      </c>
      <c r="E721" t="str">
        <f t="shared" si="11"/>
        <v>4152224Average Per Ton50% Cycling</v>
      </c>
      <c r="F721">
        <v>0.50752889999999995</v>
      </c>
      <c r="G721">
        <v>0.50252850000000004</v>
      </c>
      <c r="H721">
        <v>0.51031409999999999</v>
      </c>
      <c r="I721">
        <v>71.896600000000007</v>
      </c>
      <c r="J721">
        <v>-3.4414800000000002E-2</v>
      </c>
      <c r="K721">
        <v>-1.70365E-2</v>
      </c>
      <c r="L721" s="1">
        <v>-5.0004000000000003E-3</v>
      </c>
      <c r="M721" s="1">
        <v>7.0358E-3</v>
      </c>
      <c r="N721">
        <v>2.4414100000000001E-2</v>
      </c>
      <c r="O721">
        <v>-2.6629300000000002E-2</v>
      </c>
      <c r="P721">
        <v>-9.2510000000000005E-3</v>
      </c>
      <c r="Q721">
        <v>2.7851999999999998E-3</v>
      </c>
      <c r="R721">
        <v>1.48214E-2</v>
      </c>
      <c r="S721">
        <v>3.2199699999999998E-2</v>
      </c>
      <c r="T721">
        <v>14</v>
      </c>
      <c r="U721">
        <v>17</v>
      </c>
    </row>
    <row r="722" spans="1:21">
      <c r="A722" s="12">
        <v>41523</v>
      </c>
      <c r="B722" s="13">
        <v>1</v>
      </c>
      <c r="C722" t="s">
        <v>38</v>
      </c>
      <c r="D722" t="s">
        <v>68</v>
      </c>
      <c r="E722" t="str">
        <f t="shared" si="11"/>
        <v>415231Average Per Device30% Cycling</v>
      </c>
      <c r="F722">
        <v>1.9585159999999999</v>
      </c>
      <c r="G722">
        <v>1.912261</v>
      </c>
      <c r="H722">
        <v>1.945873</v>
      </c>
      <c r="I722">
        <v>70.767499999999998</v>
      </c>
      <c r="J722">
        <v>-0.19993549999999999</v>
      </c>
      <c r="K722">
        <v>-0.1091399</v>
      </c>
      <c r="L722" s="1">
        <v>-4.62551E-2</v>
      </c>
      <c r="M722" s="1">
        <v>1.6629600000000001E-2</v>
      </c>
      <c r="N722">
        <v>0.1074252</v>
      </c>
      <c r="O722">
        <v>-0.16632430000000001</v>
      </c>
      <c r="P722">
        <v>-7.5528700000000004E-2</v>
      </c>
      <c r="Q722">
        <v>-1.26439E-2</v>
      </c>
      <c r="R722">
        <v>5.0240800000000002E-2</v>
      </c>
      <c r="S722">
        <v>0.14103640000000001</v>
      </c>
      <c r="T722">
        <v>14</v>
      </c>
      <c r="U722">
        <v>17</v>
      </c>
    </row>
    <row r="723" spans="1:21">
      <c r="A723" s="12">
        <v>41523</v>
      </c>
      <c r="B723" s="13">
        <v>1</v>
      </c>
      <c r="C723" t="s">
        <v>38</v>
      </c>
      <c r="D723" t="s">
        <v>40</v>
      </c>
      <c r="E723" t="str">
        <f t="shared" si="11"/>
        <v>415231Average Per Device50% Cycling</v>
      </c>
      <c r="F723">
        <v>1.8273740000000001</v>
      </c>
      <c r="G723">
        <v>1.8334090000000001</v>
      </c>
      <c r="H723">
        <v>1.86873</v>
      </c>
      <c r="I723">
        <v>71.045400000000001</v>
      </c>
      <c r="J723">
        <v>-0.10137060000000001</v>
      </c>
      <c r="K723">
        <v>-3.79146E-2</v>
      </c>
      <c r="L723" s="1">
        <v>6.0349000000000002E-3</v>
      </c>
      <c r="M723" s="1">
        <v>4.9984300000000002E-2</v>
      </c>
      <c r="N723">
        <v>0.11344029999999999</v>
      </c>
      <c r="O723">
        <v>-6.6049499999999997E-2</v>
      </c>
      <c r="P723">
        <v>-2.5934999999999999E-3</v>
      </c>
      <c r="Q723">
        <v>4.1355999999999997E-2</v>
      </c>
      <c r="R723">
        <v>8.5305400000000003E-2</v>
      </c>
      <c r="S723">
        <v>0.14876149999999999</v>
      </c>
      <c r="T723">
        <v>14</v>
      </c>
      <c r="U723">
        <v>17</v>
      </c>
    </row>
    <row r="724" spans="1:21">
      <c r="A724" s="12">
        <v>41523</v>
      </c>
      <c r="B724" s="13">
        <v>1</v>
      </c>
      <c r="C724" t="s">
        <v>37</v>
      </c>
      <c r="D724" t="s">
        <v>68</v>
      </c>
      <c r="E724" t="str">
        <f t="shared" si="11"/>
        <v>415231Average Per Premise30% Cycling</v>
      </c>
      <c r="F724">
        <v>4.9256909999999996</v>
      </c>
      <c r="G724">
        <v>4.8093589999999997</v>
      </c>
      <c r="H724">
        <v>4.8938920000000001</v>
      </c>
      <c r="I724">
        <v>70.767499999999998</v>
      </c>
      <c r="J724">
        <v>-0.50283990000000001</v>
      </c>
      <c r="K724">
        <v>-0.27448790000000001</v>
      </c>
      <c r="L724" s="1">
        <v>-0.11633209999999999</v>
      </c>
      <c r="M724" s="1">
        <v>4.1823800000000001E-2</v>
      </c>
      <c r="N724">
        <v>0.27017580000000002</v>
      </c>
      <c r="O724">
        <v>-0.41830719999999999</v>
      </c>
      <c r="P724">
        <v>-0.18995519999999999</v>
      </c>
      <c r="Q724">
        <v>-3.1799300000000003E-2</v>
      </c>
      <c r="R724">
        <v>0.12635660000000001</v>
      </c>
      <c r="S724">
        <v>0.35470849999999998</v>
      </c>
      <c r="T724">
        <v>14</v>
      </c>
      <c r="U724">
        <v>17</v>
      </c>
    </row>
    <row r="725" spans="1:21">
      <c r="A725" s="12">
        <v>41523</v>
      </c>
      <c r="B725" s="13">
        <v>1</v>
      </c>
      <c r="C725" t="s">
        <v>37</v>
      </c>
      <c r="D725" t="s">
        <v>40</v>
      </c>
      <c r="E725" t="str">
        <f t="shared" si="11"/>
        <v>415231Average Per Premise50% Cycling</v>
      </c>
      <c r="F725">
        <v>4.4688889999999999</v>
      </c>
      <c r="G725">
        <v>4.4836479999999996</v>
      </c>
      <c r="H725">
        <v>4.5700260000000004</v>
      </c>
      <c r="I725">
        <v>71.045400000000001</v>
      </c>
      <c r="J725">
        <v>-0.24790419999999999</v>
      </c>
      <c r="K725">
        <v>-9.2720899999999995E-2</v>
      </c>
      <c r="L725" s="1">
        <v>1.47586E-2</v>
      </c>
      <c r="M725" s="1">
        <v>0.1222381</v>
      </c>
      <c r="N725">
        <v>0.27742139999999998</v>
      </c>
      <c r="O725">
        <v>-0.16152559999999999</v>
      </c>
      <c r="P725">
        <v>-6.3423000000000004E-3</v>
      </c>
      <c r="Q725">
        <v>0.1011372</v>
      </c>
      <c r="R725">
        <v>0.20861660000000001</v>
      </c>
      <c r="S725">
        <v>0.36380000000000001</v>
      </c>
      <c r="T725">
        <v>14</v>
      </c>
      <c r="U725">
        <v>17</v>
      </c>
    </row>
    <row r="726" spans="1:21">
      <c r="A726" s="12">
        <v>41523</v>
      </c>
      <c r="B726" s="13">
        <v>1</v>
      </c>
      <c r="C726" t="s">
        <v>39</v>
      </c>
      <c r="D726" t="s">
        <v>68</v>
      </c>
      <c r="E726" t="str">
        <f t="shared" si="11"/>
        <v>415231Average Per Ton30% Cycling</v>
      </c>
      <c r="F726">
        <v>0.50748599999999999</v>
      </c>
      <c r="G726">
        <v>0.49550060000000001</v>
      </c>
      <c r="H726">
        <v>0.50420980000000004</v>
      </c>
      <c r="I726">
        <v>70.767499999999998</v>
      </c>
      <c r="J726">
        <v>-5.18068E-2</v>
      </c>
      <c r="K726">
        <v>-2.828E-2</v>
      </c>
      <c r="L726" s="1">
        <v>-1.19855E-2</v>
      </c>
      <c r="M726" s="1">
        <v>4.3090999999999997E-3</v>
      </c>
      <c r="N726">
        <v>2.7835800000000001E-2</v>
      </c>
      <c r="O726">
        <v>-4.3097499999999997E-2</v>
      </c>
      <c r="P726">
        <v>-1.9570799999999999E-2</v>
      </c>
      <c r="Q726">
        <v>-3.2761999999999999E-3</v>
      </c>
      <c r="R726">
        <v>1.30183E-2</v>
      </c>
      <c r="S726">
        <v>3.6545099999999997E-2</v>
      </c>
      <c r="T726">
        <v>14</v>
      </c>
      <c r="U726">
        <v>17</v>
      </c>
    </row>
    <row r="727" spans="1:21">
      <c r="A727" s="12">
        <v>41523</v>
      </c>
      <c r="B727" s="13">
        <v>1</v>
      </c>
      <c r="C727" t="s">
        <v>39</v>
      </c>
      <c r="D727" t="s">
        <v>40</v>
      </c>
      <c r="E727" t="str">
        <f t="shared" si="11"/>
        <v>415231Average Per Ton50% Cycling</v>
      </c>
      <c r="F727">
        <v>0.46949419999999997</v>
      </c>
      <c r="G727">
        <v>0.47104469999999998</v>
      </c>
      <c r="H727">
        <v>0.48011949999999998</v>
      </c>
      <c r="I727">
        <v>71.045400000000001</v>
      </c>
      <c r="J727">
        <v>-2.6044399999999999E-2</v>
      </c>
      <c r="K727">
        <v>-9.7411000000000008E-3</v>
      </c>
      <c r="L727" s="1">
        <v>1.5505E-3</v>
      </c>
      <c r="M727" s="1">
        <v>1.28421E-2</v>
      </c>
      <c r="N727">
        <v>2.9145399999999998E-2</v>
      </c>
      <c r="O727">
        <v>-1.6969600000000001E-2</v>
      </c>
      <c r="P727">
        <v>-6.6629999999999999E-4</v>
      </c>
      <c r="Q727">
        <v>1.0625300000000001E-2</v>
      </c>
      <c r="R727">
        <v>2.19169E-2</v>
      </c>
      <c r="S727">
        <v>3.8220200000000003E-2</v>
      </c>
      <c r="T727">
        <v>14</v>
      </c>
      <c r="U727">
        <v>17</v>
      </c>
    </row>
    <row r="728" spans="1:21">
      <c r="A728" s="12">
        <v>41523</v>
      </c>
      <c r="B728" s="13">
        <v>2</v>
      </c>
      <c r="C728" t="s">
        <v>38</v>
      </c>
      <c r="D728" t="s">
        <v>68</v>
      </c>
      <c r="E728" t="str">
        <f t="shared" si="11"/>
        <v>415232Average Per Device30% Cycling</v>
      </c>
      <c r="F728">
        <v>1.7833779999999999</v>
      </c>
      <c r="G728">
        <v>1.8259380000000001</v>
      </c>
      <c r="H728">
        <v>1.8580319999999999</v>
      </c>
      <c r="I728">
        <v>71.302099999999996</v>
      </c>
      <c r="J728">
        <v>-9.9659899999999996E-2</v>
      </c>
      <c r="K728">
        <v>-1.56349E-2</v>
      </c>
      <c r="L728" s="1">
        <v>4.2560599999999997E-2</v>
      </c>
      <c r="M728" s="1">
        <v>0.1007561</v>
      </c>
      <c r="N728">
        <v>0.1847811</v>
      </c>
      <c r="O728">
        <v>-6.7565899999999998E-2</v>
      </c>
      <c r="P728">
        <v>1.6459100000000001E-2</v>
      </c>
      <c r="Q728">
        <v>7.4654600000000002E-2</v>
      </c>
      <c r="R728">
        <v>0.1328501</v>
      </c>
      <c r="S728">
        <v>0.21687509999999999</v>
      </c>
      <c r="T728">
        <v>14</v>
      </c>
      <c r="U728">
        <v>17</v>
      </c>
    </row>
    <row r="729" spans="1:21">
      <c r="A729" s="12">
        <v>41523</v>
      </c>
      <c r="B729" s="13">
        <v>2</v>
      </c>
      <c r="C729" t="s">
        <v>38</v>
      </c>
      <c r="D729" t="s">
        <v>40</v>
      </c>
      <c r="E729" t="str">
        <f t="shared" si="11"/>
        <v>415232Average Per Device50% Cycling</v>
      </c>
      <c r="F729">
        <v>1.744845</v>
      </c>
      <c r="G729">
        <v>1.757898</v>
      </c>
      <c r="H729">
        <v>1.7917639999999999</v>
      </c>
      <c r="I729">
        <v>71.441100000000006</v>
      </c>
      <c r="J729">
        <v>-9.0765100000000001E-2</v>
      </c>
      <c r="K729">
        <v>-2.9428300000000001E-2</v>
      </c>
      <c r="L729" s="1">
        <v>1.30534E-2</v>
      </c>
      <c r="M729" s="1">
        <v>5.5535099999999997E-2</v>
      </c>
      <c r="N729">
        <v>0.1168719</v>
      </c>
      <c r="O729">
        <v>-5.6898700000000003E-2</v>
      </c>
      <c r="P729">
        <v>4.4381000000000004E-3</v>
      </c>
      <c r="Q729">
        <v>4.6919799999999998E-2</v>
      </c>
      <c r="R729">
        <v>8.9401499999999995E-2</v>
      </c>
      <c r="S729">
        <v>0.15073829999999999</v>
      </c>
      <c r="T729">
        <v>14</v>
      </c>
      <c r="U729">
        <v>17</v>
      </c>
    </row>
    <row r="730" spans="1:21">
      <c r="A730" s="12">
        <v>41523</v>
      </c>
      <c r="B730" s="13">
        <v>2</v>
      </c>
      <c r="C730" t="s">
        <v>37</v>
      </c>
      <c r="D730" t="s">
        <v>68</v>
      </c>
      <c r="E730" t="str">
        <f t="shared" si="11"/>
        <v>415232Average Per Premise30% Cycling</v>
      </c>
      <c r="F730">
        <v>4.4852160000000003</v>
      </c>
      <c r="G730">
        <v>4.5922559999999999</v>
      </c>
      <c r="H730">
        <v>4.6729729999999998</v>
      </c>
      <c r="I730">
        <v>71.302099999999996</v>
      </c>
      <c r="J730">
        <v>-0.25064579999999997</v>
      </c>
      <c r="K730">
        <v>-3.93219E-2</v>
      </c>
      <c r="L730" s="1">
        <v>0.10704039999999999</v>
      </c>
      <c r="M730" s="1">
        <v>0.25340269999999998</v>
      </c>
      <c r="N730">
        <v>0.46472669999999999</v>
      </c>
      <c r="O730">
        <v>-0.1699292</v>
      </c>
      <c r="P730">
        <v>4.13947E-2</v>
      </c>
      <c r="Q730">
        <v>0.18775700000000001</v>
      </c>
      <c r="R730">
        <v>0.33411930000000001</v>
      </c>
      <c r="S730">
        <v>0.54544320000000002</v>
      </c>
      <c r="T730">
        <v>14</v>
      </c>
      <c r="U730">
        <v>17</v>
      </c>
    </row>
    <row r="731" spans="1:21">
      <c r="A731" s="12">
        <v>41523</v>
      </c>
      <c r="B731" s="13">
        <v>2</v>
      </c>
      <c r="C731" t="s">
        <v>37</v>
      </c>
      <c r="D731" t="s">
        <v>40</v>
      </c>
      <c r="E731" t="str">
        <f t="shared" si="11"/>
        <v>415232Average Per Premise50% Cycling</v>
      </c>
      <c r="F731">
        <v>4.267061</v>
      </c>
      <c r="G731">
        <v>4.2989839999999999</v>
      </c>
      <c r="H731">
        <v>4.3818049999999999</v>
      </c>
      <c r="I731">
        <v>71.441100000000006</v>
      </c>
      <c r="J731">
        <v>-0.2219679</v>
      </c>
      <c r="K731">
        <v>-7.1967199999999995E-2</v>
      </c>
      <c r="L731" s="1">
        <v>3.1922800000000001E-2</v>
      </c>
      <c r="M731" s="1">
        <v>0.13581289999999999</v>
      </c>
      <c r="N731">
        <v>0.2858136</v>
      </c>
      <c r="O731">
        <v>-0.13914660000000001</v>
      </c>
      <c r="P731">
        <v>1.08541E-2</v>
      </c>
      <c r="Q731">
        <v>0.1147442</v>
      </c>
      <c r="R731">
        <v>0.2186342</v>
      </c>
      <c r="S731">
        <v>0.36863489999999999</v>
      </c>
      <c r="T731">
        <v>14</v>
      </c>
      <c r="U731">
        <v>17</v>
      </c>
    </row>
    <row r="732" spans="1:21">
      <c r="A732" s="12">
        <v>41523</v>
      </c>
      <c r="B732" s="13">
        <v>2</v>
      </c>
      <c r="C732" t="s">
        <v>39</v>
      </c>
      <c r="D732" t="s">
        <v>68</v>
      </c>
      <c r="E732" t="str">
        <f t="shared" si="11"/>
        <v>415232Average Per Ton30% Cycling</v>
      </c>
      <c r="F732">
        <v>0.46210459999999998</v>
      </c>
      <c r="G732">
        <v>0.47313280000000002</v>
      </c>
      <c r="H732">
        <v>0.48144890000000001</v>
      </c>
      <c r="I732">
        <v>71.302099999999996</v>
      </c>
      <c r="J732">
        <v>-2.5823599999999999E-2</v>
      </c>
      <c r="K732">
        <v>-4.0512999999999999E-3</v>
      </c>
      <c r="L732" s="1">
        <v>1.10282E-2</v>
      </c>
      <c r="M732" s="1">
        <v>2.6107700000000001E-2</v>
      </c>
      <c r="N732">
        <v>4.7879999999999999E-2</v>
      </c>
      <c r="O732">
        <v>-1.7507499999999999E-2</v>
      </c>
      <c r="P732">
        <v>4.2648E-3</v>
      </c>
      <c r="Q732">
        <v>1.9344299999999998E-2</v>
      </c>
      <c r="R732">
        <v>3.4423799999999997E-2</v>
      </c>
      <c r="S732">
        <v>5.6196099999999999E-2</v>
      </c>
      <c r="T732">
        <v>14</v>
      </c>
      <c r="U732">
        <v>17</v>
      </c>
    </row>
    <row r="733" spans="1:21">
      <c r="A733" s="12">
        <v>41523</v>
      </c>
      <c r="B733" s="13">
        <v>2</v>
      </c>
      <c r="C733" t="s">
        <v>39</v>
      </c>
      <c r="D733" t="s">
        <v>40</v>
      </c>
      <c r="E733" t="str">
        <f t="shared" si="11"/>
        <v>415232Average Per Ton50% Cycling</v>
      </c>
      <c r="F733">
        <v>0.44829049999999998</v>
      </c>
      <c r="G733">
        <v>0.4516442</v>
      </c>
      <c r="H733">
        <v>0.46034520000000001</v>
      </c>
      <c r="I733">
        <v>71.441100000000006</v>
      </c>
      <c r="J733">
        <v>-2.3319599999999999E-2</v>
      </c>
      <c r="K733">
        <v>-7.5608000000000003E-3</v>
      </c>
      <c r="L733" s="1">
        <v>3.3536999999999998E-3</v>
      </c>
      <c r="M733" s="1">
        <v>1.42682E-2</v>
      </c>
      <c r="N733">
        <v>3.0027100000000001E-2</v>
      </c>
      <c r="O733">
        <v>-1.4618600000000001E-2</v>
      </c>
      <c r="P733">
        <v>1.1402999999999999E-3</v>
      </c>
      <c r="Q733">
        <v>1.2054799999999999E-2</v>
      </c>
      <c r="R733">
        <v>2.2969300000000002E-2</v>
      </c>
      <c r="S733">
        <v>3.8728100000000001E-2</v>
      </c>
      <c r="T733">
        <v>14</v>
      </c>
      <c r="U733">
        <v>17</v>
      </c>
    </row>
    <row r="734" spans="1:21">
      <c r="A734" s="12">
        <v>41523</v>
      </c>
      <c r="B734" s="13">
        <v>3</v>
      </c>
      <c r="C734" t="s">
        <v>38</v>
      </c>
      <c r="D734" t="s">
        <v>68</v>
      </c>
      <c r="E734" t="str">
        <f t="shared" si="11"/>
        <v>415233Average Per Device30% Cycling</v>
      </c>
      <c r="F734">
        <v>1.683025</v>
      </c>
      <c r="G734">
        <v>1.7377579999999999</v>
      </c>
      <c r="H734">
        <v>1.768302</v>
      </c>
      <c r="I734">
        <v>71.322500000000005</v>
      </c>
      <c r="J734">
        <v>-7.8880000000000006E-2</v>
      </c>
      <c r="K734">
        <v>5.9599999999999999E-5</v>
      </c>
      <c r="L734" s="1">
        <v>5.4732900000000001E-2</v>
      </c>
      <c r="M734" s="1">
        <v>0.1094062</v>
      </c>
      <c r="N734">
        <v>0.18834580000000001</v>
      </c>
      <c r="O734">
        <v>-4.8335900000000001E-2</v>
      </c>
      <c r="P734">
        <v>3.0603600000000002E-2</v>
      </c>
      <c r="Q734">
        <v>8.5277000000000006E-2</v>
      </c>
      <c r="R734">
        <v>0.1399503</v>
      </c>
      <c r="S734">
        <v>0.2188899</v>
      </c>
      <c r="T734">
        <v>14</v>
      </c>
      <c r="U734">
        <v>17</v>
      </c>
    </row>
    <row r="735" spans="1:21">
      <c r="A735" s="12">
        <v>41523</v>
      </c>
      <c r="B735" s="13">
        <v>3</v>
      </c>
      <c r="C735" t="s">
        <v>38</v>
      </c>
      <c r="D735" t="s">
        <v>40</v>
      </c>
      <c r="E735" t="str">
        <f t="shared" si="11"/>
        <v>415233Average Per Device50% Cycling</v>
      </c>
      <c r="F735">
        <v>1.694933</v>
      </c>
      <c r="G735">
        <v>1.70557</v>
      </c>
      <c r="H735">
        <v>1.7384280000000001</v>
      </c>
      <c r="I735">
        <v>71.213700000000003</v>
      </c>
      <c r="J735">
        <v>-9.0135300000000002E-2</v>
      </c>
      <c r="K735">
        <v>-3.0598500000000001E-2</v>
      </c>
      <c r="L735" s="1">
        <v>1.0636400000000001E-2</v>
      </c>
      <c r="M735" s="1">
        <v>5.1871399999999998E-2</v>
      </c>
      <c r="N735">
        <v>0.1114082</v>
      </c>
      <c r="O735">
        <v>-5.7277000000000002E-2</v>
      </c>
      <c r="P735">
        <v>2.2596999999999999E-3</v>
      </c>
      <c r="Q735">
        <v>4.3494699999999997E-2</v>
      </c>
      <c r="R735">
        <v>8.4729700000000005E-2</v>
      </c>
      <c r="S735">
        <v>0.14426649999999999</v>
      </c>
      <c r="T735">
        <v>14</v>
      </c>
      <c r="U735">
        <v>17</v>
      </c>
    </row>
    <row r="736" spans="1:21">
      <c r="A736" s="12">
        <v>41523</v>
      </c>
      <c r="B736" s="13">
        <v>3</v>
      </c>
      <c r="C736" t="s">
        <v>37</v>
      </c>
      <c r="D736" t="s">
        <v>68</v>
      </c>
      <c r="E736" t="str">
        <f t="shared" si="11"/>
        <v>415233Average Per Premise30% Cycling</v>
      </c>
      <c r="F736">
        <v>4.2328279999999996</v>
      </c>
      <c r="G736">
        <v>4.3704809999999998</v>
      </c>
      <c r="H736">
        <v>4.4473000000000003</v>
      </c>
      <c r="I736">
        <v>71.322500000000005</v>
      </c>
      <c r="J736">
        <v>-0.19838459999999999</v>
      </c>
      <c r="K736">
        <v>1.493E-4</v>
      </c>
      <c r="L736" s="1">
        <v>0.13765340000000001</v>
      </c>
      <c r="M736" s="1">
        <v>0.2751574</v>
      </c>
      <c r="N736">
        <v>0.47369129999999998</v>
      </c>
      <c r="O736">
        <v>-0.1215662</v>
      </c>
      <c r="P736">
        <v>7.6967800000000003E-2</v>
      </c>
      <c r="Q736">
        <v>0.21447179999999999</v>
      </c>
      <c r="R736">
        <v>0.35197580000000001</v>
      </c>
      <c r="S736">
        <v>0.55050980000000005</v>
      </c>
      <c r="T736">
        <v>14</v>
      </c>
      <c r="U736">
        <v>17</v>
      </c>
    </row>
    <row r="737" spans="1:21">
      <c r="A737" s="12">
        <v>41523</v>
      </c>
      <c r="B737" s="13">
        <v>3</v>
      </c>
      <c r="C737" t="s">
        <v>37</v>
      </c>
      <c r="D737" t="s">
        <v>40</v>
      </c>
      <c r="E737" t="str">
        <f t="shared" si="11"/>
        <v>415233Average Per Premise50% Cycling</v>
      </c>
      <c r="F737">
        <v>4.1450009999999997</v>
      </c>
      <c r="G737">
        <v>4.1710130000000003</v>
      </c>
      <c r="H737">
        <v>4.2513690000000004</v>
      </c>
      <c r="I737">
        <v>71.213700000000003</v>
      </c>
      <c r="J737">
        <v>-0.22042790000000001</v>
      </c>
      <c r="K737">
        <v>-7.4829199999999998E-2</v>
      </c>
      <c r="L737" s="1">
        <v>2.6011900000000001E-2</v>
      </c>
      <c r="M737" s="1">
        <v>0.1268531</v>
      </c>
      <c r="N737">
        <v>0.27245180000000002</v>
      </c>
      <c r="O737">
        <v>-0.14007220000000001</v>
      </c>
      <c r="P737">
        <v>5.5263999999999999E-3</v>
      </c>
      <c r="Q737">
        <v>0.10636760000000001</v>
      </c>
      <c r="R737">
        <v>0.2072088</v>
      </c>
      <c r="S737">
        <v>0.35280739999999999</v>
      </c>
      <c r="T737">
        <v>14</v>
      </c>
      <c r="U737">
        <v>17</v>
      </c>
    </row>
    <row r="738" spans="1:21">
      <c r="A738" s="12">
        <v>41523</v>
      </c>
      <c r="B738" s="13">
        <v>3</v>
      </c>
      <c r="C738" t="s">
        <v>39</v>
      </c>
      <c r="D738" t="s">
        <v>68</v>
      </c>
      <c r="E738" t="str">
        <f t="shared" si="11"/>
        <v>415233Average Per Ton30% Cycling</v>
      </c>
      <c r="F738">
        <v>0.43610149999999998</v>
      </c>
      <c r="G738">
        <v>0.45028370000000001</v>
      </c>
      <c r="H738">
        <v>0.4581982</v>
      </c>
      <c r="I738">
        <v>71.322500000000005</v>
      </c>
      <c r="J738">
        <v>-2.0439200000000001E-2</v>
      </c>
      <c r="K738">
        <v>1.5400000000000002E-5</v>
      </c>
      <c r="L738" s="1">
        <v>1.4182200000000001E-2</v>
      </c>
      <c r="M738" s="1">
        <v>2.8349099999999999E-2</v>
      </c>
      <c r="N738">
        <v>4.8803699999999998E-2</v>
      </c>
      <c r="O738">
        <v>-1.25247E-2</v>
      </c>
      <c r="P738">
        <v>7.9299000000000001E-3</v>
      </c>
      <c r="Q738">
        <v>2.20968E-2</v>
      </c>
      <c r="R738">
        <v>3.62636E-2</v>
      </c>
      <c r="S738">
        <v>5.6718200000000003E-2</v>
      </c>
      <c r="T738">
        <v>14</v>
      </c>
      <c r="U738">
        <v>17</v>
      </c>
    </row>
    <row r="739" spans="1:21">
      <c r="A739" s="12">
        <v>41523</v>
      </c>
      <c r="B739" s="13">
        <v>3</v>
      </c>
      <c r="C739" t="s">
        <v>39</v>
      </c>
      <c r="D739" t="s">
        <v>40</v>
      </c>
      <c r="E739" t="str">
        <f t="shared" si="11"/>
        <v>415233Average Per Ton50% Cycling</v>
      </c>
      <c r="F739">
        <v>0.4354671</v>
      </c>
      <c r="G739">
        <v>0.43819979999999997</v>
      </c>
      <c r="H739">
        <v>0.44664179999999998</v>
      </c>
      <c r="I739">
        <v>71.213700000000003</v>
      </c>
      <c r="J739">
        <v>-2.3157799999999999E-2</v>
      </c>
      <c r="K739">
        <v>-7.8615000000000004E-3</v>
      </c>
      <c r="L739" s="1">
        <v>2.7326999999999998E-3</v>
      </c>
      <c r="M739" s="1">
        <v>1.3326899999999999E-2</v>
      </c>
      <c r="N739">
        <v>2.8623300000000001E-2</v>
      </c>
      <c r="O739">
        <v>-1.4715799999999999E-2</v>
      </c>
      <c r="P739">
        <v>5.8060000000000002E-4</v>
      </c>
      <c r="Q739">
        <v>1.11748E-2</v>
      </c>
      <c r="R739">
        <v>2.1769E-2</v>
      </c>
      <c r="S739">
        <v>3.7065300000000002E-2</v>
      </c>
      <c r="T739">
        <v>14</v>
      </c>
      <c r="U739">
        <v>17</v>
      </c>
    </row>
    <row r="740" spans="1:21">
      <c r="A740" s="12">
        <v>41523</v>
      </c>
      <c r="B740" s="13">
        <v>4</v>
      </c>
      <c r="C740" t="s">
        <v>38</v>
      </c>
      <c r="D740" t="s">
        <v>68</v>
      </c>
      <c r="E740" t="str">
        <f t="shared" si="11"/>
        <v>415234Average Per Device30% Cycling</v>
      </c>
      <c r="F740">
        <v>1.647877</v>
      </c>
      <c r="G740">
        <v>1.720191</v>
      </c>
      <c r="H740">
        <v>1.750426</v>
      </c>
      <c r="I740">
        <v>71.078199999999995</v>
      </c>
      <c r="J740">
        <v>-6.0434399999999999E-2</v>
      </c>
      <c r="K740">
        <v>1.7994E-2</v>
      </c>
      <c r="L740" s="1">
        <v>7.2313299999999997E-2</v>
      </c>
      <c r="M740" s="1">
        <v>0.12663260000000001</v>
      </c>
      <c r="N740">
        <v>0.20506099999999999</v>
      </c>
      <c r="O740">
        <v>-3.01991E-2</v>
      </c>
      <c r="P740">
        <v>4.8229300000000003E-2</v>
      </c>
      <c r="Q740">
        <v>0.1025486</v>
      </c>
      <c r="R740">
        <v>0.1568679</v>
      </c>
      <c r="S740">
        <v>0.23529630000000001</v>
      </c>
      <c r="T740">
        <v>14</v>
      </c>
      <c r="U740">
        <v>17</v>
      </c>
    </row>
    <row r="741" spans="1:21">
      <c r="A741" s="12">
        <v>41523</v>
      </c>
      <c r="B741" s="13">
        <v>4</v>
      </c>
      <c r="C741" t="s">
        <v>38</v>
      </c>
      <c r="D741" t="s">
        <v>40</v>
      </c>
      <c r="E741" t="str">
        <f t="shared" si="11"/>
        <v>415234Average Per Device50% Cycling</v>
      </c>
      <c r="F741">
        <v>1.669988</v>
      </c>
      <c r="G741">
        <v>1.681263</v>
      </c>
      <c r="H741">
        <v>1.7136530000000001</v>
      </c>
      <c r="I741">
        <v>71.069199999999995</v>
      </c>
      <c r="J741">
        <v>-8.8580999999999993E-2</v>
      </c>
      <c r="K741">
        <v>-2.9585199999999999E-2</v>
      </c>
      <c r="L741" s="1">
        <v>1.12751E-2</v>
      </c>
      <c r="M741" s="1">
        <v>5.2135399999999998E-2</v>
      </c>
      <c r="N741">
        <v>0.1111311</v>
      </c>
      <c r="O741">
        <v>-5.6190999999999998E-2</v>
      </c>
      <c r="P741">
        <v>2.8046999999999998E-3</v>
      </c>
      <c r="Q741">
        <v>4.3665099999999998E-2</v>
      </c>
      <c r="R741">
        <v>8.4525400000000001E-2</v>
      </c>
      <c r="S741">
        <v>0.14352110000000001</v>
      </c>
      <c r="T741">
        <v>14</v>
      </c>
      <c r="U741">
        <v>17</v>
      </c>
    </row>
    <row r="742" spans="1:21">
      <c r="A742" s="12">
        <v>41523</v>
      </c>
      <c r="B742" s="13">
        <v>4</v>
      </c>
      <c r="C742" t="s">
        <v>37</v>
      </c>
      <c r="D742" t="s">
        <v>68</v>
      </c>
      <c r="E742" t="str">
        <f t="shared" si="11"/>
        <v>415234Average Per Premise30% Cycling</v>
      </c>
      <c r="F742">
        <v>4.144431</v>
      </c>
      <c r="G742">
        <v>4.3262989999999997</v>
      </c>
      <c r="H742">
        <v>4.4023409999999998</v>
      </c>
      <c r="I742">
        <v>71.078199999999995</v>
      </c>
      <c r="J742">
        <v>-0.1519935</v>
      </c>
      <c r="K742">
        <v>4.5254900000000001E-2</v>
      </c>
      <c r="L742" s="1">
        <v>0.18186859999999999</v>
      </c>
      <c r="M742" s="1">
        <v>0.31848219999999999</v>
      </c>
      <c r="N742">
        <v>0.51573060000000004</v>
      </c>
      <c r="O742">
        <v>-7.5951299999999999E-2</v>
      </c>
      <c r="P742">
        <v>0.1212971</v>
      </c>
      <c r="Q742">
        <v>0.25791069999999999</v>
      </c>
      <c r="R742">
        <v>0.3945244</v>
      </c>
      <c r="S742">
        <v>0.59177279999999999</v>
      </c>
      <c r="T742">
        <v>14</v>
      </c>
      <c r="U742">
        <v>17</v>
      </c>
    </row>
    <row r="743" spans="1:21">
      <c r="A743" s="12">
        <v>41523</v>
      </c>
      <c r="B743" s="13">
        <v>4</v>
      </c>
      <c r="C743" t="s">
        <v>37</v>
      </c>
      <c r="D743" t="s">
        <v>40</v>
      </c>
      <c r="E743" t="str">
        <f t="shared" si="11"/>
        <v>415234Average Per Premise50% Cycling</v>
      </c>
      <c r="F743">
        <v>4.0839970000000001</v>
      </c>
      <c r="G743">
        <v>4.1115709999999996</v>
      </c>
      <c r="H743">
        <v>4.1907819999999996</v>
      </c>
      <c r="I743">
        <v>71.069199999999995</v>
      </c>
      <c r="J743">
        <v>-0.21662699999999999</v>
      </c>
      <c r="K743">
        <v>-7.2351299999999993E-2</v>
      </c>
      <c r="L743" s="1">
        <v>2.75736E-2</v>
      </c>
      <c r="M743" s="1">
        <v>0.12749849999999999</v>
      </c>
      <c r="N743">
        <v>0.27177420000000002</v>
      </c>
      <c r="O743">
        <v>-0.13741619999999999</v>
      </c>
      <c r="P743">
        <v>6.8593999999999999E-3</v>
      </c>
      <c r="Q743">
        <v>0.1067843</v>
      </c>
      <c r="R743">
        <v>0.20670930000000001</v>
      </c>
      <c r="S743">
        <v>0.35098489999999999</v>
      </c>
      <c r="T743">
        <v>14</v>
      </c>
      <c r="U743">
        <v>17</v>
      </c>
    </row>
    <row r="744" spans="1:21">
      <c r="A744" s="12">
        <v>41523</v>
      </c>
      <c r="B744" s="13">
        <v>4</v>
      </c>
      <c r="C744" t="s">
        <v>39</v>
      </c>
      <c r="D744" t="s">
        <v>68</v>
      </c>
      <c r="E744" t="str">
        <f t="shared" si="11"/>
        <v>415234Average Per Ton30% Cycling</v>
      </c>
      <c r="F744">
        <v>0.42699399999999998</v>
      </c>
      <c r="G744">
        <v>0.44573170000000001</v>
      </c>
      <c r="H744">
        <v>0.45356619999999997</v>
      </c>
      <c r="I744">
        <v>71.078199999999995</v>
      </c>
      <c r="J744">
        <v>-1.5659599999999999E-2</v>
      </c>
      <c r="K744">
        <v>4.6626000000000003E-3</v>
      </c>
      <c r="L744" s="1">
        <v>1.87376E-2</v>
      </c>
      <c r="M744" s="1">
        <v>3.28127E-2</v>
      </c>
      <c r="N744">
        <v>5.3134899999999999E-2</v>
      </c>
      <c r="O744">
        <v>-7.8250999999999998E-3</v>
      </c>
      <c r="P744">
        <v>1.2497100000000001E-2</v>
      </c>
      <c r="Q744">
        <v>2.6572100000000001E-2</v>
      </c>
      <c r="R744">
        <v>4.0647200000000001E-2</v>
      </c>
      <c r="S744">
        <v>6.09694E-2</v>
      </c>
      <c r="T744">
        <v>14</v>
      </c>
      <c r="U744">
        <v>17</v>
      </c>
    </row>
    <row r="745" spans="1:21">
      <c r="A745" s="12">
        <v>41523</v>
      </c>
      <c r="B745" s="13">
        <v>4</v>
      </c>
      <c r="C745" t="s">
        <v>39</v>
      </c>
      <c r="D745" t="s">
        <v>40</v>
      </c>
      <c r="E745" t="str">
        <f t="shared" si="11"/>
        <v>415234Average Per Ton50% Cycling</v>
      </c>
      <c r="F745">
        <v>0.4290581</v>
      </c>
      <c r="G745">
        <v>0.43195489999999997</v>
      </c>
      <c r="H745">
        <v>0.44027660000000002</v>
      </c>
      <c r="I745">
        <v>71.069199999999995</v>
      </c>
      <c r="J745">
        <v>-2.2758500000000001E-2</v>
      </c>
      <c r="K745">
        <v>-7.6011000000000004E-3</v>
      </c>
      <c r="L745" s="1">
        <v>2.8968000000000002E-3</v>
      </c>
      <c r="M745" s="1">
        <v>1.33948E-2</v>
      </c>
      <c r="N745">
        <v>2.85521E-2</v>
      </c>
      <c r="O745">
        <v>-1.44368E-2</v>
      </c>
      <c r="P745">
        <v>7.2059999999999995E-4</v>
      </c>
      <c r="Q745">
        <v>1.1218499999999999E-2</v>
      </c>
      <c r="R745">
        <v>2.17165E-2</v>
      </c>
      <c r="S745">
        <v>3.6873900000000001E-2</v>
      </c>
      <c r="T745">
        <v>14</v>
      </c>
      <c r="U745">
        <v>17</v>
      </c>
    </row>
    <row r="746" spans="1:21">
      <c r="A746" s="12">
        <v>41523</v>
      </c>
      <c r="B746" s="13">
        <v>5</v>
      </c>
      <c r="C746" t="s">
        <v>38</v>
      </c>
      <c r="D746" t="s">
        <v>68</v>
      </c>
      <c r="E746" t="str">
        <f t="shared" si="11"/>
        <v>415235Average Per Device30% Cycling</v>
      </c>
      <c r="F746">
        <v>1.679354</v>
      </c>
      <c r="G746">
        <v>1.7495830000000001</v>
      </c>
      <c r="H746">
        <v>1.780335</v>
      </c>
      <c r="I746">
        <v>71.112499999999997</v>
      </c>
      <c r="J746">
        <v>-6.6577499999999998E-2</v>
      </c>
      <c r="K746">
        <v>1.4249100000000001E-2</v>
      </c>
      <c r="L746" s="1">
        <v>7.0229299999999995E-2</v>
      </c>
      <c r="M746" s="1">
        <v>0.1262095</v>
      </c>
      <c r="N746">
        <v>0.207036</v>
      </c>
      <c r="O746">
        <v>-3.5825500000000003E-2</v>
      </c>
      <c r="P746">
        <v>4.5000999999999999E-2</v>
      </c>
      <c r="Q746">
        <v>0.10098119999999999</v>
      </c>
      <c r="R746">
        <v>0.1569615</v>
      </c>
      <c r="S746">
        <v>0.237788</v>
      </c>
      <c r="T746">
        <v>14</v>
      </c>
      <c r="U746">
        <v>17</v>
      </c>
    </row>
    <row r="747" spans="1:21">
      <c r="A747" s="12">
        <v>41523</v>
      </c>
      <c r="B747" s="13">
        <v>5</v>
      </c>
      <c r="C747" t="s">
        <v>38</v>
      </c>
      <c r="D747" t="s">
        <v>40</v>
      </c>
      <c r="E747" t="str">
        <f t="shared" si="11"/>
        <v>415235Average Per Device50% Cycling</v>
      </c>
      <c r="F747">
        <v>1.703379</v>
      </c>
      <c r="G747">
        <v>1.744248</v>
      </c>
      <c r="H747">
        <v>1.7778510000000001</v>
      </c>
      <c r="I747">
        <v>71.243200000000002</v>
      </c>
      <c r="J747">
        <v>-6.3221299999999994E-2</v>
      </c>
      <c r="K747">
        <v>-1.7242E-3</v>
      </c>
      <c r="L747" s="1">
        <v>4.0868500000000002E-2</v>
      </c>
      <c r="M747" s="1">
        <v>8.3461199999999999E-2</v>
      </c>
      <c r="N747">
        <v>0.14495830000000001</v>
      </c>
      <c r="O747">
        <v>-2.9617899999999999E-2</v>
      </c>
      <c r="P747">
        <v>3.1879200000000003E-2</v>
      </c>
      <c r="Q747">
        <v>7.4471999999999997E-2</v>
      </c>
      <c r="R747">
        <v>0.11706469999999999</v>
      </c>
      <c r="S747">
        <v>0.17856179999999999</v>
      </c>
      <c r="T747">
        <v>14</v>
      </c>
      <c r="U747">
        <v>17</v>
      </c>
    </row>
    <row r="748" spans="1:21">
      <c r="A748" s="12">
        <v>41523</v>
      </c>
      <c r="B748" s="13">
        <v>5</v>
      </c>
      <c r="C748" t="s">
        <v>37</v>
      </c>
      <c r="D748" t="s">
        <v>68</v>
      </c>
      <c r="E748" t="str">
        <f t="shared" si="11"/>
        <v>415235Average Per Premise30% Cycling</v>
      </c>
      <c r="F748">
        <v>4.2235940000000003</v>
      </c>
      <c r="G748">
        <v>4.4002220000000003</v>
      </c>
      <c r="H748">
        <v>4.477563</v>
      </c>
      <c r="I748">
        <v>71.112499999999997</v>
      </c>
      <c r="J748">
        <v>-0.16744290000000001</v>
      </c>
      <c r="K748">
        <v>3.5836800000000002E-2</v>
      </c>
      <c r="L748" s="1">
        <v>0.1766276</v>
      </c>
      <c r="M748" s="1">
        <v>0.31741849999999999</v>
      </c>
      <c r="N748">
        <v>0.5206982</v>
      </c>
      <c r="O748">
        <v>-9.0101399999999998E-2</v>
      </c>
      <c r="P748">
        <v>0.1131783</v>
      </c>
      <c r="Q748">
        <v>0.25396920000000001</v>
      </c>
      <c r="R748">
        <v>0.3947601</v>
      </c>
      <c r="S748">
        <v>0.59803969999999995</v>
      </c>
      <c r="T748">
        <v>14</v>
      </c>
      <c r="U748">
        <v>17</v>
      </c>
    </row>
    <row r="749" spans="1:21">
      <c r="A749" s="12">
        <v>41523</v>
      </c>
      <c r="B749" s="13">
        <v>5</v>
      </c>
      <c r="C749" t="s">
        <v>37</v>
      </c>
      <c r="D749" t="s">
        <v>40</v>
      </c>
      <c r="E749" t="str">
        <f t="shared" si="11"/>
        <v>415235Average Per Premise50% Cycling</v>
      </c>
      <c r="F749">
        <v>4.1656560000000002</v>
      </c>
      <c r="G749">
        <v>4.2656020000000003</v>
      </c>
      <c r="H749">
        <v>4.3477800000000002</v>
      </c>
      <c r="I749">
        <v>71.243200000000002</v>
      </c>
      <c r="J749">
        <v>-0.15460869999999999</v>
      </c>
      <c r="K749">
        <v>-4.2160000000000001E-3</v>
      </c>
      <c r="L749" s="1">
        <v>9.9945500000000007E-2</v>
      </c>
      <c r="M749" s="1">
        <v>0.20410710000000001</v>
      </c>
      <c r="N749">
        <v>0.35449979999999998</v>
      </c>
      <c r="O749">
        <v>-7.2430599999999998E-2</v>
      </c>
      <c r="P749">
        <v>7.7962100000000006E-2</v>
      </c>
      <c r="Q749">
        <v>0.1821237</v>
      </c>
      <c r="R749">
        <v>0.28628520000000002</v>
      </c>
      <c r="S749">
        <v>0.43667790000000001</v>
      </c>
      <c r="T749">
        <v>14</v>
      </c>
      <c r="U749">
        <v>17</v>
      </c>
    </row>
    <row r="750" spans="1:21">
      <c r="A750" s="12">
        <v>41523</v>
      </c>
      <c r="B750" s="13">
        <v>5</v>
      </c>
      <c r="C750" t="s">
        <v>39</v>
      </c>
      <c r="D750" t="s">
        <v>68</v>
      </c>
      <c r="E750" t="str">
        <f t="shared" si="11"/>
        <v>415235Average Per Ton30% Cycling</v>
      </c>
      <c r="F750">
        <v>0.43515009999999998</v>
      </c>
      <c r="G750">
        <v>0.45334780000000002</v>
      </c>
      <c r="H750">
        <v>0.46131620000000001</v>
      </c>
      <c r="I750">
        <v>71.112499999999997</v>
      </c>
      <c r="J750">
        <v>-1.72514E-2</v>
      </c>
      <c r="K750">
        <v>3.6922000000000001E-3</v>
      </c>
      <c r="L750" s="1">
        <v>1.8197700000000001E-2</v>
      </c>
      <c r="M750" s="1">
        <v>3.2703099999999999E-2</v>
      </c>
      <c r="N750">
        <v>5.3646699999999999E-2</v>
      </c>
      <c r="O750">
        <v>-9.2829999999999996E-3</v>
      </c>
      <c r="P750">
        <v>1.16606E-2</v>
      </c>
      <c r="Q750">
        <v>2.6165999999999998E-2</v>
      </c>
      <c r="R750">
        <v>4.0671499999999999E-2</v>
      </c>
      <c r="S750">
        <v>6.1615099999999999E-2</v>
      </c>
      <c r="T750">
        <v>14</v>
      </c>
      <c r="U750">
        <v>17</v>
      </c>
    </row>
    <row r="751" spans="1:21">
      <c r="A751" s="12">
        <v>41523</v>
      </c>
      <c r="B751" s="13">
        <v>5</v>
      </c>
      <c r="C751" t="s">
        <v>39</v>
      </c>
      <c r="D751" t="s">
        <v>40</v>
      </c>
      <c r="E751" t="str">
        <f t="shared" si="11"/>
        <v>415235Average Per Ton50% Cycling</v>
      </c>
      <c r="F751">
        <v>0.437637</v>
      </c>
      <c r="G751">
        <v>0.44813710000000001</v>
      </c>
      <c r="H751">
        <v>0.45677060000000003</v>
      </c>
      <c r="I751">
        <v>71.243200000000002</v>
      </c>
      <c r="J751">
        <v>-1.6243E-2</v>
      </c>
      <c r="K751">
        <v>-4.4299999999999998E-4</v>
      </c>
      <c r="L751" s="1">
        <v>1.05001E-2</v>
      </c>
      <c r="M751" s="1">
        <v>2.14431E-2</v>
      </c>
      <c r="N751">
        <v>3.7243100000000001E-2</v>
      </c>
      <c r="O751">
        <v>-7.6094999999999999E-3</v>
      </c>
      <c r="P751">
        <v>8.1904999999999999E-3</v>
      </c>
      <c r="Q751">
        <v>1.9133600000000001E-2</v>
      </c>
      <c r="R751">
        <v>3.0076599999999998E-2</v>
      </c>
      <c r="S751">
        <v>4.5876599999999997E-2</v>
      </c>
      <c r="T751">
        <v>14</v>
      </c>
      <c r="U751">
        <v>17</v>
      </c>
    </row>
    <row r="752" spans="1:21">
      <c r="A752" s="12">
        <v>41523</v>
      </c>
      <c r="B752" s="13">
        <v>6</v>
      </c>
      <c r="C752" t="s">
        <v>38</v>
      </c>
      <c r="D752" t="s">
        <v>68</v>
      </c>
      <c r="E752" t="str">
        <f t="shared" si="11"/>
        <v>415236Average Per Device30% Cycling</v>
      </c>
      <c r="F752">
        <v>1.835558</v>
      </c>
      <c r="G752">
        <v>1.9250560000000001</v>
      </c>
      <c r="H752">
        <v>1.9588920000000001</v>
      </c>
      <c r="I752">
        <v>72.245699999999999</v>
      </c>
      <c r="J752">
        <v>-5.9949000000000002E-2</v>
      </c>
      <c r="K752">
        <v>2.83453E-2</v>
      </c>
      <c r="L752" s="1">
        <v>8.9497699999999999E-2</v>
      </c>
      <c r="M752" s="1">
        <v>0.15065010000000001</v>
      </c>
      <c r="N752">
        <v>0.2389444</v>
      </c>
      <c r="O752">
        <v>-2.6112900000000001E-2</v>
      </c>
      <c r="P752">
        <v>6.2181399999999998E-2</v>
      </c>
      <c r="Q752">
        <v>0.12333379999999999</v>
      </c>
      <c r="R752">
        <v>0.18448619999999999</v>
      </c>
      <c r="S752">
        <v>0.27278049999999998</v>
      </c>
      <c r="T752">
        <v>14</v>
      </c>
      <c r="U752">
        <v>17</v>
      </c>
    </row>
    <row r="753" spans="1:21">
      <c r="A753" s="12">
        <v>41523</v>
      </c>
      <c r="B753" s="13">
        <v>6</v>
      </c>
      <c r="C753" t="s">
        <v>38</v>
      </c>
      <c r="D753" t="s">
        <v>40</v>
      </c>
      <c r="E753" t="str">
        <f t="shared" si="11"/>
        <v>415236Average Per Device50% Cycling</v>
      </c>
      <c r="F753">
        <v>1.8823179999999999</v>
      </c>
      <c r="G753">
        <v>1.900242</v>
      </c>
      <c r="H753">
        <v>1.9368510000000001</v>
      </c>
      <c r="I753">
        <v>72.248500000000007</v>
      </c>
      <c r="J753">
        <v>-9.7764900000000002E-2</v>
      </c>
      <c r="K753">
        <v>-2.9414699999999998E-2</v>
      </c>
      <c r="L753" s="1">
        <v>1.79244E-2</v>
      </c>
      <c r="M753" s="1">
        <v>6.5263600000000005E-2</v>
      </c>
      <c r="N753">
        <v>0.1336138</v>
      </c>
      <c r="O753">
        <v>-6.1156200000000001E-2</v>
      </c>
      <c r="P753">
        <v>7.1939999999999999E-3</v>
      </c>
      <c r="Q753">
        <v>5.4533100000000001E-2</v>
      </c>
      <c r="R753">
        <v>0.1018723</v>
      </c>
      <c r="S753">
        <v>0.1702225</v>
      </c>
      <c r="T753">
        <v>14</v>
      </c>
      <c r="U753">
        <v>17</v>
      </c>
    </row>
    <row r="754" spans="1:21">
      <c r="A754" s="12">
        <v>41523</v>
      </c>
      <c r="B754" s="13">
        <v>6</v>
      </c>
      <c r="C754" t="s">
        <v>37</v>
      </c>
      <c r="D754" t="s">
        <v>68</v>
      </c>
      <c r="E754" t="str">
        <f t="shared" si="11"/>
        <v>415236Average Per Premise30% Cycling</v>
      </c>
      <c r="F754">
        <v>4.6164500000000004</v>
      </c>
      <c r="G754">
        <v>4.8415379999999999</v>
      </c>
      <c r="H754">
        <v>4.9266360000000002</v>
      </c>
      <c r="I754">
        <v>72.245699999999999</v>
      </c>
      <c r="J754">
        <v>-0.15077260000000001</v>
      </c>
      <c r="K754">
        <v>7.1288699999999997E-2</v>
      </c>
      <c r="L754" s="1">
        <v>0.2250876</v>
      </c>
      <c r="M754" s="1">
        <v>0.37888660000000002</v>
      </c>
      <c r="N754">
        <v>0.60094789999999998</v>
      </c>
      <c r="O754">
        <v>-6.5674300000000005E-2</v>
      </c>
      <c r="P754">
        <v>0.1563869</v>
      </c>
      <c r="Q754">
        <v>0.31018590000000001</v>
      </c>
      <c r="R754">
        <v>0.46398489999999998</v>
      </c>
      <c r="S754">
        <v>0.68604620000000005</v>
      </c>
      <c r="T754">
        <v>14</v>
      </c>
      <c r="U754">
        <v>17</v>
      </c>
    </row>
    <row r="755" spans="1:21">
      <c r="A755" s="12">
        <v>41523</v>
      </c>
      <c r="B755" s="13">
        <v>6</v>
      </c>
      <c r="C755" t="s">
        <v>37</v>
      </c>
      <c r="D755" t="s">
        <v>40</v>
      </c>
      <c r="E755" t="str">
        <f t="shared" si="11"/>
        <v>415236Average Per Premise50% Cycling</v>
      </c>
      <c r="F755">
        <v>4.6032549999999999</v>
      </c>
      <c r="G755">
        <v>4.6470890000000002</v>
      </c>
      <c r="H755">
        <v>4.7366169999999999</v>
      </c>
      <c r="I755">
        <v>72.248500000000007</v>
      </c>
      <c r="J755">
        <v>-0.23908650000000001</v>
      </c>
      <c r="K755">
        <v>-7.1934399999999996E-2</v>
      </c>
      <c r="L755" s="1">
        <v>4.3834699999999997E-2</v>
      </c>
      <c r="M755" s="1">
        <v>0.15960379999999999</v>
      </c>
      <c r="N755">
        <v>0.32675589999999999</v>
      </c>
      <c r="O755">
        <v>-0.14955889999999999</v>
      </c>
      <c r="P755">
        <v>1.75932E-2</v>
      </c>
      <c r="Q755">
        <v>0.13336229999999999</v>
      </c>
      <c r="R755">
        <v>0.2491314</v>
      </c>
      <c r="S755">
        <v>0.41628349999999997</v>
      </c>
      <c r="T755">
        <v>14</v>
      </c>
      <c r="U755">
        <v>17</v>
      </c>
    </row>
    <row r="756" spans="1:21">
      <c r="A756" s="12">
        <v>41523</v>
      </c>
      <c r="B756" s="13">
        <v>6</v>
      </c>
      <c r="C756" t="s">
        <v>39</v>
      </c>
      <c r="D756" t="s">
        <v>68</v>
      </c>
      <c r="E756" t="str">
        <f t="shared" si="11"/>
        <v>415236Average Per Ton30% Cycling</v>
      </c>
      <c r="F756">
        <v>0.47562549999999998</v>
      </c>
      <c r="G756">
        <v>0.49881589999999998</v>
      </c>
      <c r="H756">
        <v>0.50758340000000002</v>
      </c>
      <c r="I756">
        <v>72.245699999999999</v>
      </c>
      <c r="J756">
        <v>-1.55339E-2</v>
      </c>
      <c r="K756">
        <v>7.3447E-3</v>
      </c>
      <c r="L756" s="1">
        <v>2.31904E-2</v>
      </c>
      <c r="M756" s="1">
        <v>3.9036099999999997E-2</v>
      </c>
      <c r="N756">
        <v>6.1914700000000003E-2</v>
      </c>
      <c r="O756">
        <v>-6.7663999999999997E-3</v>
      </c>
      <c r="P756">
        <v>1.61123E-2</v>
      </c>
      <c r="Q756">
        <v>3.1957899999999997E-2</v>
      </c>
      <c r="R756">
        <v>4.7803600000000002E-2</v>
      </c>
      <c r="S756">
        <v>7.0682200000000001E-2</v>
      </c>
      <c r="T756">
        <v>14</v>
      </c>
      <c r="U756">
        <v>17</v>
      </c>
    </row>
    <row r="757" spans="1:21">
      <c r="A757" s="12">
        <v>41523</v>
      </c>
      <c r="B757" s="13">
        <v>6</v>
      </c>
      <c r="C757" t="s">
        <v>39</v>
      </c>
      <c r="D757" t="s">
        <v>40</v>
      </c>
      <c r="E757" t="str">
        <f t="shared" si="11"/>
        <v>415236Average Per Ton50% Cycling</v>
      </c>
      <c r="F757">
        <v>0.4836104</v>
      </c>
      <c r="G757">
        <v>0.48821560000000003</v>
      </c>
      <c r="H757">
        <v>0.49762119999999999</v>
      </c>
      <c r="I757">
        <v>72.248500000000007</v>
      </c>
      <c r="J757">
        <v>-2.5118000000000001E-2</v>
      </c>
      <c r="K757">
        <v>-7.5573000000000003E-3</v>
      </c>
      <c r="L757" s="1">
        <v>4.6052000000000003E-3</v>
      </c>
      <c r="M757" s="1">
        <v>1.67677E-2</v>
      </c>
      <c r="N757">
        <v>3.4328400000000002E-2</v>
      </c>
      <c r="O757">
        <v>-1.5712400000000001E-2</v>
      </c>
      <c r="P757">
        <v>1.8483E-3</v>
      </c>
      <c r="Q757">
        <v>1.40108E-2</v>
      </c>
      <c r="R757">
        <v>2.61733E-2</v>
      </c>
      <c r="S757">
        <v>4.3734099999999998E-2</v>
      </c>
      <c r="T757">
        <v>14</v>
      </c>
      <c r="U757">
        <v>17</v>
      </c>
    </row>
    <row r="758" spans="1:21">
      <c r="A758" s="12">
        <v>41523</v>
      </c>
      <c r="B758" s="13">
        <v>7</v>
      </c>
      <c r="C758" t="s">
        <v>38</v>
      </c>
      <c r="D758" t="s">
        <v>68</v>
      </c>
      <c r="E758" t="str">
        <f t="shared" si="11"/>
        <v>415237Average Per Device30% Cycling</v>
      </c>
      <c r="F758">
        <v>2.0802309999999999</v>
      </c>
      <c r="G758">
        <v>2.2266430000000001</v>
      </c>
      <c r="H758">
        <v>2.2657799999999999</v>
      </c>
      <c r="I758">
        <v>74.112899999999996</v>
      </c>
      <c r="J758">
        <v>-2.22258E-2</v>
      </c>
      <c r="K758">
        <v>7.74064E-2</v>
      </c>
      <c r="L758" s="1">
        <v>0.1464114</v>
      </c>
      <c r="M758" s="1">
        <v>0.21541640000000001</v>
      </c>
      <c r="N758">
        <v>0.31504870000000001</v>
      </c>
      <c r="O758">
        <v>1.6911300000000001E-2</v>
      </c>
      <c r="P758">
        <v>0.11654349999999999</v>
      </c>
      <c r="Q758">
        <v>0.18554850000000001</v>
      </c>
      <c r="R758">
        <v>0.25455359999999999</v>
      </c>
      <c r="S758">
        <v>0.3541858</v>
      </c>
      <c r="T758">
        <v>14</v>
      </c>
      <c r="U758">
        <v>17</v>
      </c>
    </row>
    <row r="759" spans="1:21">
      <c r="A759" s="12">
        <v>41523</v>
      </c>
      <c r="B759" s="13">
        <v>7</v>
      </c>
      <c r="C759" t="s">
        <v>38</v>
      </c>
      <c r="D759" t="s">
        <v>40</v>
      </c>
      <c r="E759" t="str">
        <f t="shared" si="11"/>
        <v>415237Average Per Device50% Cycling</v>
      </c>
      <c r="F759">
        <v>2.2030850000000002</v>
      </c>
      <c r="G759">
        <v>2.1751390000000002</v>
      </c>
      <c r="H759">
        <v>2.217044</v>
      </c>
      <c r="I759">
        <v>73.835499999999996</v>
      </c>
      <c r="J759">
        <v>-0.15989210000000001</v>
      </c>
      <c r="K759">
        <v>-8.1937099999999999E-2</v>
      </c>
      <c r="L759" s="1">
        <v>-2.79458E-2</v>
      </c>
      <c r="M759" s="1">
        <v>2.6045599999999999E-2</v>
      </c>
      <c r="N759">
        <v>0.1040006</v>
      </c>
      <c r="O759">
        <v>-0.11798740000000001</v>
      </c>
      <c r="P759">
        <v>-4.0032400000000003E-2</v>
      </c>
      <c r="Q759">
        <v>1.39589E-2</v>
      </c>
      <c r="R759">
        <v>6.7950300000000005E-2</v>
      </c>
      <c r="S759">
        <v>0.14590529999999999</v>
      </c>
      <c r="T759">
        <v>14</v>
      </c>
      <c r="U759">
        <v>17</v>
      </c>
    </row>
    <row r="760" spans="1:21">
      <c r="A760" s="12">
        <v>41523</v>
      </c>
      <c r="B760" s="13">
        <v>7</v>
      </c>
      <c r="C760" t="s">
        <v>37</v>
      </c>
      <c r="D760" t="s">
        <v>68</v>
      </c>
      <c r="E760" t="str">
        <f t="shared" si="11"/>
        <v>415237Average Per Premise30% Cycling</v>
      </c>
      <c r="F760">
        <v>5.2318059999999997</v>
      </c>
      <c r="G760">
        <v>5.6000319999999997</v>
      </c>
      <c r="H760">
        <v>5.6984620000000001</v>
      </c>
      <c r="I760">
        <v>74.112899999999996</v>
      </c>
      <c r="J760">
        <v>-5.58986E-2</v>
      </c>
      <c r="K760">
        <v>0.19467770000000001</v>
      </c>
      <c r="L760" s="1">
        <v>0.3682261</v>
      </c>
      <c r="M760" s="1">
        <v>0.54177439999999999</v>
      </c>
      <c r="N760">
        <v>0.79235069999999996</v>
      </c>
      <c r="O760">
        <v>4.2531600000000003E-2</v>
      </c>
      <c r="P760">
        <v>0.29310779999999997</v>
      </c>
      <c r="Q760">
        <v>0.46665620000000002</v>
      </c>
      <c r="R760">
        <v>0.64020449999999995</v>
      </c>
      <c r="S760">
        <v>0.89078089999999999</v>
      </c>
      <c r="T760">
        <v>14</v>
      </c>
      <c r="U760">
        <v>17</v>
      </c>
    </row>
    <row r="761" spans="1:21">
      <c r="A761" s="12">
        <v>41523</v>
      </c>
      <c r="B761" s="13">
        <v>7</v>
      </c>
      <c r="C761" t="s">
        <v>37</v>
      </c>
      <c r="D761" t="s">
        <v>40</v>
      </c>
      <c r="E761" t="str">
        <f t="shared" si="11"/>
        <v>415237Average Per Premise50% Cycling</v>
      </c>
      <c r="F761">
        <v>5.3876999999999997</v>
      </c>
      <c r="G761">
        <v>5.3193580000000003</v>
      </c>
      <c r="H761">
        <v>5.421837</v>
      </c>
      <c r="I761">
        <v>73.835499999999996</v>
      </c>
      <c r="J761">
        <v>-0.39101979999999997</v>
      </c>
      <c r="K761">
        <v>-0.200379</v>
      </c>
      <c r="L761" s="1">
        <v>-6.8341700000000005E-2</v>
      </c>
      <c r="M761" s="1">
        <v>6.3695500000000002E-2</v>
      </c>
      <c r="N761">
        <v>0.25433630000000002</v>
      </c>
      <c r="O761">
        <v>-0.28854079999999999</v>
      </c>
      <c r="P761">
        <v>-9.7900000000000001E-2</v>
      </c>
      <c r="Q761">
        <v>3.4137199999999999E-2</v>
      </c>
      <c r="R761">
        <v>0.1661745</v>
      </c>
      <c r="S761">
        <v>0.3568153</v>
      </c>
      <c r="T761">
        <v>14</v>
      </c>
      <c r="U761">
        <v>17</v>
      </c>
    </row>
    <row r="762" spans="1:21">
      <c r="A762" s="12">
        <v>41523</v>
      </c>
      <c r="B762" s="13">
        <v>7</v>
      </c>
      <c r="C762" t="s">
        <v>39</v>
      </c>
      <c r="D762" t="s">
        <v>68</v>
      </c>
      <c r="E762" t="str">
        <f t="shared" si="11"/>
        <v>415237Average Per Ton30% Cycling</v>
      </c>
      <c r="F762">
        <v>0.53902459999999996</v>
      </c>
      <c r="G762">
        <v>0.57696239999999999</v>
      </c>
      <c r="H762">
        <v>0.58710340000000005</v>
      </c>
      <c r="I762">
        <v>74.112899999999996</v>
      </c>
      <c r="J762">
        <v>-5.7590999999999996E-3</v>
      </c>
      <c r="K762">
        <v>2.00574E-2</v>
      </c>
      <c r="L762" s="1">
        <v>3.7937800000000001E-2</v>
      </c>
      <c r="M762" s="1">
        <v>5.5818199999999998E-2</v>
      </c>
      <c r="N762">
        <v>8.1634600000000002E-2</v>
      </c>
      <c r="O762">
        <v>4.3819999999999996E-3</v>
      </c>
      <c r="P762">
        <v>3.01984E-2</v>
      </c>
      <c r="Q762">
        <v>4.8078799999999998E-2</v>
      </c>
      <c r="R762">
        <v>6.5959199999999996E-2</v>
      </c>
      <c r="S762">
        <v>9.1775700000000002E-2</v>
      </c>
      <c r="T762">
        <v>14</v>
      </c>
      <c r="U762">
        <v>17</v>
      </c>
    </row>
    <row r="763" spans="1:21">
      <c r="A763" s="12">
        <v>41523</v>
      </c>
      <c r="B763" s="13">
        <v>7</v>
      </c>
      <c r="C763" t="s">
        <v>39</v>
      </c>
      <c r="D763" t="s">
        <v>40</v>
      </c>
      <c r="E763" t="str">
        <f t="shared" si="11"/>
        <v>415237Average Per Ton50% Cycling</v>
      </c>
      <c r="F763">
        <v>0.5660229</v>
      </c>
      <c r="G763">
        <v>0.55884299999999998</v>
      </c>
      <c r="H763">
        <v>0.56960929999999999</v>
      </c>
      <c r="I763">
        <v>73.835499999999996</v>
      </c>
      <c r="J763">
        <v>-4.1079900000000003E-2</v>
      </c>
      <c r="K763">
        <v>-2.1051500000000001E-2</v>
      </c>
      <c r="L763" s="1">
        <v>-7.1799000000000003E-3</v>
      </c>
      <c r="M763" s="1">
        <v>6.6918000000000004E-3</v>
      </c>
      <c r="N763">
        <v>2.67202E-2</v>
      </c>
      <c r="O763">
        <v>-3.03136E-2</v>
      </c>
      <c r="P763">
        <v>-1.02852E-2</v>
      </c>
      <c r="Q763">
        <v>3.5864E-3</v>
      </c>
      <c r="R763">
        <v>1.7458000000000001E-2</v>
      </c>
      <c r="S763">
        <v>3.7486400000000003E-2</v>
      </c>
      <c r="T763">
        <v>14</v>
      </c>
      <c r="U763">
        <v>17</v>
      </c>
    </row>
    <row r="764" spans="1:21">
      <c r="A764" s="12">
        <v>41523</v>
      </c>
      <c r="B764" s="13">
        <v>8</v>
      </c>
      <c r="C764" t="s">
        <v>38</v>
      </c>
      <c r="D764" t="s">
        <v>68</v>
      </c>
      <c r="E764" t="str">
        <f t="shared" si="11"/>
        <v>415238Average Per Device30% Cycling</v>
      </c>
      <c r="F764">
        <v>2.5526680000000002</v>
      </c>
      <c r="G764">
        <v>2.724545</v>
      </c>
      <c r="H764">
        <v>2.7724329999999999</v>
      </c>
      <c r="I764">
        <v>77.64</v>
      </c>
      <c r="J764">
        <v>-2.31349E-2</v>
      </c>
      <c r="K764">
        <v>9.20792E-2</v>
      </c>
      <c r="L764" s="1">
        <v>0.17187620000000001</v>
      </c>
      <c r="M764" s="1">
        <v>0.25167319999999999</v>
      </c>
      <c r="N764">
        <v>0.36688730000000003</v>
      </c>
      <c r="O764">
        <v>2.4753600000000001E-2</v>
      </c>
      <c r="P764">
        <v>0.1399677</v>
      </c>
      <c r="Q764">
        <v>0.21976470000000001</v>
      </c>
      <c r="R764">
        <v>0.29956169999999999</v>
      </c>
      <c r="S764">
        <v>0.41477579999999997</v>
      </c>
      <c r="T764">
        <v>14</v>
      </c>
      <c r="U764">
        <v>17</v>
      </c>
    </row>
    <row r="765" spans="1:21">
      <c r="A765" s="12">
        <v>41523</v>
      </c>
      <c r="B765" s="13">
        <v>8</v>
      </c>
      <c r="C765" t="s">
        <v>38</v>
      </c>
      <c r="D765" t="s">
        <v>40</v>
      </c>
      <c r="E765" t="str">
        <f t="shared" si="11"/>
        <v>415238Average Per Device50% Cycling</v>
      </c>
      <c r="F765">
        <v>2.647799</v>
      </c>
      <c r="G765">
        <v>2.6978840000000002</v>
      </c>
      <c r="H765">
        <v>2.74986</v>
      </c>
      <c r="I765">
        <v>77.146199999999993</v>
      </c>
      <c r="J765">
        <v>-9.6989000000000006E-2</v>
      </c>
      <c r="K765">
        <v>-1.00964E-2</v>
      </c>
      <c r="L765" s="1">
        <v>5.00851E-2</v>
      </c>
      <c r="M765" s="1">
        <v>0.11026660000000001</v>
      </c>
      <c r="N765">
        <v>0.1971591</v>
      </c>
      <c r="O765">
        <v>-4.5013499999999998E-2</v>
      </c>
      <c r="P765">
        <v>4.1879100000000002E-2</v>
      </c>
      <c r="Q765">
        <v>0.1020606</v>
      </c>
      <c r="R765">
        <v>0.1622421</v>
      </c>
      <c r="S765">
        <v>0.24913460000000001</v>
      </c>
      <c r="T765">
        <v>14</v>
      </c>
      <c r="U765">
        <v>17</v>
      </c>
    </row>
    <row r="766" spans="1:21">
      <c r="A766" s="12">
        <v>41523</v>
      </c>
      <c r="B766" s="13">
        <v>8</v>
      </c>
      <c r="C766" t="s">
        <v>37</v>
      </c>
      <c r="D766" t="s">
        <v>68</v>
      </c>
      <c r="E766" t="str">
        <f t="shared" si="11"/>
        <v>415238Average Per Premise30% Cycling</v>
      </c>
      <c r="F766">
        <v>6.4199900000000003</v>
      </c>
      <c r="G766">
        <v>6.8522610000000004</v>
      </c>
      <c r="H766">
        <v>6.9727009999999998</v>
      </c>
      <c r="I766">
        <v>77.64</v>
      </c>
      <c r="J766">
        <v>-5.8184699999999999E-2</v>
      </c>
      <c r="K766">
        <v>0.23158020000000001</v>
      </c>
      <c r="L766" s="1">
        <v>0.4322705</v>
      </c>
      <c r="M766" s="1">
        <v>0.63296079999999999</v>
      </c>
      <c r="N766">
        <v>0.92272569999999998</v>
      </c>
      <c r="O766">
        <v>6.22553E-2</v>
      </c>
      <c r="P766">
        <v>0.35202020000000001</v>
      </c>
      <c r="Q766">
        <v>0.55271049999999999</v>
      </c>
      <c r="R766">
        <v>0.75340079999999998</v>
      </c>
      <c r="S766">
        <v>1.043166</v>
      </c>
      <c r="T766">
        <v>14</v>
      </c>
      <c r="U766">
        <v>17</v>
      </c>
    </row>
    <row r="767" spans="1:21">
      <c r="A767" s="12">
        <v>41523</v>
      </c>
      <c r="B767" s="13">
        <v>8</v>
      </c>
      <c r="C767" t="s">
        <v>37</v>
      </c>
      <c r="D767" t="s">
        <v>40</v>
      </c>
      <c r="E767" t="str">
        <f t="shared" si="11"/>
        <v>415238Average Per Premise50% Cycling</v>
      </c>
      <c r="F767">
        <v>6.4752599999999996</v>
      </c>
      <c r="G767">
        <v>6.5977439999999996</v>
      </c>
      <c r="H767">
        <v>6.7248520000000003</v>
      </c>
      <c r="I767">
        <v>77.146199999999993</v>
      </c>
      <c r="J767">
        <v>-0.23718900000000001</v>
      </c>
      <c r="K767">
        <v>-2.46912E-2</v>
      </c>
      <c r="L767" s="1">
        <v>0.1224842</v>
      </c>
      <c r="M767" s="1">
        <v>0.2696596</v>
      </c>
      <c r="N767">
        <v>0.48215740000000001</v>
      </c>
      <c r="O767">
        <v>-0.1100814</v>
      </c>
      <c r="P767">
        <v>0.10241649999999999</v>
      </c>
      <c r="Q767">
        <v>0.2495918</v>
      </c>
      <c r="R767">
        <v>0.39676719999999999</v>
      </c>
      <c r="S767">
        <v>0.6092651</v>
      </c>
      <c r="T767">
        <v>14</v>
      </c>
      <c r="U767">
        <v>17</v>
      </c>
    </row>
    <row r="768" spans="1:21">
      <c r="A768" s="12">
        <v>41523</v>
      </c>
      <c r="B768" s="13">
        <v>8</v>
      </c>
      <c r="C768" t="s">
        <v>39</v>
      </c>
      <c r="D768" t="s">
        <v>68</v>
      </c>
      <c r="E768" t="str">
        <f t="shared" si="11"/>
        <v>415238Average Per Ton30% Cycling</v>
      </c>
      <c r="F768">
        <v>0.66144130000000001</v>
      </c>
      <c r="G768">
        <v>0.70597739999999998</v>
      </c>
      <c r="H768">
        <v>0.71838619999999997</v>
      </c>
      <c r="I768">
        <v>77.64</v>
      </c>
      <c r="J768">
        <v>-5.9946000000000001E-3</v>
      </c>
      <c r="K768">
        <v>2.3859399999999999E-2</v>
      </c>
      <c r="L768" s="1">
        <v>4.4536199999999998E-2</v>
      </c>
      <c r="M768" s="1">
        <v>6.5212999999999993E-2</v>
      </c>
      <c r="N768">
        <v>9.5066999999999999E-2</v>
      </c>
      <c r="O768">
        <v>6.4140999999999998E-3</v>
      </c>
      <c r="P768">
        <v>3.6268099999999998E-2</v>
      </c>
      <c r="Q768">
        <v>5.69449E-2</v>
      </c>
      <c r="R768">
        <v>7.7621700000000002E-2</v>
      </c>
      <c r="S768">
        <v>0.10747569999999999</v>
      </c>
      <c r="T768">
        <v>14</v>
      </c>
      <c r="U768">
        <v>17</v>
      </c>
    </row>
    <row r="769" spans="1:21">
      <c r="A769" s="12">
        <v>41523</v>
      </c>
      <c r="B769" s="13">
        <v>8</v>
      </c>
      <c r="C769" t="s">
        <v>39</v>
      </c>
      <c r="D769" t="s">
        <v>40</v>
      </c>
      <c r="E769" t="str">
        <f t="shared" si="11"/>
        <v>415238Average Per Ton50% Cycling</v>
      </c>
      <c r="F769">
        <v>0.68028010000000005</v>
      </c>
      <c r="G769">
        <v>0.69314819999999999</v>
      </c>
      <c r="H769">
        <v>0.70650190000000002</v>
      </c>
      <c r="I769">
        <v>77.146199999999993</v>
      </c>
      <c r="J769">
        <v>-2.4918599999999999E-2</v>
      </c>
      <c r="K769">
        <v>-2.594E-3</v>
      </c>
      <c r="L769" s="1">
        <v>1.2867999999999999E-2</v>
      </c>
      <c r="M769" s="1">
        <v>2.83301E-2</v>
      </c>
      <c r="N769">
        <v>5.0654699999999997E-2</v>
      </c>
      <c r="O769">
        <v>-1.1564899999999999E-2</v>
      </c>
      <c r="P769">
        <v>1.0759700000000001E-2</v>
      </c>
      <c r="Q769">
        <v>2.62218E-2</v>
      </c>
      <c r="R769">
        <v>4.16838E-2</v>
      </c>
      <c r="S769">
        <v>6.4008399999999993E-2</v>
      </c>
      <c r="T769">
        <v>14</v>
      </c>
      <c r="U769">
        <v>17</v>
      </c>
    </row>
    <row r="770" spans="1:21">
      <c r="A770" s="12">
        <v>41523</v>
      </c>
      <c r="B770" s="13">
        <v>9</v>
      </c>
      <c r="C770" t="s">
        <v>38</v>
      </c>
      <c r="D770" t="s">
        <v>68</v>
      </c>
      <c r="E770" t="str">
        <f t="shared" si="11"/>
        <v>415239Average Per Device30% Cycling</v>
      </c>
      <c r="F770">
        <v>3.3498540000000001</v>
      </c>
      <c r="G770">
        <v>3.446393</v>
      </c>
      <c r="H770">
        <v>3.5069689999999998</v>
      </c>
      <c r="I770">
        <v>81.581800000000001</v>
      </c>
      <c r="J770">
        <v>-0.1358972</v>
      </c>
      <c r="K770">
        <v>1.4283E-3</v>
      </c>
      <c r="L770" s="1">
        <v>9.65395E-2</v>
      </c>
      <c r="M770" s="1">
        <v>0.19165070000000001</v>
      </c>
      <c r="N770">
        <v>0.3289762</v>
      </c>
      <c r="O770">
        <v>-7.5320999999999999E-2</v>
      </c>
      <c r="P770">
        <v>6.2004499999999997E-2</v>
      </c>
      <c r="Q770">
        <v>0.1571157</v>
      </c>
      <c r="R770">
        <v>0.25222689999999998</v>
      </c>
      <c r="S770">
        <v>0.38955240000000002</v>
      </c>
      <c r="T770">
        <v>14</v>
      </c>
      <c r="U770">
        <v>17</v>
      </c>
    </row>
    <row r="771" spans="1:21">
      <c r="A771" s="12">
        <v>41523</v>
      </c>
      <c r="B771" s="13">
        <v>9</v>
      </c>
      <c r="C771" t="s">
        <v>38</v>
      </c>
      <c r="D771" t="s">
        <v>40</v>
      </c>
      <c r="E771" t="str">
        <f t="shared" ref="E771:E834" si="12">CONCATENATE(A771,B771,C771,D771)</f>
        <v>415239Average Per Device50% Cycling</v>
      </c>
      <c r="F771">
        <v>3.2925339999999998</v>
      </c>
      <c r="G771">
        <v>3.3787440000000002</v>
      </c>
      <c r="H771">
        <v>3.4438360000000001</v>
      </c>
      <c r="I771">
        <v>80.575500000000005</v>
      </c>
      <c r="J771">
        <v>-8.0033400000000005E-2</v>
      </c>
      <c r="K771">
        <v>1.81843E-2</v>
      </c>
      <c r="L771" s="1">
        <v>8.6209499999999994E-2</v>
      </c>
      <c r="M771" s="1">
        <v>0.15423480000000001</v>
      </c>
      <c r="N771">
        <v>0.25245240000000002</v>
      </c>
      <c r="O771">
        <v>-1.4940800000000001E-2</v>
      </c>
      <c r="P771">
        <v>8.3276900000000001E-2</v>
      </c>
      <c r="Q771">
        <v>0.15130209999999999</v>
      </c>
      <c r="R771">
        <v>0.2193273</v>
      </c>
      <c r="S771">
        <v>0.31754500000000002</v>
      </c>
      <c r="T771">
        <v>14</v>
      </c>
      <c r="U771">
        <v>17</v>
      </c>
    </row>
    <row r="772" spans="1:21">
      <c r="A772" s="12">
        <v>41523</v>
      </c>
      <c r="B772" s="13">
        <v>9</v>
      </c>
      <c r="C772" t="s">
        <v>37</v>
      </c>
      <c r="D772" t="s">
        <v>68</v>
      </c>
      <c r="E772" t="str">
        <f t="shared" si="12"/>
        <v>415239Average Per Premise30% Cycling</v>
      </c>
      <c r="F772">
        <v>8.4249200000000002</v>
      </c>
      <c r="G772">
        <v>8.6677180000000007</v>
      </c>
      <c r="H772">
        <v>8.8200669999999999</v>
      </c>
      <c r="I772">
        <v>81.581800000000001</v>
      </c>
      <c r="J772">
        <v>-0.34178310000000001</v>
      </c>
      <c r="K772">
        <v>3.5920000000000001E-3</v>
      </c>
      <c r="L772" s="1">
        <v>0.24279790000000001</v>
      </c>
      <c r="M772" s="1">
        <v>0.48200369999999998</v>
      </c>
      <c r="N772">
        <v>0.82737890000000003</v>
      </c>
      <c r="O772">
        <v>-0.18943370000000001</v>
      </c>
      <c r="P772">
        <v>0.15594150000000001</v>
      </c>
      <c r="Q772">
        <v>0.39514729999999998</v>
      </c>
      <c r="R772">
        <v>0.6343531</v>
      </c>
      <c r="S772">
        <v>0.9797283</v>
      </c>
      <c r="T772">
        <v>14</v>
      </c>
      <c r="U772">
        <v>17</v>
      </c>
    </row>
    <row r="773" spans="1:21">
      <c r="A773" s="12">
        <v>41523</v>
      </c>
      <c r="B773" s="13">
        <v>9</v>
      </c>
      <c r="C773" t="s">
        <v>37</v>
      </c>
      <c r="D773" t="s">
        <v>40</v>
      </c>
      <c r="E773" t="str">
        <f t="shared" si="12"/>
        <v>415239Average Per Premise50% Cycling</v>
      </c>
      <c r="F773">
        <v>8.0519750000000005</v>
      </c>
      <c r="G773">
        <v>8.2628029999999999</v>
      </c>
      <c r="H773">
        <v>8.4219880000000007</v>
      </c>
      <c r="I773">
        <v>80.575500000000005</v>
      </c>
      <c r="J773">
        <v>-0.19572329999999999</v>
      </c>
      <c r="K773">
        <v>4.44704E-2</v>
      </c>
      <c r="L773" s="1">
        <v>0.21082780000000001</v>
      </c>
      <c r="M773" s="1">
        <v>0.3771853</v>
      </c>
      <c r="N773">
        <v>0.61737900000000001</v>
      </c>
      <c r="O773">
        <v>-3.6537899999999998E-2</v>
      </c>
      <c r="P773">
        <v>0.2036558</v>
      </c>
      <c r="Q773">
        <v>0.37001319999999999</v>
      </c>
      <c r="R773">
        <v>0.53637069999999998</v>
      </c>
      <c r="S773">
        <v>0.77656440000000004</v>
      </c>
      <c r="T773">
        <v>14</v>
      </c>
      <c r="U773">
        <v>17</v>
      </c>
    </row>
    <row r="774" spans="1:21">
      <c r="A774" s="12">
        <v>41523</v>
      </c>
      <c r="B774" s="13">
        <v>9</v>
      </c>
      <c r="C774" t="s">
        <v>39</v>
      </c>
      <c r="D774" t="s">
        <v>68</v>
      </c>
      <c r="E774" t="str">
        <f t="shared" si="12"/>
        <v>415239Average Per Ton30% Cycling</v>
      </c>
      <c r="F774">
        <v>0.86800600000000006</v>
      </c>
      <c r="G774">
        <v>0.89302099999999995</v>
      </c>
      <c r="H774">
        <v>0.90871740000000001</v>
      </c>
      <c r="I774">
        <v>81.581800000000001</v>
      </c>
      <c r="J774">
        <v>-3.5213399999999999E-2</v>
      </c>
      <c r="K774">
        <v>3.701E-4</v>
      </c>
      <c r="L774" s="1">
        <v>2.5015099999999998E-2</v>
      </c>
      <c r="M774" s="1">
        <v>4.9660000000000003E-2</v>
      </c>
      <c r="N774">
        <v>8.52435E-2</v>
      </c>
      <c r="O774">
        <v>-1.9517E-2</v>
      </c>
      <c r="P774">
        <v>1.6066400000000002E-2</v>
      </c>
      <c r="Q774">
        <v>4.0711400000000002E-2</v>
      </c>
      <c r="R774">
        <v>6.5356399999999995E-2</v>
      </c>
      <c r="S774">
        <v>0.1009398</v>
      </c>
      <c r="T774">
        <v>14</v>
      </c>
      <c r="U774">
        <v>17</v>
      </c>
    </row>
    <row r="775" spans="1:21">
      <c r="A775" s="12">
        <v>41523</v>
      </c>
      <c r="B775" s="13">
        <v>9</v>
      </c>
      <c r="C775" t="s">
        <v>39</v>
      </c>
      <c r="D775" t="s">
        <v>40</v>
      </c>
      <c r="E775" t="str">
        <f t="shared" si="12"/>
        <v>415239Average Per Ton50% Cycling</v>
      </c>
      <c r="F775">
        <v>0.8459274</v>
      </c>
      <c r="G775">
        <v>0.86807659999999998</v>
      </c>
      <c r="H775">
        <v>0.88480029999999998</v>
      </c>
      <c r="I775">
        <v>80.575500000000005</v>
      </c>
      <c r="J775">
        <v>-2.0562400000000002E-2</v>
      </c>
      <c r="K775">
        <v>4.6719999999999999E-3</v>
      </c>
      <c r="L775" s="1">
        <v>2.2149200000000001E-2</v>
      </c>
      <c r="M775" s="1">
        <v>3.9626399999999999E-2</v>
      </c>
      <c r="N775">
        <v>6.4860799999999996E-2</v>
      </c>
      <c r="O775">
        <v>-3.8386000000000002E-3</v>
      </c>
      <c r="P775">
        <v>2.13957E-2</v>
      </c>
      <c r="Q775">
        <v>3.8872999999999998E-2</v>
      </c>
      <c r="R775">
        <v>5.6350200000000003E-2</v>
      </c>
      <c r="S775">
        <v>8.1584599999999993E-2</v>
      </c>
      <c r="T775">
        <v>14</v>
      </c>
      <c r="U775">
        <v>17</v>
      </c>
    </row>
    <row r="776" spans="1:21">
      <c r="A776" s="12">
        <v>41523</v>
      </c>
      <c r="B776" s="13">
        <v>10</v>
      </c>
      <c r="C776" t="s">
        <v>38</v>
      </c>
      <c r="D776" t="s">
        <v>68</v>
      </c>
      <c r="E776" t="str">
        <f t="shared" si="12"/>
        <v>4152310Average Per Device30% Cycling</v>
      </c>
      <c r="F776">
        <v>4.0344429999999996</v>
      </c>
      <c r="G776">
        <v>4.0890040000000001</v>
      </c>
      <c r="H776">
        <v>4.1608749999999999</v>
      </c>
      <c r="I776">
        <v>83.068200000000004</v>
      </c>
      <c r="J776">
        <v>-0.20020859999999999</v>
      </c>
      <c r="K776">
        <v>-4.9689200000000003E-2</v>
      </c>
      <c r="L776" s="1">
        <v>5.4560200000000003E-2</v>
      </c>
      <c r="M776" s="1">
        <v>0.15880949999999999</v>
      </c>
      <c r="N776">
        <v>0.30932900000000002</v>
      </c>
      <c r="O776">
        <v>-0.12833739999999999</v>
      </c>
      <c r="P776">
        <v>2.21821E-2</v>
      </c>
      <c r="Q776">
        <v>0.1264315</v>
      </c>
      <c r="R776">
        <v>0.23068079999999999</v>
      </c>
      <c r="S776">
        <v>0.38120029999999999</v>
      </c>
      <c r="T776">
        <v>14</v>
      </c>
      <c r="U776">
        <v>17</v>
      </c>
    </row>
    <row r="777" spans="1:21">
      <c r="A777" s="12">
        <v>41523</v>
      </c>
      <c r="B777" s="13">
        <v>10</v>
      </c>
      <c r="C777" t="s">
        <v>38</v>
      </c>
      <c r="D777" t="s">
        <v>40</v>
      </c>
      <c r="E777" t="str">
        <f t="shared" si="12"/>
        <v>4152310Average Per Device50% Cycling</v>
      </c>
      <c r="F777">
        <v>3.8943249999999998</v>
      </c>
      <c r="G777">
        <v>3.9291779999999998</v>
      </c>
      <c r="H777">
        <v>4.0048750000000002</v>
      </c>
      <c r="I777">
        <v>81.918400000000005</v>
      </c>
      <c r="J777">
        <v>-0.1434715</v>
      </c>
      <c r="K777">
        <v>-3.8115700000000002E-2</v>
      </c>
      <c r="L777" s="1">
        <v>3.4853500000000003E-2</v>
      </c>
      <c r="M777" s="1">
        <v>0.1078226</v>
      </c>
      <c r="N777">
        <v>0.21317839999999999</v>
      </c>
      <c r="O777">
        <v>-6.7774799999999996E-2</v>
      </c>
      <c r="P777">
        <v>3.7581000000000003E-2</v>
      </c>
      <c r="Q777">
        <v>0.1105502</v>
      </c>
      <c r="R777">
        <v>0.1835193</v>
      </c>
      <c r="S777">
        <v>0.2888751</v>
      </c>
      <c r="T777">
        <v>14</v>
      </c>
      <c r="U777">
        <v>17</v>
      </c>
    </row>
    <row r="778" spans="1:21">
      <c r="A778" s="12">
        <v>41523</v>
      </c>
      <c r="B778" s="13">
        <v>10</v>
      </c>
      <c r="C778" t="s">
        <v>37</v>
      </c>
      <c r="D778" t="s">
        <v>68</v>
      </c>
      <c r="E778" t="str">
        <f t="shared" si="12"/>
        <v>4152310Average Per Premise30% Cycling</v>
      </c>
      <c r="F778">
        <v>10.14667</v>
      </c>
      <c r="G778">
        <v>10.28389</v>
      </c>
      <c r="H778">
        <v>10.464650000000001</v>
      </c>
      <c r="I778">
        <v>83.068200000000004</v>
      </c>
      <c r="J778">
        <v>-0.50352710000000001</v>
      </c>
      <c r="K778">
        <v>-0.12496889999999999</v>
      </c>
      <c r="L778" s="1">
        <v>0.13721939999999999</v>
      </c>
      <c r="M778" s="1">
        <v>0.39940769999999998</v>
      </c>
      <c r="N778">
        <v>0.77796600000000005</v>
      </c>
      <c r="O778">
        <v>-0.32277050000000002</v>
      </c>
      <c r="P778">
        <v>5.5787700000000003E-2</v>
      </c>
      <c r="Q778">
        <v>0.31797599999999998</v>
      </c>
      <c r="R778">
        <v>0.58016429999999997</v>
      </c>
      <c r="S778">
        <v>0.95872250000000003</v>
      </c>
      <c r="T778">
        <v>14</v>
      </c>
      <c r="U778">
        <v>17</v>
      </c>
    </row>
    <row r="779" spans="1:21">
      <c r="A779" s="12">
        <v>41523</v>
      </c>
      <c r="B779" s="13">
        <v>10</v>
      </c>
      <c r="C779" t="s">
        <v>37</v>
      </c>
      <c r="D779" t="s">
        <v>40</v>
      </c>
      <c r="E779" t="str">
        <f t="shared" si="12"/>
        <v>4152310Average Per Premise50% Cycling</v>
      </c>
      <c r="F779">
        <v>9.5236699999999992</v>
      </c>
      <c r="G779">
        <v>9.608905</v>
      </c>
      <c r="H779">
        <v>9.7940240000000003</v>
      </c>
      <c r="I779">
        <v>81.918400000000005</v>
      </c>
      <c r="J779">
        <v>-0.35086349999999999</v>
      </c>
      <c r="K779">
        <v>-9.3213199999999996E-2</v>
      </c>
      <c r="L779" s="1">
        <v>8.5234599999999994E-2</v>
      </c>
      <c r="M779" s="1">
        <v>0.26368249999999999</v>
      </c>
      <c r="N779">
        <v>0.52133269999999998</v>
      </c>
      <c r="O779">
        <v>-0.1657448</v>
      </c>
      <c r="P779">
        <v>9.1905500000000001E-2</v>
      </c>
      <c r="Q779">
        <v>0.27035330000000002</v>
      </c>
      <c r="R779">
        <v>0.44880110000000001</v>
      </c>
      <c r="S779">
        <v>0.70645139999999995</v>
      </c>
      <c r="T779">
        <v>14</v>
      </c>
      <c r="U779">
        <v>17</v>
      </c>
    </row>
    <row r="780" spans="1:21">
      <c r="A780" s="12">
        <v>41523</v>
      </c>
      <c r="B780" s="13">
        <v>10</v>
      </c>
      <c r="C780" t="s">
        <v>39</v>
      </c>
      <c r="D780" t="s">
        <v>68</v>
      </c>
      <c r="E780" t="str">
        <f t="shared" si="12"/>
        <v>4152310Average Per Ton30% Cycling</v>
      </c>
      <c r="F780">
        <v>1.0453950000000001</v>
      </c>
      <c r="G780">
        <v>1.0595330000000001</v>
      </c>
      <c r="H780">
        <v>1.0781559999999999</v>
      </c>
      <c r="I780">
        <v>83.068200000000004</v>
      </c>
      <c r="J780">
        <v>-5.1877600000000003E-2</v>
      </c>
      <c r="K780">
        <v>-1.2875299999999999E-2</v>
      </c>
      <c r="L780" s="1">
        <v>1.4137500000000001E-2</v>
      </c>
      <c r="M780" s="1">
        <v>4.1150300000000001E-2</v>
      </c>
      <c r="N780">
        <v>8.0152600000000004E-2</v>
      </c>
      <c r="O780">
        <v>-3.3254499999999999E-2</v>
      </c>
      <c r="P780">
        <v>5.7478E-3</v>
      </c>
      <c r="Q780">
        <v>3.2760600000000001E-2</v>
      </c>
      <c r="R780">
        <v>5.97735E-2</v>
      </c>
      <c r="S780">
        <v>9.8775699999999994E-2</v>
      </c>
      <c r="T780">
        <v>14</v>
      </c>
      <c r="U780">
        <v>17</v>
      </c>
    </row>
    <row r="781" spans="1:21">
      <c r="A781" s="12">
        <v>41523</v>
      </c>
      <c r="B781" s="13">
        <v>10</v>
      </c>
      <c r="C781" t="s">
        <v>39</v>
      </c>
      <c r="D781" t="s">
        <v>40</v>
      </c>
      <c r="E781" t="str">
        <f t="shared" si="12"/>
        <v>4152310Average Per Ton50% Cycling</v>
      </c>
      <c r="F781">
        <v>1.0005409999999999</v>
      </c>
      <c r="G781">
        <v>1.0094959999999999</v>
      </c>
      <c r="H781">
        <v>1.0289440000000001</v>
      </c>
      <c r="I781">
        <v>81.918400000000005</v>
      </c>
      <c r="J781">
        <v>-3.6861100000000001E-2</v>
      </c>
      <c r="K781">
        <v>-9.7928000000000008E-3</v>
      </c>
      <c r="L781" s="1">
        <v>8.9546000000000001E-3</v>
      </c>
      <c r="M781" s="1">
        <v>2.77021E-2</v>
      </c>
      <c r="N781">
        <v>5.4770399999999997E-2</v>
      </c>
      <c r="O781">
        <v>-1.7412799999999999E-2</v>
      </c>
      <c r="P781">
        <v>9.6554999999999992E-3</v>
      </c>
      <c r="Q781">
        <v>2.8402899999999998E-2</v>
      </c>
      <c r="R781">
        <v>4.7150400000000002E-2</v>
      </c>
      <c r="S781">
        <v>7.4218699999999999E-2</v>
      </c>
      <c r="T781">
        <v>14</v>
      </c>
      <c r="U781">
        <v>17</v>
      </c>
    </row>
    <row r="782" spans="1:21">
      <c r="A782" s="12">
        <v>41523</v>
      </c>
      <c r="B782" s="13">
        <v>11</v>
      </c>
      <c r="C782" t="s">
        <v>38</v>
      </c>
      <c r="D782" t="s">
        <v>68</v>
      </c>
      <c r="E782" t="str">
        <f t="shared" si="12"/>
        <v>4152311Average Per Device30% Cycling</v>
      </c>
      <c r="F782">
        <v>4.5259549999999997</v>
      </c>
      <c r="G782">
        <v>4.5484939999999998</v>
      </c>
      <c r="H782">
        <v>4.6284409999999996</v>
      </c>
      <c r="I782">
        <v>87.556399999999996</v>
      </c>
      <c r="J782">
        <v>-0.2469182</v>
      </c>
      <c r="K782">
        <v>-8.7720900000000004E-2</v>
      </c>
      <c r="L782" s="1">
        <v>2.2538699999999998E-2</v>
      </c>
      <c r="M782" s="1">
        <v>0.13279820000000001</v>
      </c>
      <c r="N782">
        <v>0.29199550000000002</v>
      </c>
      <c r="O782">
        <v>-0.1669707</v>
      </c>
      <c r="P782">
        <v>-7.7733999999999998E-3</v>
      </c>
      <c r="Q782">
        <v>0.1024861</v>
      </c>
      <c r="R782">
        <v>0.21274570000000001</v>
      </c>
      <c r="S782">
        <v>0.37194300000000002</v>
      </c>
      <c r="T782">
        <v>14</v>
      </c>
      <c r="U782">
        <v>17</v>
      </c>
    </row>
    <row r="783" spans="1:21">
      <c r="A783" s="12">
        <v>41523</v>
      </c>
      <c r="B783" s="13">
        <v>11</v>
      </c>
      <c r="C783" t="s">
        <v>38</v>
      </c>
      <c r="D783" t="s">
        <v>40</v>
      </c>
      <c r="E783" t="str">
        <f t="shared" si="12"/>
        <v>4152311Average Per Device50% Cycling</v>
      </c>
      <c r="F783">
        <v>4.3803989999999997</v>
      </c>
      <c r="G783">
        <v>4.368214</v>
      </c>
      <c r="H783">
        <v>4.452369</v>
      </c>
      <c r="I783">
        <v>85.797899999999998</v>
      </c>
      <c r="J783">
        <v>-0.20035990000000001</v>
      </c>
      <c r="K783">
        <v>-8.9184700000000006E-2</v>
      </c>
      <c r="L783" s="1">
        <v>-1.2185100000000001E-2</v>
      </c>
      <c r="M783" s="1">
        <v>6.4814499999999997E-2</v>
      </c>
      <c r="N783">
        <v>0.1759897</v>
      </c>
      <c r="O783">
        <v>-0.1162048</v>
      </c>
      <c r="P783">
        <v>-5.0296000000000004E-3</v>
      </c>
      <c r="Q783">
        <v>7.1970000000000006E-2</v>
      </c>
      <c r="R783">
        <v>0.14896960000000001</v>
      </c>
      <c r="S783">
        <v>0.26014480000000001</v>
      </c>
      <c r="T783">
        <v>14</v>
      </c>
      <c r="U783">
        <v>17</v>
      </c>
    </row>
    <row r="784" spans="1:21">
      <c r="A784" s="12">
        <v>41523</v>
      </c>
      <c r="B784" s="13">
        <v>11</v>
      </c>
      <c r="C784" t="s">
        <v>37</v>
      </c>
      <c r="D784" t="s">
        <v>68</v>
      </c>
      <c r="E784" t="str">
        <f t="shared" si="12"/>
        <v>4152311Average Per Premise30% Cycling</v>
      </c>
      <c r="F784">
        <v>11.38283</v>
      </c>
      <c r="G784">
        <v>11.43951</v>
      </c>
      <c r="H784">
        <v>11.64058</v>
      </c>
      <c r="I784">
        <v>87.556399999999996</v>
      </c>
      <c r="J784">
        <v>-0.62100250000000001</v>
      </c>
      <c r="K784">
        <v>-0.2206195</v>
      </c>
      <c r="L784" s="1">
        <v>5.6684499999999999E-2</v>
      </c>
      <c r="M784" s="1">
        <v>0.33398850000000002</v>
      </c>
      <c r="N784">
        <v>0.73437149999999995</v>
      </c>
      <c r="O784">
        <v>-0.41993360000000002</v>
      </c>
      <c r="P784">
        <v>-1.9550700000000001E-2</v>
      </c>
      <c r="Q784">
        <v>0.25775340000000002</v>
      </c>
      <c r="R784">
        <v>0.53505740000000002</v>
      </c>
      <c r="S784">
        <v>0.93544039999999995</v>
      </c>
      <c r="T784">
        <v>14</v>
      </c>
      <c r="U784">
        <v>17</v>
      </c>
    </row>
    <row r="785" spans="1:21">
      <c r="A785" s="12">
        <v>41523</v>
      </c>
      <c r="B785" s="13">
        <v>11</v>
      </c>
      <c r="C785" t="s">
        <v>37</v>
      </c>
      <c r="D785" t="s">
        <v>40</v>
      </c>
      <c r="E785" t="str">
        <f t="shared" si="12"/>
        <v>4152311Average Per Premise50% Cycling</v>
      </c>
      <c r="F785">
        <v>10.71238</v>
      </c>
      <c r="G785">
        <v>10.68258</v>
      </c>
      <c r="H785">
        <v>10.88838</v>
      </c>
      <c r="I785">
        <v>85.797899999999998</v>
      </c>
      <c r="J785">
        <v>-0.48998570000000002</v>
      </c>
      <c r="K785">
        <v>-0.21810389999999999</v>
      </c>
      <c r="L785" s="1">
        <v>-2.97995E-2</v>
      </c>
      <c r="M785" s="1">
        <v>0.15850500000000001</v>
      </c>
      <c r="N785">
        <v>0.43038680000000001</v>
      </c>
      <c r="O785">
        <v>-0.28418280000000001</v>
      </c>
      <c r="P785">
        <v>-1.2300999999999999E-2</v>
      </c>
      <c r="Q785">
        <v>0.17600350000000001</v>
      </c>
      <c r="R785">
        <v>0.36430790000000002</v>
      </c>
      <c r="S785">
        <v>0.63618960000000002</v>
      </c>
      <c r="T785">
        <v>14</v>
      </c>
      <c r="U785">
        <v>17</v>
      </c>
    </row>
    <row r="786" spans="1:21">
      <c r="A786" s="12">
        <v>41523</v>
      </c>
      <c r="B786" s="13">
        <v>11</v>
      </c>
      <c r="C786" t="s">
        <v>39</v>
      </c>
      <c r="D786" t="s">
        <v>68</v>
      </c>
      <c r="E786" t="str">
        <f t="shared" si="12"/>
        <v>4152311Average Per Ton30% Cycling</v>
      </c>
      <c r="F786">
        <v>1.172755</v>
      </c>
      <c r="G786">
        <v>1.1785950000000001</v>
      </c>
      <c r="H786">
        <v>1.199311</v>
      </c>
      <c r="I786">
        <v>87.556399999999996</v>
      </c>
      <c r="J786">
        <v>-6.3980800000000004E-2</v>
      </c>
      <c r="K786">
        <v>-2.273E-2</v>
      </c>
      <c r="L786" s="1">
        <v>5.8402000000000003E-3</v>
      </c>
      <c r="M786" s="1">
        <v>3.4410400000000001E-2</v>
      </c>
      <c r="N786">
        <v>7.5661199999999998E-2</v>
      </c>
      <c r="O786">
        <v>-4.3264999999999998E-2</v>
      </c>
      <c r="P786">
        <v>-2.0141999999999998E-3</v>
      </c>
      <c r="Q786">
        <v>2.6556E-2</v>
      </c>
      <c r="R786">
        <v>5.51262E-2</v>
      </c>
      <c r="S786">
        <v>9.6377000000000004E-2</v>
      </c>
      <c r="T786">
        <v>14</v>
      </c>
      <c r="U786">
        <v>17</v>
      </c>
    </row>
    <row r="787" spans="1:21">
      <c r="A787" s="12">
        <v>41523</v>
      </c>
      <c r="B787" s="13">
        <v>11</v>
      </c>
      <c r="C787" t="s">
        <v>39</v>
      </c>
      <c r="D787" t="s">
        <v>40</v>
      </c>
      <c r="E787" t="str">
        <f t="shared" si="12"/>
        <v>4152311Average Per Ton50% Cycling</v>
      </c>
      <c r="F787">
        <v>1.1254249999999999</v>
      </c>
      <c r="G787">
        <v>1.1222939999999999</v>
      </c>
      <c r="H787">
        <v>1.143915</v>
      </c>
      <c r="I787">
        <v>85.797899999999998</v>
      </c>
      <c r="J787">
        <v>-5.1477099999999998E-2</v>
      </c>
      <c r="K787">
        <v>-2.2913599999999999E-2</v>
      </c>
      <c r="L787" s="1">
        <v>-3.1307000000000001E-3</v>
      </c>
      <c r="M787" s="1">
        <v>1.6652299999999998E-2</v>
      </c>
      <c r="N787">
        <v>4.5215699999999998E-2</v>
      </c>
      <c r="O787">
        <v>-2.9855699999999999E-2</v>
      </c>
      <c r="P787">
        <v>-1.2922999999999999E-3</v>
      </c>
      <c r="Q787">
        <v>1.8490699999999999E-2</v>
      </c>
      <c r="R787">
        <v>3.8273599999999998E-2</v>
      </c>
      <c r="S787">
        <v>6.6837099999999997E-2</v>
      </c>
      <c r="T787">
        <v>14</v>
      </c>
      <c r="U787">
        <v>17</v>
      </c>
    </row>
    <row r="788" spans="1:21">
      <c r="A788" s="12">
        <v>41523</v>
      </c>
      <c r="B788" s="13">
        <v>12</v>
      </c>
      <c r="C788" t="s">
        <v>38</v>
      </c>
      <c r="D788" t="s">
        <v>68</v>
      </c>
      <c r="E788" t="str">
        <f t="shared" si="12"/>
        <v>4152312Average Per Device30% Cycling</v>
      </c>
      <c r="F788">
        <v>4.8661260000000004</v>
      </c>
      <c r="G788">
        <v>4.7978889999999996</v>
      </c>
      <c r="H788">
        <v>4.8822200000000002</v>
      </c>
      <c r="I788">
        <v>88.974599999999995</v>
      </c>
      <c r="J788">
        <v>-0.34927459999999999</v>
      </c>
      <c r="K788">
        <v>-0.18323519999999999</v>
      </c>
      <c r="L788" s="1">
        <v>-6.82368E-2</v>
      </c>
      <c r="M788" s="1">
        <v>4.6761499999999998E-2</v>
      </c>
      <c r="N788">
        <v>0.21280089999999999</v>
      </c>
      <c r="O788">
        <v>-0.2649435</v>
      </c>
      <c r="P788">
        <v>-9.8904199999999998E-2</v>
      </c>
      <c r="Q788">
        <v>1.6094199999999999E-2</v>
      </c>
      <c r="R788">
        <v>0.1310926</v>
      </c>
      <c r="S788">
        <v>0.29713200000000001</v>
      </c>
      <c r="T788">
        <v>14</v>
      </c>
      <c r="U788">
        <v>17</v>
      </c>
    </row>
    <row r="789" spans="1:21">
      <c r="A789" s="12">
        <v>41523</v>
      </c>
      <c r="B789" s="13">
        <v>12</v>
      </c>
      <c r="C789" t="s">
        <v>38</v>
      </c>
      <c r="D789" t="s">
        <v>40</v>
      </c>
      <c r="E789" t="str">
        <f t="shared" si="12"/>
        <v>4152312Average Per Device50% Cycling</v>
      </c>
      <c r="F789">
        <v>4.6676229999999999</v>
      </c>
      <c r="G789">
        <v>4.5812119999999998</v>
      </c>
      <c r="H789">
        <v>4.6694699999999996</v>
      </c>
      <c r="I789">
        <v>87.380600000000001</v>
      </c>
      <c r="J789">
        <v>-0.28074290000000002</v>
      </c>
      <c r="K789">
        <v>-0.1659303</v>
      </c>
      <c r="L789" s="1">
        <v>-8.6411500000000002E-2</v>
      </c>
      <c r="M789" s="1">
        <v>-6.8926999999999999E-3</v>
      </c>
      <c r="N789">
        <v>0.1079199</v>
      </c>
      <c r="O789">
        <v>-0.19248460000000001</v>
      </c>
      <c r="P789">
        <v>-7.7672000000000005E-2</v>
      </c>
      <c r="Q789">
        <v>1.8468E-3</v>
      </c>
      <c r="R789">
        <v>8.1365599999999996E-2</v>
      </c>
      <c r="S789">
        <v>0.1961782</v>
      </c>
      <c r="T789">
        <v>14</v>
      </c>
      <c r="U789">
        <v>17</v>
      </c>
    </row>
    <row r="790" spans="1:21">
      <c r="A790" s="12">
        <v>41523</v>
      </c>
      <c r="B790" s="13">
        <v>12</v>
      </c>
      <c r="C790" t="s">
        <v>37</v>
      </c>
      <c r="D790" t="s">
        <v>68</v>
      </c>
      <c r="E790" t="str">
        <f t="shared" si="12"/>
        <v>4152312Average Per Premise30% Cycling</v>
      </c>
      <c r="F790">
        <v>12.23836</v>
      </c>
      <c r="G790">
        <v>12.066739999999999</v>
      </c>
      <c r="H790">
        <v>12.278840000000001</v>
      </c>
      <c r="I790">
        <v>88.974599999999995</v>
      </c>
      <c r="J790">
        <v>-0.87843070000000001</v>
      </c>
      <c r="K790">
        <v>-0.46083970000000002</v>
      </c>
      <c r="L790" s="1">
        <v>-0.17161750000000001</v>
      </c>
      <c r="M790" s="1">
        <v>0.11760470000000001</v>
      </c>
      <c r="N790">
        <v>0.53519559999999999</v>
      </c>
      <c r="O790">
        <v>-0.66633730000000002</v>
      </c>
      <c r="P790">
        <v>-0.24874640000000001</v>
      </c>
      <c r="Q790">
        <v>4.0475799999999999E-2</v>
      </c>
      <c r="R790">
        <v>0.32969809999999999</v>
      </c>
      <c r="S790">
        <v>0.74728899999999998</v>
      </c>
      <c r="T790">
        <v>14</v>
      </c>
      <c r="U790">
        <v>17</v>
      </c>
    </row>
    <row r="791" spans="1:21">
      <c r="A791" s="12">
        <v>41523</v>
      </c>
      <c r="B791" s="13">
        <v>12</v>
      </c>
      <c r="C791" t="s">
        <v>37</v>
      </c>
      <c r="D791" t="s">
        <v>40</v>
      </c>
      <c r="E791" t="str">
        <f t="shared" si="12"/>
        <v>4152312Average Per Premise50% Cycling</v>
      </c>
      <c r="F791">
        <v>11.41479</v>
      </c>
      <c r="G791">
        <v>11.203469999999999</v>
      </c>
      <c r="H791">
        <v>11.419309999999999</v>
      </c>
      <c r="I791">
        <v>87.380600000000001</v>
      </c>
      <c r="J791">
        <v>-0.68656499999999998</v>
      </c>
      <c r="K791">
        <v>-0.40578809999999998</v>
      </c>
      <c r="L791" s="1">
        <v>-0.21132280000000001</v>
      </c>
      <c r="M791" s="1">
        <v>-1.6857500000000001E-2</v>
      </c>
      <c r="N791">
        <v>0.26391949999999997</v>
      </c>
      <c r="O791">
        <v>-0.4707266</v>
      </c>
      <c r="P791">
        <v>-0.1899496</v>
      </c>
      <c r="Q791">
        <v>4.5155999999999998E-3</v>
      </c>
      <c r="R791">
        <v>0.19898089999999999</v>
      </c>
      <c r="S791">
        <v>0.47975790000000001</v>
      </c>
      <c r="T791">
        <v>14</v>
      </c>
      <c r="U791">
        <v>17</v>
      </c>
    </row>
    <row r="792" spans="1:21">
      <c r="A792" s="12">
        <v>41523</v>
      </c>
      <c r="B792" s="13">
        <v>12</v>
      </c>
      <c r="C792" t="s">
        <v>39</v>
      </c>
      <c r="D792" t="s">
        <v>68</v>
      </c>
      <c r="E792" t="str">
        <f t="shared" si="12"/>
        <v>4152312Average Per Ton30% Cycling</v>
      </c>
      <c r="F792">
        <v>1.260899</v>
      </c>
      <c r="G792">
        <v>1.243217</v>
      </c>
      <c r="H792">
        <v>1.265069</v>
      </c>
      <c r="I792">
        <v>88.974599999999995</v>
      </c>
      <c r="J792">
        <v>-9.0503299999999995E-2</v>
      </c>
      <c r="K792">
        <v>-4.7479599999999997E-2</v>
      </c>
      <c r="L792" s="1">
        <v>-1.7681499999999999E-2</v>
      </c>
      <c r="M792" s="1">
        <v>1.21166E-2</v>
      </c>
      <c r="N792">
        <v>5.5140300000000003E-2</v>
      </c>
      <c r="O792">
        <v>-6.8651599999999993E-2</v>
      </c>
      <c r="P792">
        <v>-2.5627899999999999E-2</v>
      </c>
      <c r="Q792">
        <v>4.1701999999999998E-3</v>
      </c>
      <c r="R792">
        <v>3.39683E-2</v>
      </c>
      <c r="S792">
        <v>7.6992000000000005E-2</v>
      </c>
      <c r="T792">
        <v>14</v>
      </c>
      <c r="U792">
        <v>17</v>
      </c>
    </row>
    <row r="793" spans="1:21">
      <c r="A793" s="12">
        <v>41523</v>
      </c>
      <c r="B793" s="13">
        <v>12</v>
      </c>
      <c r="C793" t="s">
        <v>39</v>
      </c>
      <c r="D793" t="s">
        <v>40</v>
      </c>
      <c r="E793" t="str">
        <f t="shared" si="12"/>
        <v>4152312Average Per Ton50% Cycling</v>
      </c>
      <c r="F793">
        <v>1.199219</v>
      </c>
      <c r="G793">
        <v>1.1770179999999999</v>
      </c>
      <c r="H793">
        <v>1.199694</v>
      </c>
      <c r="I793">
        <v>87.380600000000001</v>
      </c>
      <c r="J793">
        <v>-7.2129399999999996E-2</v>
      </c>
      <c r="K793">
        <v>-4.26314E-2</v>
      </c>
      <c r="L793" s="1">
        <v>-2.2201200000000001E-2</v>
      </c>
      <c r="M793" s="1">
        <v>-1.771E-3</v>
      </c>
      <c r="N793">
        <v>2.7727000000000002E-2</v>
      </c>
      <c r="O793">
        <v>-4.9453700000000003E-2</v>
      </c>
      <c r="P793">
        <v>-1.9955799999999999E-2</v>
      </c>
      <c r="Q793">
        <v>4.7449999999999999E-4</v>
      </c>
      <c r="R793">
        <v>2.0904699999999998E-2</v>
      </c>
      <c r="S793">
        <v>5.0402599999999999E-2</v>
      </c>
      <c r="T793">
        <v>14</v>
      </c>
      <c r="U793">
        <v>17</v>
      </c>
    </row>
    <row r="794" spans="1:21">
      <c r="A794" s="12">
        <v>41523</v>
      </c>
      <c r="B794" s="13">
        <v>13</v>
      </c>
      <c r="C794" t="s">
        <v>38</v>
      </c>
      <c r="D794" t="s">
        <v>68</v>
      </c>
      <c r="E794" t="str">
        <f t="shared" si="12"/>
        <v>4152313Average Per Device30% Cycling</v>
      </c>
      <c r="F794">
        <v>4.9991050000000001</v>
      </c>
      <c r="G794">
        <v>4.9127549999999998</v>
      </c>
      <c r="H794">
        <v>4.9991050000000001</v>
      </c>
      <c r="I794">
        <v>90.0886</v>
      </c>
      <c r="J794">
        <v>-0.37378299999999998</v>
      </c>
      <c r="K794">
        <v>-0.20396520000000001</v>
      </c>
      <c r="L794" s="1">
        <v>-8.6349999999999996E-2</v>
      </c>
      <c r="M794" s="1">
        <v>3.1265300000000003E-2</v>
      </c>
      <c r="N794">
        <v>0.20108309999999999</v>
      </c>
      <c r="O794">
        <v>-0.2874331</v>
      </c>
      <c r="P794">
        <v>-0.11761530000000001</v>
      </c>
      <c r="Q794">
        <v>0</v>
      </c>
      <c r="R794">
        <v>0.11761530000000001</v>
      </c>
      <c r="S794">
        <v>0.2874331</v>
      </c>
      <c r="T794">
        <v>14</v>
      </c>
      <c r="U794">
        <v>17</v>
      </c>
    </row>
    <row r="795" spans="1:21">
      <c r="A795" s="12">
        <v>41523</v>
      </c>
      <c r="B795" s="13">
        <v>13</v>
      </c>
      <c r="C795" t="s">
        <v>38</v>
      </c>
      <c r="D795" t="s">
        <v>40</v>
      </c>
      <c r="E795" t="str">
        <f t="shared" si="12"/>
        <v>4152313Average Per Device50% Cycling</v>
      </c>
      <c r="F795">
        <v>4.77569</v>
      </c>
      <c r="G795">
        <v>4.6854240000000003</v>
      </c>
      <c r="H795">
        <v>4.77569</v>
      </c>
      <c r="I795">
        <v>88.548599999999993</v>
      </c>
      <c r="J795">
        <v>-0.28733370000000003</v>
      </c>
      <c r="K795">
        <v>-0.17090469999999999</v>
      </c>
      <c r="L795" s="1">
        <v>-9.0266200000000005E-2</v>
      </c>
      <c r="M795" s="1">
        <v>-9.6278000000000006E-3</v>
      </c>
      <c r="N795">
        <v>0.1068013</v>
      </c>
      <c r="O795">
        <v>-0.19706750000000001</v>
      </c>
      <c r="P795">
        <v>-8.0638399999999999E-2</v>
      </c>
      <c r="Q795" s="31">
        <v>0</v>
      </c>
      <c r="R795">
        <v>8.0638399999999999E-2</v>
      </c>
      <c r="S795">
        <v>0.19706750000000001</v>
      </c>
      <c r="T795">
        <v>14</v>
      </c>
      <c r="U795">
        <v>17</v>
      </c>
    </row>
    <row r="796" spans="1:21">
      <c r="A796" s="12">
        <v>41523</v>
      </c>
      <c r="B796" s="13">
        <v>13</v>
      </c>
      <c r="C796" t="s">
        <v>37</v>
      </c>
      <c r="D796" t="s">
        <v>68</v>
      </c>
      <c r="E796" t="str">
        <f t="shared" si="12"/>
        <v>4152313Average Per Premise30% Cycling</v>
      </c>
      <c r="F796">
        <v>12.57281</v>
      </c>
      <c r="G796">
        <v>12.35563</v>
      </c>
      <c r="H796">
        <v>12.57281</v>
      </c>
      <c r="I796">
        <v>90.0886</v>
      </c>
      <c r="J796">
        <v>-0.94006820000000002</v>
      </c>
      <c r="K796">
        <v>-0.5129745</v>
      </c>
      <c r="L796" s="1">
        <v>-0.21717069999999999</v>
      </c>
      <c r="M796" s="1">
        <v>7.8633099999999997E-2</v>
      </c>
      <c r="N796">
        <v>0.50572680000000003</v>
      </c>
      <c r="O796">
        <v>-0.72289650000000005</v>
      </c>
      <c r="P796">
        <v>-0.29580279999999998</v>
      </c>
      <c r="Q796" s="31">
        <v>9.540000000000001E-7</v>
      </c>
      <c r="R796">
        <v>0.29580469999999998</v>
      </c>
      <c r="S796">
        <v>0.72289840000000005</v>
      </c>
      <c r="T796">
        <v>14</v>
      </c>
      <c r="U796">
        <v>17</v>
      </c>
    </row>
    <row r="797" spans="1:21">
      <c r="A797" s="12">
        <v>41523</v>
      </c>
      <c r="B797" s="13">
        <v>13</v>
      </c>
      <c r="C797" t="s">
        <v>37</v>
      </c>
      <c r="D797" t="s">
        <v>40</v>
      </c>
      <c r="E797" t="str">
        <f t="shared" si="12"/>
        <v>4152313Average Per Premise50% Cycling</v>
      </c>
      <c r="F797">
        <v>11.679069999999999</v>
      </c>
      <c r="G797">
        <v>11.458320000000001</v>
      </c>
      <c r="H797">
        <v>11.679069999999999</v>
      </c>
      <c r="I797">
        <v>88.548599999999993</v>
      </c>
      <c r="J797">
        <v>-0.70268149999999996</v>
      </c>
      <c r="K797">
        <v>-0.41795130000000003</v>
      </c>
      <c r="L797" s="1">
        <v>-0.2207479</v>
      </c>
      <c r="M797" s="1">
        <v>-2.3544699999999998E-2</v>
      </c>
      <c r="N797">
        <v>0.26118560000000002</v>
      </c>
      <c r="O797">
        <v>-0.48193350000000001</v>
      </c>
      <c r="P797">
        <v>-0.1972033</v>
      </c>
      <c r="Q797" s="31">
        <v>0</v>
      </c>
      <c r="R797">
        <v>0.1972033</v>
      </c>
      <c r="S797">
        <v>0.48193350000000001</v>
      </c>
      <c r="T797">
        <v>14</v>
      </c>
      <c r="U797">
        <v>17</v>
      </c>
    </row>
    <row r="798" spans="1:21">
      <c r="A798" s="12">
        <v>41523</v>
      </c>
      <c r="B798" s="13">
        <v>13</v>
      </c>
      <c r="C798" t="s">
        <v>39</v>
      </c>
      <c r="D798" t="s">
        <v>68</v>
      </c>
      <c r="E798" t="str">
        <f t="shared" si="12"/>
        <v>4152313Average Per Ton30% Cycling</v>
      </c>
      <c r="F798">
        <v>1.295356</v>
      </c>
      <c r="G798">
        <v>1.2729809999999999</v>
      </c>
      <c r="H798">
        <v>1.295356</v>
      </c>
      <c r="I798">
        <v>90.0886</v>
      </c>
      <c r="J798">
        <v>-9.6853700000000001E-2</v>
      </c>
      <c r="K798">
        <v>-5.2850899999999999E-2</v>
      </c>
      <c r="L798" s="1">
        <v>-2.2374700000000001E-2</v>
      </c>
      <c r="M798" s="1">
        <v>8.1013999999999999E-3</v>
      </c>
      <c r="N798">
        <v>5.2104200000000003E-2</v>
      </c>
      <c r="O798">
        <v>-7.4479000000000004E-2</v>
      </c>
      <c r="P798">
        <v>-3.0476199999999998E-2</v>
      </c>
      <c r="Q798" s="31">
        <v>0</v>
      </c>
      <c r="R798">
        <v>3.0476199999999998E-2</v>
      </c>
      <c r="S798">
        <v>7.4479000000000004E-2</v>
      </c>
      <c r="T798">
        <v>14</v>
      </c>
      <c r="U798">
        <v>17</v>
      </c>
    </row>
    <row r="799" spans="1:21">
      <c r="A799" s="12">
        <v>41523</v>
      </c>
      <c r="B799" s="13">
        <v>13</v>
      </c>
      <c r="C799" t="s">
        <v>39</v>
      </c>
      <c r="D799" t="s">
        <v>40</v>
      </c>
      <c r="E799" t="str">
        <f t="shared" si="12"/>
        <v>4152313Average Per Ton50% Cycling</v>
      </c>
      <c r="F799">
        <v>1.2269840000000001</v>
      </c>
      <c r="G799">
        <v>1.2037929999999999</v>
      </c>
      <c r="H799">
        <v>1.2269840000000001</v>
      </c>
      <c r="I799">
        <v>88.548599999999993</v>
      </c>
      <c r="J799">
        <v>-7.3822600000000002E-2</v>
      </c>
      <c r="K799">
        <v>-4.3909299999999998E-2</v>
      </c>
      <c r="L799" s="1">
        <v>-2.31915E-2</v>
      </c>
      <c r="M799" s="1">
        <v>-2.4735999999999998E-3</v>
      </c>
      <c r="N799">
        <v>2.7439700000000001E-2</v>
      </c>
      <c r="O799">
        <v>-5.0631099999999998E-2</v>
      </c>
      <c r="P799">
        <v>-2.0717900000000001E-2</v>
      </c>
      <c r="Q799">
        <v>0</v>
      </c>
      <c r="R799">
        <v>2.0717900000000001E-2</v>
      </c>
      <c r="S799">
        <v>5.0631099999999998E-2</v>
      </c>
      <c r="T799">
        <v>14</v>
      </c>
      <c r="U799">
        <v>17</v>
      </c>
    </row>
    <row r="800" spans="1:21">
      <c r="A800" s="12">
        <v>41523</v>
      </c>
      <c r="B800" s="13">
        <v>14</v>
      </c>
      <c r="C800" t="s">
        <v>38</v>
      </c>
      <c r="D800" t="s">
        <v>68</v>
      </c>
      <c r="E800" t="str">
        <f t="shared" si="12"/>
        <v>4152314Average Per Device30% Cycling</v>
      </c>
      <c r="F800">
        <v>4.7272699999999999</v>
      </c>
      <c r="G800">
        <v>4.9335129999999996</v>
      </c>
      <c r="H800">
        <v>5.0202270000000002</v>
      </c>
      <c r="I800">
        <v>89.133899999999997</v>
      </c>
      <c r="J800">
        <v>-7.5230099999999994E-2</v>
      </c>
      <c r="K800">
        <v>9.1066499999999995E-2</v>
      </c>
      <c r="L800" s="1">
        <v>0.20624300000000001</v>
      </c>
      <c r="M800" s="1">
        <v>0.32141960000000003</v>
      </c>
      <c r="N800">
        <v>0.48771609999999999</v>
      </c>
      <c r="O800">
        <v>1.14847E-2</v>
      </c>
      <c r="P800">
        <v>0.1777813</v>
      </c>
      <c r="Q800">
        <v>0.29295779999999999</v>
      </c>
      <c r="R800">
        <v>0.40813430000000001</v>
      </c>
      <c r="S800">
        <v>0.57443089999999997</v>
      </c>
      <c r="T800">
        <v>14</v>
      </c>
      <c r="U800">
        <v>17</v>
      </c>
    </row>
    <row r="801" spans="1:21">
      <c r="A801" s="12">
        <v>41523</v>
      </c>
      <c r="B801" s="13">
        <v>14</v>
      </c>
      <c r="C801" t="s">
        <v>38</v>
      </c>
      <c r="D801" t="s">
        <v>40</v>
      </c>
      <c r="E801" t="str">
        <f t="shared" si="12"/>
        <v>4152314Average Per Device50% Cycling</v>
      </c>
      <c r="F801">
        <v>4.5074420000000002</v>
      </c>
      <c r="G801">
        <v>4.7684839999999999</v>
      </c>
      <c r="H801">
        <v>4.8603500000000004</v>
      </c>
      <c r="I801">
        <v>87.845699999999994</v>
      </c>
      <c r="J801">
        <v>6.7051799999999995E-2</v>
      </c>
      <c r="K801">
        <v>0.1816623</v>
      </c>
      <c r="L801" s="1">
        <v>0.26104119999999997</v>
      </c>
      <c r="M801" s="1">
        <v>0.34042</v>
      </c>
      <c r="N801">
        <v>0.4550305</v>
      </c>
      <c r="O801">
        <v>0.1589178</v>
      </c>
      <c r="P801">
        <v>0.2735283</v>
      </c>
      <c r="Q801">
        <v>0.35290719999999998</v>
      </c>
      <c r="R801">
        <v>0.43228610000000001</v>
      </c>
      <c r="S801">
        <v>0.54689650000000001</v>
      </c>
      <c r="T801">
        <v>14</v>
      </c>
      <c r="U801">
        <v>17</v>
      </c>
    </row>
    <row r="802" spans="1:21">
      <c r="A802" s="12">
        <v>41523</v>
      </c>
      <c r="B802" s="13">
        <v>14</v>
      </c>
      <c r="C802" t="s">
        <v>37</v>
      </c>
      <c r="D802" t="s">
        <v>68</v>
      </c>
      <c r="E802" t="str">
        <f t="shared" si="12"/>
        <v>4152314Average Per Premise30% Cycling</v>
      </c>
      <c r="F802">
        <v>11.889139999999999</v>
      </c>
      <c r="G802">
        <v>12.40784</v>
      </c>
      <c r="H802">
        <v>12.62593</v>
      </c>
      <c r="I802">
        <v>89.133899999999997</v>
      </c>
      <c r="J802">
        <v>-0.1892047</v>
      </c>
      <c r="K802">
        <v>0.22903319999999999</v>
      </c>
      <c r="L802" s="1">
        <v>0.51870349999999998</v>
      </c>
      <c r="M802" s="1">
        <v>0.80837369999999997</v>
      </c>
      <c r="N802">
        <v>1.226612</v>
      </c>
      <c r="O802">
        <v>2.8884400000000001E-2</v>
      </c>
      <c r="P802">
        <v>0.44712229999999997</v>
      </c>
      <c r="Q802">
        <v>0.73679260000000002</v>
      </c>
      <c r="R802">
        <v>1.0264629999999999</v>
      </c>
      <c r="S802">
        <v>1.444701</v>
      </c>
      <c r="T802">
        <v>14</v>
      </c>
      <c r="U802">
        <v>17</v>
      </c>
    </row>
    <row r="803" spans="1:21">
      <c r="A803" s="12">
        <v>41523</v>
      </c>
      <c r="B803" s="13">
        <v>14</v>
      </c>
      <c r="C803" t="s">
        <v>37</v>
      </c>
      <c r="D803" t="s">
        <v>40</v>
      </c>
      <c r="E803" t="str">
        <f t="shared" si="12"/>
        <v>4152314Average Per Premise50% Cycling</v>
      </c>
      <c r="F803">
        <v>11.023059999999999</v>
      </c>
      <c r="G803">
        <v>11.66145</v>
      </c>
      <c r="H803">
        <v>11.88611</v>
      </c>
      <c r="I803">
        <v>87.845699999999994</v>
      </c>
      <c r="J803">
        <v>0.16397709999999999</v>
      </c>
      <c r="K803">
        <v>0.44425989999999999</v>
      </c>
      <c r="L803" s="1">
        <v>0.63838289999999998</v>
      </c>
      <c r="M803" s="1">
        <v>0.83250590000000002</v>
      </c>
      <c r="N803">
        <v>1.112789</v>
      </c>
      <c r="O803">
        <v>0.38863799999999998</v>
      </c>
      <c r="P803">
        <v>0.66892079999999998</v>
      </c>
      <c r="Q803">
        <v>0.86304380000000003</v>
      </c>
      <c r="R803">
        <v>1.057167</v>
      </c>
      <c r="S803">
        <v>1.33745</v>
      </c>
      <c r="T803">
        <v>14</v>
      </c>
      <c r="U803">
        <v>17</v>
      </c>
    </row>
    <row r="804" spans="1:21">
      <c r="A804" s="12">
        <v>41523</v>
      </c>
      <c r="B804" s="13">
        <v>14</v>
      </c>
      <c r="C804" t="s">
        <v>39</v>
      </c>
      <c r="D804" t="s">
        <v>68</v>
      </c>
      <c r="E804" t="str">
        <f t="shared" si="12"/>
        <v>4152314Average Per Ton30% Cycling</v>
      </c>
      <c r="F804">
        <v>1.2249190000000001</v>
      </c>
      <c r="G804">
        <v>1.2783599999999999</v>
      </c>
      <c r="H804">
        <v>1.300829</v>
      </c>
      <c r="I804">
        <v>89.133899999999997</v>
      </c>
      <c r="J804">
        <v>-1.94935E-2</v>
      </c>
      <c r="K804">
        <v>2.3596900000000001E-2</v>
      </c>
      <c r="L804" s="1">
        <v>5.3441200000000001E-2</v>
      </c>
      <c r="M804" s="1">
        <v>8.3285399999999996E-2</v>
      </c>
      <c r="N804">
        <v>0.12637580000000001</v>
      </c>
      <c r="O804">
        <v>2.9757999999999998E-3</v>
      </c>
      <c r="P804">
        <v>4.6066200000000002E-2</v>
      </c>
      <c r="Q804">
        <v>7.5910400000000003E-2</v>
      </c>
      <c r="R804">
        <v>0.10575469999999999</v>
      </c>
      <c r="S804">
        <v>0.14884510000000001</v>
      </c>
      <c r="T804">
        <v>14</v>
      </c>
      <c r="U804">
        <v>17</v>
      </c>
    </row>
    <row r="805" spans="1:21">
      <c r="A805" s="12">
        <v>41523</v>
      </c>
      <c r="B805" s="13">
        <v>14</v>
      </c>
      <c r="C805" t="s">
        <v>39</v>
      </c>
      <c r="D805" t="s">
        <v>40</v>
      </c>
      <c r="E805" t="str">
        <f t="shared" si="12"/>
        <v>4152314Average Per Ton50% Cycling</v>
      </c>
      <c r="F805">
        <v>1.1580649999999999</v>
      </c>
      <c r="G805">
        <v>1.2251320000000001</v>
      </c>
      <c r="H805">
        <v>1.2487349999999999</v>
      </c>
      <c r="I805">
        <v>87.845699999999994</v>
      </c>
      <c r="J805">
        <v>1.7227099999999999E-2</v>
      </c>
      <c r="K805">
        <v>4.6673100000000002E-2</v>
      </c>
      <c r="L805" s="1">
        <v>6.7067399999999999E-2</v>
      </c>
      <c r="M805" s="1">
        <v>8.74616E-2</v>
      </c>
      <c r="N805">
        <v>0.1169077</v>
      </c>
      <c r="O805">
        <v>4.0829600000000001E-2</v>
      </c>
      <c r="P805">
        <v>7.0275599999999994E-2</v>
      </c>
      <c r="Q805">
        <v>9.0669899999999998E-2</v>
      </c>
      <c r="R805">
        <v>0.1110641</v>
      </c>
      <c r="S805">
        <v>0.1405102</v>
      </c>
      <c r="T805">
        <v>14</v>
      </c>
      <c r="U805">
        <v>17</v>
      </c>
    </row>
    <row r="806" spans="1:21">
      <c r="A806" s="12">
        <v>41523</v>
      </c>
      <c r="B806" s="13">
        <v>15</v>
      </c>
      <c r="C806" t="s">
        <v>38</v>
      </c>
      <c r="D806" t="s">
        <v>68</v>
      </c>
      <c r="E806" t="str">
        <f t="shared" si="12"/>
        <v>4152315Average Per Device30% Cycling</v>
      </c>
      <c r="F806">
        <v>4.7143389999999998</v>
      </c>
      <c r="G806">
        <v>4.9583599999999999</v>
      </c>
      <c r="H806">
        <v>5.0455120000000004</v>
      </c>
      <c r="I806">
        <v>92.053600000000003</v>
      </c>
      <c r="J806">
        <v>-3.9470900000000003E-2</v>
      </c>
      <c r="K806">
        <v>0.1280184</v>
      </c>
      <c r="L806" s="1">
        <v>0.24402090000000001</v>
      </c>
      <c r="M806" s="1">
        <v>0.3600235</v>
      </c>
      <c r="N806">
        <v>0.52751269999999995</v>
      </c>
      <c r="O806">
        <v>4.7680699999999999E-2</v>
      </c>
      <c r="P806">
        <v>0.2151699</v>
      </c>
      <c r="Q806">
        <v>0.33117249999999998</v>
      </c>
      <c r="R806">
        <v>0.44717499999999999</v>
      </c>
      <c r="S806">
        <v>0.61466430000000005</v>
      </c>
      <c r="T806">
        <v>14</v>
      </c>
      <c r="U806">
        <v>17</v>
      </c>
    </row>
    <row r="807" spans="1:21">
      <c r="A807" s="12">
        <v>41523</v>
      </c>
      <c r="B807" s="13">
        <v>15</v>
      </c>
      <c r="C807" t="s">
        <v>38</v>
      </c>
      <c r="D807" t="s">
        <v>40</v>
      </c>
      <c r="E807" t="str">
        <f t="shared" si="12"/>
        <v>4152315Average Per Device50% Cycling</v>
      </c>
      <c r="F807">
        <v>4.4415870000000002</v>
      </c>
      <c r="G807">
        <v>4.8085019999999998</v>
      </c>
      <c r="H807">
        <v>4.9011389999999997</v>
      </c>
      <c r="I807">
        <v>90.268199999999993</v>
      </c>
      <c r="J807">
        <v>0.17195170000000001</v>
      </c>
      <c r="K807">
        <v>0.28713739999999999</v>
      </c>
      <c r="L807" s="1">
        <v>0.36691469999999998</v>
      </c>
      <c r="M807" s="1">
        <v>0.44669199999999998</v>
      </c>
      <c r="N807">
        <v>0.56187779999999998</v>
      </c>
      <c r="O807">
        <v>0.26458880000000001</v>
      </c>
      <c r="P807">
        <v>0.37977450000000001</v>
      </c>
      <c r="Q807">
        <v>0.45955180000000001</v>
      </c>
      <c r="R807">
        <v>0.53932910000000001</v>
      </c>
      <c r="S807">
        <v>0.65451479999999995</v>
      </c>
      <c r="T807">
        <v>14</v>
      </c>
      <c r="U807">
        <v>17</v>
      </c>
    </row>
    <row r="808" spans="1:21">
      <c r="A808" s="12">
        <v>41523</v>
      </c>
      <c r="B808" s="13">
        <v>15</v>
      </c>
      <c r="C808" t="s">
        <v>37</v>
      </c>
      <c r="D808" t="s">
        <v>68</v>
      </c>
      <c r="E808" t="str">
        <f t="shared" si="12"/>
        <v>4152315Average Per Premise30% Cycling</v>
      </c>
      <c r="F808">
        <v>11.856619999999999</v>
      </c>
      <c r="G808">
        <v>12.470330000000001</v>
      </c>
      <c r="H808">
        <v>12.68952</v>
      </c>
      <c r="I808">
        <v>92.053600000000003</v>
      </c>
      <c r="J808">
        <v>-9.9270899999999995E-2</v>
      </c>
      <c r="K808">
        <v>0.32196649999999999</v>
      </c>
      <c r="L808" s="1">
        <v>0.61371419999999999</v>
      </c>
      <c r="M808" s="1">
        <v>0.90546199999999999</v>
      </c>
      <c r="N808">
        <v>1.3266990000000001</v>
      </c>
      <c r="O808">
        <v>0.11991590000000001</v>
      </c>
      <c r="P808">
        <v>0.54115329999999995</v>
      </c>
      <c r="Q808">
        <v>0.832901</v>
      </c>
      <c r="R808">
        <v>1.124649</v>
      </c>
      <c r="S808">
        <v>1.5458860000000001</v>
      </c>
      <c r="T808">
        <v>14</v>
      </c>
      <c r="U808">
        <v>17</v>
      </c>
    </row>
    <row r="809" spans="1:21">
      <c r="A809" s="12">
        <v>41523</v>
      </c>
      <c r="B809" s="13">
        <v>15</v>
      </c>
      <c r="C809" t="s">
        <v>37</v>
      </c>
      <c r="D809" t="s">
        <v>40</v>
      </c>
      <c r="E809" t="str">
        <f t="shared" si="12"/>
        <v>4152315Average Per Premise50% Cycling</v>
      </c>
      <c r="F809">
        <v>10.86201</v>
      </c>
      <c r="G809">
        <v>11.759309999999999</v>
      </c>
      <c r="H809">
        <v>11.985860000000001</v>
      </c>
      <c r="I809">
        <v>90.268199999999993</v>
      </c>
      <c r="J809">
        <v>0.42051369999999999</v>
      </c>
      <c r="K809">
        <v>0.70220329999999997</v>
      </c>
      <c r="L809" s="1">
        <v>0.89730069999999995</v>
      </c>
      <c r="M809" s="1">
        <v>1.092398</v>
      </c>
      <c r="N809">
        <v>1.374088</v>
      </c>
      <c r="O809">
        <v>0.64705999999999997</v>
      </c>
      <c r="P809">
        <v>0.92874959999999995</v>
      </c>
      <c r="Q809">
        <v>1.123847</v>
      </c>
      <c r="R809">
        <v>1.3189439999999999</v>
      </c>
      <c r="S809">
        <v>1.6006339999999999</v>
      </c>
      <c r="T809">
        <v>14</v>
      </c>
      <c r="U809">
        <v>17</v>
      </c>
    </row>
    <row r="810" spans="1:21">
      <c r="A810" s="12">
        <v>41523</v>
      </c>
      <c r="B810" s="13">
        <v>15</v>
      </c>
      <c r="C810" t="s">
        <v>39</v>
      </c>
      <c r="D810" t="s">
        <v>68</v>
      </c>
      <c r="E810" t="str">
        <f t="shared" si="12"/>
        <v>4152315Average Per Ton30% Cycling</v>
      </c>
      <c r="F810">
        <v>1.221568</v>
      </c>
      <c r="G810">
        <v>1.2847980000000001</v>
      </c>
      <c r="H810">
        <v>1.3073809999999999</v>
      </c>
      <c r="I810">
        <v>92.053600000000003</v>
      </c>
      <c r="J810">
        <v>-1.0227699999999999E-2</v>
      </c>
      <c r="K810">
        <v>3.3171699999999998E-2</v>
      </c>
      <c r="L810" s="1">
        <v>6.3229999999999995E-2</v>
      </c>
      <c r="M810" s="1">
        <v>9.3288300000000005E-2</v>
      </c>
      <c r="N810">
        <v>0.1366878</v>
      </c>
      <c r="O810">
        <v>1.23549E-2</v>
      </c>
      <c r="P810">
        <v>5.57543E-2</v>
      </c>
      <c r="Q810">
        <v>8.5812600000000003E-2</v>
      </c>
      <c r="R810">
        <v>0.1158709</v>
      </c>
      <c r="S810">
        <v>0.1592703</v>
      </c>
      <c r="T810">
        <v>14</v>
      </c>
      <c r="U810">
        <v>17</v>
      </c>
    </row>
    <row r="811" spans="1:21">
      <c r="A811" s="12">
        <v>41523</v>
      </c>
      <c r="B811" s="13">
        <v>15</v>
      </c>
      <c r="C811" t="s">
        <v>39</v>
      </c>
      <c r="D811" t="s">
        <v>40</v>
      </c>
      <c r="E811" t="str">
        <f t="shared" si="12"/>
        <v>4152315Average Per Ton50% Cycling</v>
      </c>
      <c r="F811">
        <v>1.1411450000000001</v>
      </c>
      <c r="G811">
        <v>1.235414</v>
      </c>
      <c r="H811">
        <v>1.259215</v>
      </c>
      <c r="I811">
        <v>90.268199999999993</v>
      </c>
      <c r="J811">
        <v>4.4178299999999997E-2</v>
      </c>
      <c r="K811">
        <v>7.3772199999999996E-2</v>
      </c>
      <c r="L811" s="1">
        <v>9.42688E-2</v>
      </c>
      <c r="M811" s="1">
        <v>0.1147654</v>
      </c>
      <c r="N811">
        <v>0.1443593</v>
      </c>
      <c r="O811">
        <v>6.7978899999999995E-2</v>
      </c>
      <c r="P811">
        <v>9.7572800000000001E-2</v>
      </c>
      <c r="Q811">
        <v>0.1180694</v>
      </c>
      <c r="R811">
        <v>0.13856599999999999</v>
      </c>
      <c r="S811">
        <v>0.1681599</v>
      </c>
      <c r="T811">
        <v>14</v>
      </c>
      <c r="U811">
        <v>17</v>
      </c>
    </row>
    <row r="812" spans="1:21">
      <c r="A812" s="12">
        <v>41523</v>
      </c>
      <c r="B812" s="13">
        <v>16</v>
      </c>
      <c r="C812" t="s">
        <v>38</v>
      </c>
      <c r="D812" t="s">
        <v>68</v>
      </c>
      <c r="E812" t="str">
        <f t="shared" si="12"/>
        <v>4152316Average Per Device30% Cycling</v>
      </c>
      <c r="F812">
        <v>4.652298</v>
      </c>
      <c r="G812">
        <v>4.8336969999999999</v>
      </c>
      <c r="H812">
        <v>4.9186579999999998</v>
      </c>
      <c r="I812">
        <v>92.006100000000004</v>
      </c>
      <c r="J812">
        <v>-0.1001766</v>
      </c>
      <c r="K812">
        <v>6.6180799999999998E-2</v>
      </c>
      <c r="L812" s="1">
        <v>0.18139930000000001</v>
      </c>
      <c r="M812" s="1">
        <v>0.29661789999999999</v>
      </c>
      <c r="N812">
        <v>0.46297529999999998</v>
      </c>
      <c r="O812">
        <v>-1.52161E-2</v>
      </c>
      <c r="P812">
        <v>0.1511412</v>
      </c>
      <c r="Q812">
        <v>0.26635979999999998</v>
      </c>
      <c r="R812">
        <v>0.38157839999999998</v>
      </c>
      <c r="S812">
        <v>0.54793570000000003</v>
      </c>
      <c r="T812">
        <v>14</v>
      </c>
      <c r="U812">
        <v>17</v>
      </c>
    </row>
    <row r="813" spans="1:21">
      <c r="A813" s="12">
        <v>41523</v>
      </c>
      <c r="B813" s="13">
        <v>16</v>
      </c>
      <c r="C813" t="s">
        <v>38</v>
      </c>
      <c r="D813" t="s">
        <v>40</v>
      </c>
      <c r="E813" t="str">
        <f t="shared" si="12"/>
        <v>4152316Average Per Device50% Cycling</v>
      </c>
      <c r="F813">
        <v>4.2964599999999997</v>
      </c>
      <c r="G813">
        <v>4.6942820000000003</v>
      </c>
      <c r="H813">
        <v>4.7847189999999999</v>
      </c>
      <c r="I813">
        <v>90.922200000000004</v>
      </c>
      <c r="J813">
        <v>0.20763229999999999</v>
      </c>
      <c r="K813">
        <v>0.31999759999999999</v>
      </c>
      <c r="L813" s="1">
        <v>0.39782139999999999</v>
      </c>
      <c r="M813" s="1">
        <v>0.47564529999999999</v>
      </c>
      <c r="N813">
        <v>0.58801060000000005</v>
      </c>
      <c r="O813">
        <v>0.29806919999999998</v>
      </c>
      <c r="P813">
        <v>0.41043449999999998</v>
      </c>
      <c r="Q813">
        <v>0.48825839999999998</v>
      </c>
      <c r="R813">
        <v>0.56608219999999998</v>
      </c>
      <c r="S813">
        <v>0.67844749999999998</v>
      </c>
      <c r="T813">
        <v>14</v>
      </c>
      <c r="U813">
        <v>17</v>
      </c>
    </row>
    <row r="814" spans="1:21">
      <c r="A814" s="12">
        <v>41523</v>
      </c>
      <c r="B814" s="13">
        <v>16</v>
      </c>
      <c r="C814" t="s">
        <v>37</v>
      </c>
      <c r="D814" t="s">
        <v>68</v>
      </c>
      <c r="E814" t="str">
        <f t="shared" si="12"/>
        <v>4152316Average Per Premise30% Cycling</v>
      </c>
      <c r="F814">
        <v>11.70058</v>
      </c>
      <c r="G814">
        <v>12.15681</v>
      </c>
      <c r="H814">
        <v>12.370480000000001</v>
      </c>
      <c r="I814">
        <v>92.006100000000004</v>
      </c>
      <c r="J814">
        <v>-0.25194420000000001</v>
      </c>
      <c r="K814">
        <v>0.1664465</v>
      </c>
      <c r="L814" s="1">
        <v>0.45622249999999998</v>
      </c>
      <c r="M814" s="1">
        <v>0.74599859999999996</v>
      </c>
      <c r="N814">
        <v>1.1643889999999999</v>
      </c>
      <c r="O814">
        <v>-3.8267700000000002E-2</v>
      </c>
      <c r="P814">
        <v>0.38012289999999999</v>
      </c>
      <c r="Q814">
        <v>0.66989900000000002</v>
      </c>
      <c r="R814">
        <v>0.9596751</v>
      </c>
      <c r="S814">
        <v>1.378066</v>
      </c>
      <c r="T814">
        <v>14</v>
      </c>
      <c r="U814">
        <v>17</v>
      </c>
    </row>
    <row r="815" spans="1:21">
      <c r="A815" s="12">
        <v>41523</v>
      </c>
      <c r="B815" s="13">
        <v>16</v>
      </c>
      <c r="C815" t="s">
        <v>37</v>
      </c>
      <c r="D815" t="s">
        <v>40</v>
      </c>
      <c r="E815" t="str">
        <f t="shared" si="12"/>
        <v>4152316Average Per Premise50% Cycling</v>
      </c>
      <c r="F815">
        <v>10.507099999999999</v>
      </c>
      <c r="G815">
        <v>11.479979999999999</v>
      </c>
      <c r="H815">
        <v>11.70115</v>
      </c>
      <c r="I815">
        <v>90.922200000000004</v>
      </c>
      <c r="J815">
        <v>0.50777079999999997</v>
      </c>
      <c r="K815">
        <v>0.78256300000000001</v>
      </c>
      <c r="L815" s="1">
        <v>0.97288319999999995</v>
      </c>
      <c r="M815" s="1">
        <v>1.163203</v>
      </c>
      <c r="N815">
        <v>1.4379960000000001</v>
      </c>
      <c r="O815">
        <v>0.72893649999999999</v>
      </c>
      <c r="P815">
        <v>1.0037290000000001</v>
      </c>
      <c r="Q815">
        <v>1.1940489999999999</v>
      </c>
      <c r="R815">
        <v>1.384369</v>
      </c>
      <c r="S815">
        <v>1.6591610000000001</v>
      </c>
      <c r="T815">
        <v>14</v>
      </c>
      <c r="U815">
        <v>17</v>
      </c>
    </row>
    <row r="816" spans="1:21">
      <c r="A816" s="12">
        <v>41523</v>
      </c>
      <c r="B816" s="13">
        <v>16</v>
      </c>
      <c r="C816" t="s">
        <v>39</v>
      </c>
      <c r="D816" t="s">
        <v>68</v>
      </c>
      <c r="E816" t="str">
        <f t="shared" si="12"/>
        <v>4152316Average Per Ton30% Cycling</v>
      </c>
      <c r="F816">
        <v>1.205492</v>
      </c>
      <c r="G816">
        <v>1.2524960000000001</v>
      </c>
      <c r="H816">
        <v>1.2745109999999999</v>
      </c>
      <c r="I816">
        <v>92.006100000000004</v>
      </c>
      <c r="J816">
        <v>-2.5957399999999999E-2</v>
      </c>
      <c r="K816">
        <v>1.7148699999999999E-2</v>
      </c>
      <c r="L816" s="1">
        <v>4.7003900000000001E-2</v>
      </c>
      <c r="M816" s="1">
        <v>7.6858999999999997E-2</v>
      </c>
      <c r="N816">
        <v>0.11996510000000001</v>
      </c>
      <c r="O816">
        <v>-3.9427000000000004E-3</v>
      </c>
      <c r="P816">
        <v>3.9163400000000001E-2</v>
      </c>
      <c r="Q816">
        <v>6.9018599999999999E-2</v>
      </c>
      <c r="R816">
        <v>9.8873799999999998E-2</v>
      </c>
      <c r="S816">
        <v>0.14197989999999999</v>
      </c>
      <c r="T816">
        <v>14</v>
      </c>
      <c r="U816">
        <v>17</v>
      </c>
    </row>
    <row r="817" spans="1:21">
      <c r="A817" s="12">
        <v>41523</v>
      </c>
      <c r="B817" s="13">
        <v>16</v>
      </c>
      <c r="C817" t="s">
        <v>39</v>
      </c>
      <c r="D817" t="s">
        <v>40</v>
      </c>
      <c r="E817" t="str">
        <f t="shared" si="12"/>
        <v>4152316Average Per Ton50% Cycling</v>
      </c>
      <c r="F817">
        <v>1.1038589999999999</v>
      </c>
      <c r="G817">
        <v>1.2060679999999999</v>
      </c>
      <c r="H817">
        <v>1.229303</v>
      </c>
      <c r="I817">
        <v>90.922200000000004</v>
      </c>
      <c r="J817">
        <v>5.3345499999999997E-2</v>
      </c>
      <c r="K817">
        <v>8.2214700000000002E-2</v>
      </c>
      <c r="L817" s="1">
        <v>0.10220940000000001</v>
      </c>
      <c r="M817" s="1">
        <v>0.1222042</v>
      </c>
      <c r="N817">
        <v>0.1510734</v>
      </c>
      <c r="O817">
        <v>7.6580700000000002E-2</v>
      </c>
      <c r="P817">
        <v>0.1054499</v>
      </c>
      <c r="Q817">
        <v>0.12544469999999999</v>
      </c>
      <c r="R817">
        <v>0.1454394</v>
      </c>
      <c r="S817">
        <v>0.17430860000000001</v>
      </c>
      <c r="T817">
        <v>14</v>
      </c>
      <c r="U817">
        <v>17</v>
      </c>
    </row>
    <row r="818" spans="1:21">
      <c r="A818" s="12">
        <v>41523</v>
      </c>
      <c r="B818" s="13">
        <v>17</v>
      </c>
      <c r="C818" t="s">
        <v>38</v>
      </c>
      <c r="D818" t="s">
        <v>68</v>
      </c>
      <c r="E818" t="str">
        <f t="shared" si="12"/>
        <v>4152317Average Per Device30% Cycling</v>
      </c>
      <c r="F818">
        <v>4.4468880000000004</v>
      </c>
      <c r="G818">
        <v>4.578614</v>
      </c>
      <c r="H818">
        <v>4.6590910000000001</v>
      </c>
      <c r="I818">
        <v>90.287899999999993</v>
      </c>
      <c r="J818">
        <v>-0.141598</v>
      </c>
      <c r="K818">
        <v>1.9883600000000001E-2</v>
      </c>
      <c r="L818" s="1">
        <v>0.13172529999999999</v>
      </c>
      <c r="M818" s="1">
        <v>0.24356700000000001</v>
      </c>
      <c r="N818">
        <v>0.40504869999999998</v>
      </c>
      <c r="O818">
        <v>-6.1121300000000003E-2</v>
      </c>
      <c r="P818">
        <v>0.1003604</v>
      </c>
      <c r="Q818">
        <v>0.2122021</v>
      </c>
      <c r="R818">
        <v>0.32404379999999999</v>
      </c>
      <c r="S818">
        <v>0.4855254</v>
      </c>
      <c r="T818">
        <v>14</v>
      </c>
      <c r="U818">
        <v>17</v>
      </c>
    </row>
    <row r="819" spans="1:21">
      <c r="A819" s="12">
        <v>41523</v>
      </c>
      <c r="B819" s="13">
        <v>17</v>
      </c>
      <c r="C819" t="s">
        <v>38</v>
      </c>
      <c r="D819" t="s">
        <v>40</v>
      </c>
      <c r="E819" t="str">
        <f t="shared" si="12"/>
        <v>4152317Average Per Device50% Cycling</v>
      </c>
      <c r="F819">
        <v>4.0801059999999998</v>
      </c>
      <c r="G819">
        <v>4.441198</v>
      </c>
      <c r="H819">
        <v>4.5267590000000002</v>
      </c>
      <c r="I819">
        <v>88.620699999999999</v>
      </c>
      <c r="J819">
        <v>0.17577029999999999</v>
      </c>
      <c r="K819">
        <v>0.28526020000000002</v>
      </c>
      <c r="L819" s="1">
        <v>0.36109259999999999</v>
      </c>
      <c r="M819" s="1">
        <v>0.4369249</v>
      </c>
      <c r="N819">
        <v>0.54641479999999998</v>
      </c>
      <c r="O819">
        <v>0.26133109999999998</v>
      </c>
      <c r="P819">
        <v>0.37082100000000001</v>
      </c>
      <c r="Q819">
        <v>0.44665339999999998</v>
      </c>
      <c r="R819">
        <v>0.52248570000000005</v>
      </c>
      <c r="S819">
        <v>0.63197559999999997</v>
      </c>
      <c r="T819">
        <v>14</v>
      </c>
      <c r="U819">
        <v>17</v>
      </c>
    </row>
    <row r="820" spans="1:21">
      <c r="A820" s="12">
        <v>41523</v>
      </c>
      <c r="B820" s="13">
        <v>17</v>
      </c>
      <c r="C820" t="s">
        <v>37</v>
      </c>
      <c r="D820" t="s">
        <v>68</v>
      </c>
      <c r="E820" t="str">
        <f t="shared" si="12"/>
        <v>4152317Average Per Premise30% Cycling</v>
      </c>
      <c r="F820">
        <v>11.18398</v>
      </c>
      <c r="G820">
        <v>11.515269999999999</v>
      </c>
      <c r="H820">
        <v>11.71767</v>
      </c>
      <c r="I820">
        <v>90.287899999999993</v>
      </c>
      <c r="J820">
        <v>-0.35612110000000002</v>
      </c>
      <c r="K820">
        <v>5.0007099999999999E-2</v>
      </c>
      <c r="L820" s="1">
        <v>0.33129019999999998</v>
      </c>
      <c r="M820" s="1">
        <v>0.61257340000000005</v>
      </c>
      <c r="N820">
        <v>1.018702</v>
      </c>
      <c r="O820">
        <v>-0.15372089999999999</v>
      </c>
      <c r="P820">
        <v>0.2524073</v>
      </c>
      <c r="Q820">
        <v>0.53369049999999996</v>
      </c>
      <c r="R820">
        <v>0.81497359999999996</v>
      </c>
      <c r="S820">
        <v>1.2211019999999999</v>
      </c>
      <c r="T820">
        <v>14</v>
      </c>
      <c r="U820">
        <v>17</v>
      </c>
    </row>
    <row r="821" spans="1:21">
      <c r="A821" s="12">
        <v>41523</v>
      </c>
      <c r="B821" s="13">
        <v>17</v>
      </c>
      <c r="C821" t="s">
        <v>37</v>
      </c>
      <c r="D821" t="s">
        <v>40</v>
      </c>
      <c r="E821" t="str">
        <f t="shared" si="12"/>
        <v>4152317Average Per Premise50% Cycling</v>
      </c>
      <c r="F821">
        <v>9.9780010000000008</v>
      </c>
      <c r="G821">
        <v>10.86106</v>
      </c>
      <c r="H821">
        <v>11.0703</v>
      </c>
      <c r="I821">
        <v>88.620699999999999</v>
      </c>
      <c r="J821">
        <v>0.42985220000000002</v>
      </c>
      <c r="K821">
        <v>0.69761240000000002</v>
      </c>
      <c r="L821" s="1">
        <v>0.88306240000000003</v>
      </c>
      <c r="M821" s="1">
        <v>1.0685119999999999</v>
      </c>
      <c r="N821">
        <v>1.336273</v>
      </c>
      <c r="O821">
        <v>0.63909400000000005</v>
      </c>
      <c r="P821">
        <v>0.9068543</v>
      </c>
      <c r="Q821">
        <v>1.0923039999999999</v>
      </c>
      <c r="R821">
        <v>1.2777540000000001</v>
      </c>
      <c r="S821">
        <v>1.5455140000000001</v>
      </c>
      <c r="T821">
        <v>14</v>
      </c>
      <c r="U821">
        <v>17</v>
      </c>
    </row>
    <row r="822" spans="1:21">
      <c r="A822" s="12">
        <v>41523</v>
      </c>
      <c r="B822" s="13">
        <v>17</v>
      </c>
      <c r="C822" t="s">
        <v>39</v>
      </c>
      <c r="D822" t="s">
        <v>68</v>
      </c>
      <c r="E822" t="str">
        <f t="shared" si="12"/>
        <v>4152317Average Per Ton30% Cycling</v>
      </c>
      <c r="F822">
        <v>1.1522669999999999</v>
      </c>
      <c r="G822">
        <v>1.186399</v>
      </c>
      <c r="H822">
        <v>1.207252</v>
      </c>
      <c r="I822">
        <v>90.287899999999993</v>
      </c>
      <c r="J822">
        <v>-3.6690500000000001E-2</v>
      </c>
      <c r="K822">
        <v>5.1522E-3</v>
      </c>
      <c r="L822" s="1">
        <v>3.41324E-2</v>
      </c>
      <c r="M822" s="1">
        <v>6.3112500000000002E-2</v>
      </c>
      <c r="N822">
        <v>0.1049553</v>
      </c>
      <c r="O822">
        <v>-1.58376E-2</v>
      </c>
      <c r="P822">
        <v>2.60051E-2</v>
      </c>
      <c r="Q822">
        <v>5.4985300000000001E-2</v>
      </c>
      <c r="R822">
        <v>8.3965399999999996E-2</v>
      </c>
      <c r="S822">
        <v>0.12580820000000001</v>
      </c>
      <c r="T822">
        <v>14</v>
      </c>
      <c r="U822">
        <v>17</v>
      </c>
    </row>
    <row r="823" spans="1:21">
      <c r="A823" s="12">
        <v>41523</v>
      </c>
      <c r="B823" s="13">
        <v>17</v>
      </c>
      <c r="C823" t="s">
        <v>39</v>
      </c>
      <c r="D823" t="s">
        <v>40</v>
      </c>
      <c r="E823" t="str">
        <f t="shared" si="12"/>
        <v>4152317Average Per Ton50% Cycling</v>
      </c>
      <c r="F823">
        <v>1.0482720000000001</v>
      </c>
      <c r="G823">
        <v>1.1410450000000001</v>
      </c>
      <c r="H823">
        <v>1.163028</v>
      </c>
      <c r="I823">
        <v>88.620699999999999</v>
      </c>
      <c r="J823">
        <v>4.5159600000000001E-2</v>
      </c>
      <c r="K823">
        <v>7.3289999999999994E-2</v>
      </c>
      <c r="L823" s="1">
        <v>9.2773099999999997E-2</v>
      </c>
      <c r="M823" s="1">
        <v>0.1122561</v>
      </c>
      <c r="N823">
        <v>0.1403866</v>
      </c>
      <c r="O823">
        <v>6.7142099999999996E-2</v>
      </c>
      <c r="P823">
        <v>9.5272599999999999E-2</v>
      </c>
      <c r="Q823">
        <v>0.1147556</v>
      </c>
      <c r="R823">
        <v>0.13423869999999999</v>
      </c>
      <c r="S823">
        <v>0.16236909999999999</v>
      </c>
      <c r="T823">
        <v>14</v>
      </c>
      <c r="U823">
        <v>17</v>
      </c>
    </row>
    <row r="824" spans="1:21">
      <c r="A824" s="12">
        <v>41523</v>
      </c>
      <c r="B824" s="13">
        <v>18</v>
      </c>
      <c r="C824" t="s">
        <v>38</v>
      </c>
      <c r="D824" t="s">
        <v>68</v>
      </c>
      <c r="E824" t="str">
        <f t="shared" si="12"/>
        <v>4152318Average Per Device30% Cycling</v>
      </c>
      <c r="F824">
        <v>4.2688410000000001</v>
      </c>
      <c r="G824">
        <v>4.0912470000000001</v>
      </c>
      <c r="H824">
        <v>4.163157</v>
      </c>
      <c r="I824">
        <v>85.037099999999995</v>
      </c>
      <c r="J824">
        <v>-0.44424390000000002</v>
      </c>
      <c r="K824">
        <v>-0.28670509999999999</v>
      </c>
      <c r="L824" s="1">
        <v>-0.17759420000000001</v>
      </c>
      <c r="M824" s="1">
        <v>-6.8483299999999997E-2</v>
      </c>
      <c r="N824">
        <v>8.9055499999999996E-2</v>
      </c>
      <c r="O824">
        <v>-0.37233349999999998</v>
      </c>
      <c r="P824">
        <v>-0.21479470000000001</v>
      </c>
      <c r="Q824">
        <v>-0.10568379999999999</v>
      </c>
      <c r="R824">
        <v>3.4271000000000002E-3</v>
      </c>
      <c r="S824">
        <v>0.1609659</v>
      </c>
      <c r="T824">
        <v>14</v>
      </c>
      <c r="U824">
        <v>17</v>
      </c>
    </row>
    <row r="825" spans="1:21">
      <c r="A825" s="12">
        <v>41523</v>
      </c>
      <c r="B825" s="13">
        <v>18</v>
      </c>
      <c r="C825" t="s">
        <v>38</v>
      </c>
      <c r="D825" t="s">
        <v>40</v>
      </c>
      <c r="E825" t="str">
        <f t="shared" si="12"/>
        <v>4152318Average Per Device50% Cycling</v>
      </c>
      <c r="F825">
        <v>3.9502429999999999</v>
      </c>
      <c r="G825">
        <v>3.9261010000000001</v>
      </c>
      <c r="H825">
        <v>4.0017389999999997</v>
      </c>
      <c r="I825">
        <v>83.605400000000003</v>
      </c>
      <c r="J825">
        <v>-0.20557030000000001</v>
      </c>
      <c r="K825">
        <v>-9.8380700000000001E-2</v>
      </c>
      <c r="L825" s="1">
        <v>-2.4141599999999999E-2</v>
      </c>
      <c r="M825" s="1">
        <v>5.0097599999999999E-2</v>
      </c>
      <c r="N825">
        <v>0.15728719999999999</v>
      </c>
      <c r="O825">
        <v>-0.12993270000000001</v>
      </c>
      <c r="P825">
        <v>-2.2743099999999999E-2</v>
      </c>
      <c r="Q825">
        <v>5.1496E-2</v>
      </c>
      <c r="R825">
        <v>0.12573519999999999</v>
      </c>
      <c r="S825">
        <v>0.23292470000000001</v>
      </c>
      <c r="T825">
        <v>14</v>
      </c>
      <c r="U825">
        <v>17</v>
      </c>
    </row>
    <row r="826" spans="1:21">
      <c r="A826" s="12">
        <v>41523</v>
      </c>
      <c r="B826" s="13">
        <v>18</v>
      </c>
      <c r="C826" t="s">
        <v>37</v>
      </c>
      <c r="D826" t="s">
        <v>68</v>
      </c>
      <c r="E826" t="str">
        <f t="shared" si="12"/>
        <v>4152318Average Per Premise30% Cycling</v>
      </c>
      <c r="F826">
        <v>10.736179999999999</v>
      </c>
      <c r="G826">
        <v>10.289529999999999</v>
      </c>
      <c r="H826">
        <v>10.47039</v>
      </c>
      <c r="I826">
        <v>85.037099999999995</v>
      </c>
      <c r="J826">
        <v>-1.1172789999999999</v>
      </c>
      <c r="K826">
        <v>-0.72106669999999995</v>
      </c>
      <c r="L826" s="1">
        <v>-0.44665149999999998</v>
      </c>
      <c r="M826" s="1">
        <v>-0.17223630000000001</v>
      </c>
      <c r="N826">
        <v>0.2239757</v>
      </c>
      <c r="O826">
        <v>-0.9364228</v>
      </c>
      <c r="P826">
        <v>-0.54021090000000005</v>
      </c>
      <c r="Q826">
        <v>-0.26579570000000002</v>
      </c>
      <c r="R826">
        <v>8.6195000000000004E-3</v>
      </c>
      <c r="S826">
        <v>0.40483140000000001</v>
      </c>
      <c r="T826">
        <v>14</v>
      </c>
      <c r="U826">
        <v>17</v>
      </c>
    </row>
    <row r="827" spans="1:21">
      <c r="A827" s="12">
        <v>41523</v>
      </c>
      <c r="B827" s="13">
        <v>18</v>
      </c>
      <c r="C827" t="s">
        <v>37</v>
      </c>
      <c r="D827" t="s">
        <v>40</v>
      </c>
      <c r="E827" t="str">
        <f t="shared" si="12"/>
        <v>4152318Average Per Premise50% Cycling</v>
      </c>
      <c r="F827">
        <v>9.6604189999999992</v>
      </c>
      <c r="G827">
        <v>9.6013800000000007</v>
      </c>
      <c r="H827">
        <v>9.7863539999999993</v>
      </c>
      <c r="I827">
        <v>83.605400000000003</v>
      </c>
      <c r="J827">
        <v>-0.50272669999999997</v>
      </c>
      <c r="K827">
        <v>-0.2405919</v>
      </c>
      <c r="L827" s="1">
        <v>-5.9038199999999999E-2</v>
      </c>
      <c r="M827" s="1">
        <v>0.1225156</v>
      </c>
      <c r="N827">
        <v>0.3846503</v>
      </c>
      <c r="O827">
        <v>-0.3177529</v>
      </c>
      <c r="P827">
        <v>-5.56182E-2</v>
      </c>
      <c r="Q827">
        <v>0.12593560000000001</v>
      </c>
      <c r="R827">
        <v>0.30748930000000002</v>
      </c>
      <c r="S827">
        <v>0.56962409999999997</v>
      </c>
      <c r="T827">
        <v>14</v>
      </c>
      <c r="U827">
        <v>17</v>
      </c>
    </row>
    <row r="828" spans="1:21">
      <c r="A828" s="12">
        <v>41523</v>
      </c>
      <c r="B828" s="13">
        <v>18</v>
      </c>
      <c r="C828" t="s">
        <v>39</v>
      </c>
      <c r="D828" t="s">
        <v>68</v>
      </c>
      <c r="E828" t="str">
        <f t="shared" si="12"/>
        <v>4152318Average Per Ton30% Cycling</v>
      </c>
      <c r="F828">
        <v>1.1061319999999999</v>
      </c>
      <c r="G828">
        <v>1.060114</v>
      </c>
      <c r="H828">
        <v>1.0787469999999999</v>
      </c>
      <c r="I828">
        <v>85.037099999999995</v>
      </c>
      <c r="J828">
        <v>-0.11511150000000001</v>
      </c>
      <c r="K828">
        <v>-7.4290400000000006E-2</v>
      </c>
      <c r="L828" s="1">
        <v>-4.60179E-2</v>
      </c>
      <c r="M828" s="1">
        <v>-1.7745299999999999E-2</v>
      </c>
      <c r="N828">
        <v>2.3075700000000001E-2</v>
      </c>
      <c r="O828">
        <v>-9.6478300000000003E-2</v>
      </c>
      <c r="P828">
        <v>-5.5657199999999997E-2</v>
      </c>
      <c r="Q828">
        <v>-2.7384599999999999E-2</v>
      </c>
      <c r="R828">
        <v>8.8789999999999995E-4</v>
      </c>
      <c r="S828">
        <v>4.1709000000000003E-2</v>
      </c>
      <c r="T828">
        <v>14</v>
      </c>
      <c r="U828">
        <v>17</v>
      </c>
    </row>
    <row r="829" spans="1:21">
      <c r="A829" s="12">
        <v>41523</v>
      </c>
      <c r="B829" s="13">
        <v>18</v>
      </c>
      <c r="C829" t="s">
        <v>39</v>
      </c>
      <c r="D829" t="s">
        <v>40</v>
      </c>
      <c r="E829" t="str">
        <f t="shared" si="12"/>
        <v>4152318Average Per Ton50% Cycling</v>
      </c>
      <c r="F829">
        <v>1.0149079999999999</v>
      </c>
      <c r="G829">
        <v>1.008705</v>
      </c>
      <c r="H829">
        <v>1.028138</v>
      </c>
      <c r="I829">
        <v>83.605400000000003</v>
      </c>
      <c r="J829">
        <v>-5.2815599999999997E-2</v>
      </c>
      <c r="K829">
        <v>-2.5276199999999999E-2</v>
      </c>
      <c r="L829" s="1">
        <v>-6.2024999999999997E-3</v>
      </c>
      <c r="M829" s="1">
        <v>1.28713E-2</v>
      </c>
      <c r="N829">
        <v>4.0410700000000001E-2</v>
      </c>
      <c r="O829">
        <v>-3.3382599999999998E-2</v>
      </c>
      <c r="P829">
        <v>-5.8431999999999998E-3</v>
      </c>
      <c r="Q829">
        <v>1.32306E-2</v>
      </c>
      <c r="R829">
        <v>3.2304300000000001E-2</v>
      </c>
      <c r="S829">
        <v>5.98437E-2</v>
      </c>
      <c r="T829">
        <v>14</v>
      </c>
      <c r="U829">
        <v>17</v>
      </c>
    </row>
    <row r="830" spans="1:21">
      <c r="A830" s="12">
        <v>41523</v>
      </c>
      <c r="B830" s="13">
        <v>19</v>
      </c>
      <c r="C830" t="s">
        <v>38</v>
      </c>
      <c r="D830" t="s">
        <v>68</v>
      </c>
      <c r="E830" t="str">
        <f t="shared" si="12"/>
        <v>4152319Average Per Device30% Cycling</v>
      </c>
      <c r="F830">
        <v>3.7019289999999998</v>
      </c>
      <c r="G830">
        <v>3.5511360000000001</v>
      </c>
      <c r="H830">
        <v>3.6135540000000002</v>
      </c>
      <c r="I830">
        <v>79.673900000000003</v>
      </c>
      <c r="J830">
        <v>-0.4030995</v>
      </c>
      <c r="K830">
        <v>-0.2540345</v>
      </c>
      <c r="L830" s="1">
        <v>-0.1507926</v>
      </c>
      <c r="M830" s="1">
        <v>-4.7550599999999998E-2</v>
      </c>
      <c r="N830">
        <v>0.1015143</v>
      </c>
      <c r="O830">
        <v>-0.34068229999999999</v>
      </c>
      <c r="P830">
        <v>-0.19161729999999999</v>
      </c>
      <c r="Q830">
        <v>-8.8375300000000004E-2</v>
      </c>
      <c r="R830">
        <v>1.4866600000000001E-2</v>
      </c>
      <c r="S830">
        <v>0.16393160000000001</v>
      </c>
      <c r="T830">
        <v>14</v>
      </c>
      <c r="U830">
        <v>17</v>
      </c>
    </row>
    <row r="831" spans="1:21">
      <c r="A831" s="12">
        <v>41523</v>
      </c>
      <c r="B831" s="13">
        <v>19</v>
      </c>
      <c r="C831" t="s">
        <v>38</v>
      </c>
      <c r="D831" t="s">
        <v>40</v>
      </c>
      <c r="E831" t="str">
        <f t="shared" si="12"/>
        <v>4152319Average Per Device50% Cycling</v>
      </c>
      <c r="F831">
        <v>3.5377540000000001</v>
      </c>
      <c r="G831">
        <v>3.3616280000000001</v>
      </c>
      <c r="H831">
        <v>3.4263910000000002</v>
      </c>
      <c r="I831">
        <v>78.750500000000002</v>
      </c>
      <c r="J831">
        <v>-0.34752430000000001</v>
      </c>
      <c r="K831">
        <v>-0.2462607</v>
      </c>
      <c r="L831" s="1">
        <v>-0.1761258</v>
      </c>
      <c r="M831" s="1">
        <v>-0.1059909</v>
      </c>
      <c r="N831">
        <v>-4.7272E-3</v>
      </c>
      <c r="O831">
        <v>-0.2827615</v>
      </c>
      <c r="P831">
        <v>-0.18149779999999999</v>
      </c>
      <c r="Q831">
        <v>-0.1113629</v>
      </c>
      <c r="R831">
        <v>-4.1228000000000001E-2</v>
      </c>
      <c r="S831">
        <v>6.0035600000000001E-2</v>
      </c>
      <c r="T831">
        <v>14</v>
      </c>
      <c r="U831">
        <v>17</v>
      </c>
    </row>
    <row r="832" spans="1:21">
      <c r="A832" s="12">
        <v>41523</v>
      </c>
      <c r="B832" s="13">
        <v>19</v>
      </c>
      <c r="C832" t="s">
        <v>37</v>
      </c>
      <c r="D832" t="s">
        <v>68</v>
      </c>
      <c r="E832" t="str">
        <f t="shared" si="12"/>
        <v>4152319Average Per Premise30% Cycling</v>
      </c>
      <c r="F832">
        <v>9.3103940000000005</v>
      </c>
      <c r="G832">
        <v>8.9311489999999996</v>
      </c>
      <c r="H832">
        <v>9.0881299999999996</v>
      </c>
      <c r="I832">
        <v>79.673900000000003</v>
      </c>
      <c r="J832">
        <v>-1.0138</v>
      </c>
      <c r="K832">
        <v>-0.63889949999999995</v>
      </c>
      <c r="L832" s="1">
        <v>-0.37924479999999999</v>
      </c>
      <c r="M832" s="1">
        <v>-0.1195901</v>
      </c>
      <c r="N832">
        <v>0.25530999999999998</v>
      </c>
      <c r="O832">
        <v>-0.8568192</v>
      </c>
      <c r="P832">
        <v>-0.48191899999999999</v>
      </c>
      <c r="Q832">
        <v>-0.2222643</v>
      </c>
      <c r="R832">
        <v>3.7390399999999997E-2</v>
      </c>
      <c r="S832">
        <v>0.4122905</v>
      </c>
      <c r="T832">
        <v>14</v>
      </c>
      <c r="U832">
        <v>17</v>
      </c>
    </row>
    <row r="833" spans="1:21">
      <c r="A833" s="12">
        <v>41523</v>
      </c>
      <c r="B833" s="13">
        <v>19</v>
      </c>
      <c r="C833" t="s">
        <v>37</v>
      </c>
      <c r="D833" t="s">
        <v>40</v>
      </c>
      <c r="E833" t="str">
        <f t="shared" si="12"/>
        <v>4152319Average Per Premise50% Cycling</v>
      </c>
      <c r="F833">
        <v>8.6516660000000005</v>
      </c>
      <c r="G833">
        <v>8.2209459999999996</v>
      </c>
      <c r="H833">
        <v>8.3793249999999997</v>
      </c>
      <c r="I833">
        <v>78.750500000000002</v>
      </c>
      <c r="J833">
        <v>-0.84987889999999999</v>
      </c>
      <c r="K833">
        <v>-0.60223599999999999</v>
      </c>
      <c r="L833" s="1">
        <v>-0.43071939999999997</v>
      </c>
      <c r="M833" s="1">
        <v>-0.25920270000000001</v>
      </c>
      <c r="N833">
        <v>-1.15599E-2</v>
      </c>
      <c r="O833">
        <v>-0.69150029999999996</v>
      </c>
      <c r="P833">
        <v>-0.44385750000000002</v>
      </c>
      <c r="Q833">
        <v>-0.27234079999999999</v>
      </c>
      <c r="R833">
        <v>-0.1008241</v>
      </c>
      <c r="S833">
        <v>0.1468187</v>
      </c>
      <c r="T833">
        <v>14</v>
      </c>
      <c r="U833">
        <v>17</v>
      </c>
    </row>
    <row r="834" spans="1:21">
      <c r="A834" s="12">
        <v>41523</v>
      </c>
      <c r="B834" s="13">
        <v>19</v>
      </c>
      <c r="C834" t="s">
        <v>39</v>
      </c>
      <c r="D834" t="s">
        <v>68</v>
      </c>
      <c r="E834" t="str">
        <f t="shared" si="12"/>
        <v>4152319Average Per Ton30% Cycling</v>
      </c>
      <c r="F834">
        <v>0.95923499999999995</v>
      </c>
      <c r="G834">
        <v>0.92016200000000004</v>
      </c>
      <c r="H834">
        <v>0.93633540000000004</v>
      </c>
      <c r="I834">
        <v>79.673900000000003</v>
      </c>
      <c r="J834">
        <v>-0.10445020000000001</v>
      </c>
      <c r="K834">
        <v>-6.5824800000000003E-2</v>
      </c>
      <c r="L834" s="1">
        <v>-3.9072999999999997E-2</v>
      </c>
      <c r="M834" s="1">
        <v>-1.2321199999999999E-2</v>
      </c>
      <c r="N834">
        <v>2.63042E-2</v>
      </c>
      <c r="O834">
        <v>-8.82767E-2</v>
      </c>
      <c r="P834">
        <v>-4.9651399999999998E-2</v>
      </c>
      <c r="Q834">
        <v>-2.2899599999999999E-2</v>
      </c>
      <c r="R834">
        <v>3.8522000000000001E-3</v>
      </c>
      <c r="S834">
        <v>4.2477599999999997E-2</v>
      </c>
      <c r="T834">
        <v>14</v>
      </c>
      <c r="U834">
        <v>17</v>
      </c>
    </row>
    <row r="835" spans="1:21">
      <c r="A835" s="12">
        <v>41523</v>
      </c>
      <c r="B835" s="13">
        <v>19</v>
      </c>
      <c r="C835" t="s">
        <v>39</v>
      </c>
      <c r="D835" t="s">
        <v>40</v>
      </c>
      <c r="E835" t="str">
        <f t="shared" ref="E835:E898" si="13">CONCATENATE(A835,B835,C835,D835)</f>
        <v>4152319Average Per Ton50% Cycling</v>
      </c>
      <c r="F835">
        <v>0.90892980000000001</v>
      </c>
      <c r="G835">
        <v>0.86367910000000003</v>
      </c>
      <c r="H835">
        <v>0.88031820000000005</v>
      </c>
      <c r="I835">
        <v>78.750500000000002</v>
      </c>
      <c r="J835">
        <v>-8.9286900000000002E-2</v>
      </c>
      <c r="K835">
        <v>-6.3270000000000007E-2</v>
      </c>
      <c r="L835" s="1">
        <v>-4.5250699999999998E-2</v>
      </c>
      <c r="M835" s="1">
        <v>-2.7231499999999999E-2</v>
      </c>
      <c r="N835">
        <v>-1.2145000000000001E-3</v>
      </c>
      <c r="O835">
        <v>-7.2647900000000001E-2</v>
      </c>
      <c r="P835">
        <v>-4.6630900000000003E-2</v>
      </c>
      <c r="Q835">
        <v>-2.86117E-2</v>
      </c>
      <c r="R835">
        <v>-1.05924E-2</v>
      </c>
      <c r="S835">
        <v>1.5424500000000001E-2</v>
      </c>
      <c r="T835">
        <v>14</v>
      </c>
      <c r="U835">
        <v>17</v>
      </c>
    </row>
    <row r="836" spans="1:21">
      <c r="A836" s="12">
        <v>41523</v>
      </c>
      <c r="B836" s="13">
        <v>20</v>
      </c>
      <c r="C836" t="s">
        <v>38</v>
      </c>
      <c r="D836" t="s">
        <v>68</v>
      </c>
      <c r="E836" t="str">
        <f t="shared" si="13"/>
        <v>4152320Average Per Device30% Cycling</v>
      </c>
      <c r="F836">
        <v>3.5161989999999999</v>
      </c>
      <c r="G836">
        <v>3.3425929999999999</v>
      </c>
      <c r="H836">
        <v>3.4013450000000001</v>
      </c>
      <c r="I836">
        <v>77.104299999999995</v>
      </c>
      <c r="J836">
        <v>-0.42649920000000002</v>
      </c>
      <c r="K836">
        <v>-0.2770878</v>
      </c>
      <c r="L836" s="1">
        <v>-0.17360590000000001</v>
      </c>
      <c r="M836" s="1">
        <v>-7.0124000000000006E-2</v>
      </c>
      <c r="N836">
        <v>7.9287399999999994E-2</v>
      </c>
      <c r="O836">
        <v>-0.3677474</v>
      </c>
      <c r="P836">
        <v>-0.218336</v>
      </c>
      <c r="Q836">
        <v>-0.1148541</v>
      </c>
      <c r="R836">
        <v>-1.1372200000000001E-2</v>
      </c>
      <c r="S836">
        <v>0.1380392</v>
      </c>
      <c r="T836">
        <v>14</v>
      </c>
      <c r="U836">
        <v>17</v>
      </c>
    </row>
    <row r="837" spans="1:21">
      <c r="A837" s="12">
        <v>41523</v>
      </c>
      <c r="B837" s="13">
        <v>20</v>
      </c>
      <c r="C837" t="s">
        <v>38</v>
      </c>
      <c r="D837" t="s">
        <v>40</v>
      </c>
      <c r="E837" t="str">
        <f t="shared" si="13"/>
        <v>4152320Average Per Device50% Cycling</v>
      </c>
      <c r="F837">
        <v>3.2976920000000001</v>
      </c>
      <c r="G837">
        <v>3.1522420000000002</v>
      </c>
      <c r="H837">
        <v>3.212971</v>
      </c>
      <c r="I837">
        <v>76.488200000000006</v>
      </c>
      <c r="J837">
        <v>-0.313606</v>
      </c>
      <c r="K837">
        <v>-0.21425759999999999</v>
      </c>
      <c r="L837" s="1">
        <v>-0.1454492</v>
      </c>
      <c r="M837" s="1">
        <v>-7.6640799999999995E-2</v>
      </c>
      <c r="N837">
        <v>2.2707600000000001E-2</v>
      </c>
      <c r="O837">
        <v>-0.25287720000000002</v>
      </c>
      <c r="P837">
        <v>-0.15352879999999999</v>
      </c>
      <c r="Q837">
        <v>-8.4720400000000001E-2</v>
      </c>
      <c r="R837">
        <v>-1.5911999999999999E-2</v>
      </c>
      <c r="S837">
        <v>8.3436399999999994E-2</v>
      </c>
      <c r="T837">
        <v>14</v>
      </c>
      <c r="U837">
        <v>17</v>
      </c>
    </row>
    <row r="838" spans="1:21">
      <c r="A838" s="12">
        <v>41523</v>
      </c>
      <c r="B838" s="13">
        <v>20</v>
      </c>
      <c r="C838" t="s">
        <v>37</v>
      </c>
      <c r="D838" t="s">
        <v>68</v>
      </c>
      <c r="E838" t="str">
        <f t="shared" si="13"/>
        <v>4152320Average Per Premise30% Cycling</v>
      </c>
      <c r="F838">
        <v>8.8432820000000003</v>
      </c>
      <c r="G838">
        <v>8.4066609999999997</v>
      </c>
      <c r="H838">
        <v>8.5544220000000006</v>
      </c>
      <c r="I838">
        <v>77.104299999999995</v>
      </c>
      <c r="J838">
        <v>-1.0726500000000001</v>
      </c>
      <c r="K838">
        <v>-0.69687889999999997</v>
      </c>
      <c r="L838" s="1">
        <v>-0.43662069999999997</v>
      </c>
      <c r="M838" s="1">
        <v>-0.17636260000000001</v>
      </c>
      <c r="N838">
        <v>0.1994088</v>
      </c>
      <c r="O838">
        <v>-0.92488890000000001</v>
      </c>
      <c r="P838">
        <v>-0.54911750000000004</v>
      </c>
      <c r="Q838">
        <v>-0.28885939999999999</v>
      </c>
      <c r="R838">
        <v>-2.86012E-2</v>
      </c>
      <c r="S838">
        <v>0.34717019999999998</v>
      </c>
      <c r="T838">
        <v>14</v>
      </c>
      <c r="U838">
        <v>17</v>
      </c>
    </row>
    <row r="839" spans="1:21">
      <c r="A839" s="12">
        <v>41523</v>
      </c>
      <c r="B839" s="13">
        <v>20</v>
      </c>
      <c r="C839" t="s">
        <v>37</v>
      </c>
      <c r="D839" t="s">
        <v>40</v>
      </c>
      <c r="E839" t="str">
        <f t="shared" si="13"/>
        <v>4152320Average Per Premise50% Cycling</v>
      </c>
      <c r="F839">
        <v>8.0645880000000005</v>
      </c>
      <c r="G839">
        <v>7.708888</v>
      </c>
      <c r="H839">
        <v>7.8574020000000004</v>
      </c>
      <c r="I839">
        <v>76.488200000000006</v>
      </c>
      <c r="J839">
        <v>-0.76693120000000004</v>
      </c>
      <c r="K839">
        <v>-0.5239722</v>
      </c>
      <c r="L839" s="1">
        <v>-0.3556995</v>
      </c>
      <c r="M839" s="1">
        <v>-0.18742690000000001</v>
      </c>
      <c r="N839">
        <v>5.5532100000000001E-2</v>
      </c>
      <c r="O839">
        <v>-0.61841740000000001</v>
      </c>
      <c r="P839">
        <v>-0.37545840000000003</v>
      </c>
      <c r="Q839">
        <v>-0.2071857</v>
      </c>
      <c r="R839">
        <v>-3.8913099999999999E-2</v>
      </c>
      <c r="S839">
        <v>0.2040459</v>
      </c>
      <c r="T839">
        <v>14</v>
      </c>
      <c r="U839">
        <v>17</v>
      </c>
    </row>
    <row r="840" spans="1:21">
      <c r="A840" s="12">
        <v>41523</v>
      </c>
      <c r="B840" s="13">
        <v>20</v>
      </c>
      <c r="C840" t="s">
        <v>39</v>
      </c>
      <c r="D840" t="s">
        <v>68</v>
      </c>
      <c r="E840" t="str">
        <f t="shared" si="13"/>
        <v>4152320Average Per Ton30% Cycling</v>
      </c>
      <c r="F840">
        <v>0.91110910000000001</v>
      </c>
      <c r="G840">
        <v>0.86612480000000003</v>
      </c>
      <c r="H840">
        <v>0.88134840000000003</v>
      </c>
      <c r="I840">
        <v>77.104299999999995</v>
      </c>
      <c r="J840">
        <v>-0.1105134</v>
      </c>
      <c r="K840">
        <v>-7.1798299999999995E-2</v>
      </c>
      <c r="L840" s="1">
        <v>-4.4984299999999998E-2</v>
      </c>
      <c r="M840" s="1">
        <v>-1.81703E-2</v>
      </c>
      <c r="N840">
        <v>2.0544799999999998E-2</v>
      </c>
      <c r="O840">
        <v>-9.5289799999999994E-2</v>
      </c>
      <c r="P840">
        <v>-5.6574600000000003E-2</v>
      </c>
      <c r="Q840">
        <v>-2.9760700000000001E-2</v>
      </c>
      <c r="R840">
        <v>-2.9467E-3</v>
      </c>
      <c r="S840">
        <v>3.5768399999999999E-2</v>
      </c>
      <c r="T840">
        <v>14</v>
      </c>
      <c r="U840">
        <v>17</v>
      </c>
    </row>
    <row r="841" spans="1:21">
      <c r="A841" s="12">
        <v>41523</v>
      </c>
      <c r="B841" s="13">
        <v>20</v>
      </c>
      <c r="C841" t="s">
        <v>39</v>
      </c>
      <c r="D841" t="s">
        <v>40</v>
      </c>
      <c r="E841" t="str">
        <f t="shared" si="13"/>
        <v>4152320Average Per Ton50% Cycling</v>
      </c>
      <c r="F841">
        <v>0.84725240000000002</v>
      </c>
      <c r="G841">
        <v>0.80988320000000003</v>
      </c>
      <c r="H841">
        <v>0.82548580000000005</v>
      </c>
      <c r="I841">
        <v>76.488200000000006</v>
      </c>
      <c r="J841">
        <v>-8.0572500000000005E-2</v>
      </c>
      <c r="K841">
        <v>-5.5047600000000002E-2</v>
      </c>
      <c r="L841" s="1">
        <v>-3.7369199999999998E-2</v>
      </c>
      <c r="M841" s="1">
        <v>-1.9690699999999998E-2</v>
      </c>
      <c r="N841">
        <v>5.8341E-3</v>
      </c>
      <c r="O841">
        <v>-6.4969899999999997E-2</v>
      </c>
      <c r="P841">
        <v>-3.9445000000000001E-2</v>
      </c>
      <c r="Q841">
        <v>-2.1766500000000001E-2</v>
      </c>
      <c r="R841">
        <v>-4.0880999999999999E-3</v>
      </c>
      <c r="S841">
        <v>2.1436799999999999E-2</v>
      </c>
      <c r="T841">
        <v>14</v>
      </c>
      <c r="U841">
        <v>17</v>
      </c>
    </row>
    <row r="842" spans="1:21">
      <c r="A842" s="12">
        <v>41523</v>
      </c>
      <c r="B842" s="13">
        <v>21</v>
      </c>
      <c r="C842" t="s">
        <v>38</v>
      </c>
      <c r="D842" t="s">
        <v>68</v>
      </c>
      <c r="E842" t="str">
        <f t="shared" si="13"/>
        <v>4152321Average Per Device30% Cycling</v>
      </c>
      <c r="F842">
        <v>3.231058</v>
      </c>
      <c r="G842">
        <v>3.131227</v>
      </c>
      <c r="H842">
        <v>3.186264</v>
      </c>
      <c r="I842">
        <v>76.112099999999998</v>
      </c>
      <c r="J842">
        <v>-0.3409759</v>
      </c>
      <c r="K842">
        <v>-0.19850509999999999</v>
      </c>
      <c r="L842" s="1">
        <v>-9.98304E-2</v>
      </c>
      <c r="M842" s="1">
        <v>-1.1555999999999999E-3</v>
      </c>
      <c r="N842">
        <v>0.1413151</v>
      </c>
      <c r="O842">
        <v>-0.28593930000000001</v>
      </c>
      <c r="P842">
        <v>-0.1434686</v>
      </c>
      <c r="Q842">
        <v>-4.4793800000000002E-2</v>
      </c>
      <c r="R842">
        <v>5.3880900000000002E-2</v>
      </c>
      <c r="S842">
        <v>0.19635159999999999</v>
      </c>
      <c r="T842">
        <v>14</v>
      </c>
      <c r="U842">
        <v>17</v>
      </c>
    </row>
    <row r="843" spans="1:21">
      <c r="A843" s="12">
        <v>41523</v>
      </c>
      <c r="B843" s="13">
        <v>21</v>
      </c>
      <c r="C843" t="s">
        <v>38</v>
      </c>
      <c r="D843" t="s">
        <v>40</v>
      </c>
      <c r="E843" t="str">
        <f t="shared" si="13"/>
        <v>4152321Average Per Device50% Cycling</v>
      </c>
      <c r="F843">
        <v>3.0180030000000002</v>
      </c>
      <c r="G843">
        <v>2.8876279999999999</v>
      </c>
      <c r="H843">
        <v>2.9432589999999998</v>
      </c>
      <c r="I843">
        <v>75.680000000000007</v>
      </c>
      <c r="J843">
        <v>-0.29194569999999997</v>
      </c>
      <c r="K843">
        <v>-0.19648869999999999</v>
      </c>
      <c r="L843" s="1">
        <v>-0.1303754</v>
      </c>
      <c r="M843" s="1">
        <v>-6.4262100000000003E-2</v>
      </c>
      <c r="N843">
        <v>3.1194900000000001E-2</v>
      </c>
      <c r="O843">
        <v>-0.23631479999999999</v>
      </c>
      <c r="P843">
        <v>-0.1408577</v>
      </c>
      <c r="Q843">
        <v>-7.4744500000000005E-2</v>
      </c>
      <c r="R843">
        <v>-8.6312000000000003E-3</v>
      </c>
      <c r="S843">
        <v>8.6825899999999998E-2</v>
      </c>
      <c r="T843">
        <v>14</v>
      </c>
      <c r="U843">
        <v>17</v>
      </c>
    </row>
    <row r="844" spans="1:21">
      <c r="A844" s="12">
        <v>41523</v>
      </c>
      <c r="B844" s="13">
        <v>21</v>
      </c>
      <c r="C844" t="s">
        <v>37</v>
      </c>
      <c r="D844" t="s">
        <v>68</v>
      </c>
      <c r="E844" t="str">
        <f t="shared" si="13"/>
        <v>4152321Average Per Premise30% Cycling</v>
      </c>
      <c r="F844">
        <v>8.1261469999999996</v>
      </c>
      <c r="G844">
        <v>7.8750720000000003</v>
      </c>
      <c r="H844">
        <v>8.0134910000000001</v>
      </c>
      <c r="I844">
        <v>76.112099999999998</v>
      </c>
      <c r="J844">
        <v>-0.85755840000000005</v>
      </c>
      <c r="K844">
        <v>-0.49924299999999999</v>
      </c>
      <c r="L844" s="1">
        <v>-0.25107479999999999</v>
      </c>
      <c r="M844" s="1">
        <v>-2.9066000000000001E-3</v>
      </c>
      <c r="N844">
        <v>0.35540880000000002</v>
      </c>
      <c r="O844">
        <v>-0.71914020000000001</v>
      </c>
      <c r="P844">
        <v>-0.3608248</v>
      </c>
      <c r="Q844">
        <v>-0.1126566</v>
      </c>
      <c r="R844">
        <v>0.13551160000000001</v>
      </c>
      <c r="S844">
        <v>0.49382700000000002</v>
      </c>
      <c r="T844">
        <v>14</v>
      </c>
      <c r="U844">
        <v>17</v>
      </c>
    </row>
    <row r="845" spans="1:21">
      <c r="A845" s="12">
        <v>41523</v>
      </c>
      <c r="B845" s="13">
        <v>21</v>
      </c>
      <c r="C845" t="s">
        <v>37</v>
      </c>
      <c r="D845" t="s">
        <v>40</v>
      </c>
      <c r="E845" t="str">
        <f t="shared" si="13"/>
        <v>4152321Average Per Premise50% Cycling</v>
      </c>
      <c r="F845">
        <v>7.3806019999999997</v>
      </c>
      <c r="G845">
        <v>7.0617660000000004</v>
      </c>
      <c r="H845">
        <v>7.197813</v>
      </c>
      <c r="I845">
        <v>75.680000000000007</v>
      </c>
      <c r="J845">
        <v>-0.71396099999999996</v>
      </c>
      <c r="K845">
        <v>-0.48051830000000001</v>
      </c>
      <c r="L845" s="1">
        <v>-0.31883669999999997</v>
      </c>
      <c r="M845" s="1">
        <v>-0.15715499999999999</v>
      </c>
      <c r="N845">
        <v>7.6287599999999997E-2</v>
      </c>
      <c r="O845">
        <v>-0.57791409999999999</v>
      </c>
      <c r="P845">
        <v>-0.34447149999999999</v>
      </c>
      <c r="Q845">
        <v>-0.1827898</v>
      </c>
      <c r="R845">
        <v>-2.1108100000000001E-2</v>
      </c>
      <c r="S845">
        <v>0.21233450000000001</v>
      </c>
      <c r="T845">
        <v>14</v>
      </c>
      <c r="U845">
        <v>17</v>
      </c>
    </row>
    <row r="846" spans="1:21">
      <c r="A846" s="12">
        <v>41523</v>
      </c>
      <c r="B846" s="13">
        <v>21</v>
      </c>
      <c r="C846" t="s">
        <v>39</v>
      </c>
      <c r="D846" t="s">
        <v>68</v>
      </c>
      <c r="E846" t="str">
        <f t="shared" si="13"/>
        <v>4152321Average Per Ton30% Cycling</v>
      </c>
      <c r="F846">
        <v>0.83722390000000002</v>
      </c>
      <c r="G846">
        <v>0.81135610000000002</v>
      </c>
      <c r="H846">
        <v>0.82561700000000005</v>
      </c>
      <c r="I846">
        <v>76.112099999999998</v>
      </c>
      <c r="J846">
        <v>-8.8352799999999995E-2</v>
      </c>
      <c r="K846">
        <v>-5.1436200000000001E-2</v>
      </c>
      <c r="L846" s="1">
        <v>-2.58678E-2</v>
      </c>
      <c r="M846" s="1">
        <v>-2.9950000000000002E-4</v>
      </c>
      <c r="N846">
        <v>3.6617200000000003E-2</v>
      </c>
      <c r="O846">
        <v>-7.4091900000000002E-2</v>
      </c>
      <c r="P846">
        <v>-3.7175199999999999E-2</v>
      </c>
      <c r="Q846">
        <v>-1.16069E-2</v>
      </c>
      <c r="R846">
        <v>1.39615E-2</v>
      </c>
      <c r="S846">
        <v>5.0878199999999998E-2</v>
      </c>
      <c r="T846">
        <v>14</v>
      </c>
      <c r="U846">
        <v>17</v>
      </c>
    </row>
    <row r="847" spans="1:21">
      <c r="A847" s="12">
        <v>41523</v>
      </c>
      <c r="B847" s="13">
        <v>21</v>
      </c>
      <c r="C847" t="s">
        <v>39</v>
      </c>
      <c r="D847" t="s">
        <v>40</v>
      </c>
      <c r="E847" t="str">
        <f t="shared" si="13"/>
        <v>4152321Average Per Ton50% Cycling</v>
      </c>
      <c r="F847">
        <v>0.77539400000000003</v>
      </c>
      <c r="G847">
        <v>0.74189749999999999</v>
      </c>
      <c r="H847">
        <v>0.75619040000000004</v>
      </c>
      <c r="I847">
        <v>75.680000000000007</v>
      </c>
      <c r="J847">
        <v>-7.5007599999999994E-2</v>
      </c>
      <c r="K847">
        <v>-5.04825E-2</v>
      </c>
      <c r="L847" s="1">
        <v>-3.3496400000000003E-2</v>
      </c>
      <c r="M847" s="1">
        <v>-1.6510400000000001E-2</v>
      </c>
      <c r="N847">
        <v>8.0146999999999996E-3</v>
      </c>
      <c r="O847">
        <v>-6.0714700000000003E-2</v>
      </c>
      <c r="P847">
        <v>-3.6189600000000002E-2</v>
      </c>
      <c r="Q847">
        <v>-1.9203499999999998E-2</v>
      </c>
      <c r="R847">
        <v>-2.2174999999999999E-3</v>
      </c>
      <c r="S847">
        <v>2.23076E-2</v>
      </c>
      <c r="T847">
        <v>14</v>
      </c>
      <c r="U847">
        <v>17</v>
      </c>
    </row>
    <row r="848" spans="1:21">
      <c r="A848" s="12">
        <v>41523</v>
      </c>
      <c r="B848" s="13">
        <v>22</v>
      </c>
      <c r="C848" t="s">
        <v>38</v>
      </c>
      <c r="D848" t="s">
        <v>68</v>
      </c>
      <c r="E848" t="str">
        <f t="shared" si="13"/>
        <v>4152322Average Per Device30% Cycling</v>
      </c>
      <c r="F848">
        <v>2.9187630000000002</v>
      </c>
      <c r="G848">
        <v>2.7788309999999998</v>
      </c>
      <c r="H848">
        <v>2.8276729999999999</v>
      </c>
      <c r="I848">
        <v>74.505700000000004</v>
      </c>
      <c r="J848">
        <v>-0.36245169999999999</v>
      </c>
      <c r="K848">
        <v>-0.23098579999999999</v>
      </c>
      <c r="L848" s="1">
        <v>-0.1399329</v>
      </c>
      <c r="M848" s="1">
        <v>-4.888E-2</v>
      </c>
      <c r="N848">
        <v>8.2586000000000007E-2</v>
      </c>
      <c r="O848">
        <v>-0.31360900000000003</v>
      </c>
      <c r="P848">
        <v>-0.1821431</v>
      </c>
      <c r="Q848">
        <v>-9.1090199999999996E-2</v>
      </c>
      <c r="R848">
        <v>-3.7299999999999999E-5</v>
      </c>
      <c r="S848">
        <v>0.13142860000000001</v>
      </c>
      <c r="T848">
        <v>14</v>
      </c>
      <c r="U848">
        <v>17</v>
      </c>
    </row>
    <row r="849" spans="1:21">
      <c r="A849" s="12">
        <v>41523</v>
      </c>
      <c r="B849" s="13">
        <v>22</v>
      </c>
      <c r="C849" t="s">
        <v>38</v>
      </c>
      <c r="D849" t="s">
        <v>40</v>
      </c>
      <c r="E849" t="str">
        <f t="shared" si="13"/>
        <v>4152322Average Per Device50% Cycling</v>
      </c>
      <c r="F849">
        <v>2.6576810000000002</v>
      </c>
      <c r="G849">
        <v>2.5672329999999999</v>
      </c>
      <c r="H849">
        <v>2.6166909999999999</v>
      </c>
      <c r="I849">
        <v>74.367400000000004</v>
      </c>
      <c r="J849">
        <v>-0.23853969999999999</v>
      </c>
      <c r="K849">
        <v>-0.1510464</v>
      </c>
      <c r="L849" s="1">
        <v>-9.0448899999999999E-2</v>
      </c>
      <c r="M849" s="1">
        <v>-2.9851300000000001E-2</v>
      </c>
      <c r="N849">
        <v>5.7641999999999999E-2</v>
      </c>
      <c r="O849">
        <v>-0.1890812</v>
      </c>
      <c r="P849">
        <v>-0.10158789999999999</v>
      </c>
      <c r="Q849">
        <v>-4.0990400000000003E-2</v>
      </c>
      <c r="R849">
        <v>1.9607200000000002E-2</v>
      </c>
      <c r="S849">
        <v>0.1071005</v>
      </c>
      <c r="T849">
        <v>14</v>
      </c>
      <c r="U849">
        <v>17</v>
      </c>
    </row>
    <row r="850" spans="1:21">
      <c r="A850" s="12">
        <v>41523</v>
      </c>
      <c r="B850" s="13">
        <v>22</v>
      </c>
      <c r="C850" t="s">
        <v>37</v>
      </c>
      <c r="D850" t="s">
        <v>68</v>
      </c>
      <c r="E850" t="str">
        <f t="shared" si="13"/>
        <v>4152322Average Per Premise30% Cycling</v>
      </c>
      <c r="F850">
        <v>7.3407239999999998</v>
      </c>
      <c r="G850">
        <v>6.988791</v>
      </c>
      <c r="H850">
        <v>7.111631</v>
      </c>
      <c r="I850">
        <v>74.505700000000004</v>
      </c>
      <c r="J850">
        <v>-0.91156999999999999</v>
      </c>
      <c r="K850">
        <v>-0.58093159999999999</v>
      </c>
      <c r="L850" s="1">
        <v>-0.35193249999999998</v>
      </c>
      <c r="M850" s="1">
        <v>-0.1229334</v>
      </c>
      <c r="N850">
        <v>0.2077049</v>
      </c>
      <c r="O850">
        <v>-0.78873000000000004</v>
      </c>
      <c r="P850">
        <v>-0.45809169999999999</v>
      </c>
      <c r="Q850">
        <v>-0.22909260000000001</v>
      </c>
      <c r="R850">
        <v>-9.3499999999999996E-5</v>
      </c>
      <c r="S850">
        <v>0.33054480000000003</v>
      </c>
      <c r="T850">
        <v>14</v>
      </c>
      <c r="U850">
        <v>17</v>
      </c>
    </row>
    <row r="851" spans="1:21">
      <c r="A851" s="12">
        <v>41523</v>
      </c>
      <c r="B851" s="13">
        <v>22</v>
      </c>
      <c r="C851" t="s">
        <v>37</v>
      </c>
      <c r="D851" t="s">
        <v>40</v>
      </c>
      <c r="E851" t="str">
        <f t="shared" si="13"/>
        <v>4152322Average Per Premise50% Cycling</v>
      </c>
      <c r="F851">
        <v>6.4994269999999998</v>
      </c>
      <c r="G851">
        <v>6.278232</v>
      </c>
      <c r="H851">
        <v>6.399184</v>
      </c>
      <c r="I851">
        <v>74.367400000000004</v>
      </c>
      <c r="J851">
        <v>-0.58335459999999995</v>
      </c>
      <c r="K851">
        <v>-0.36938759999999998</v>
      </c>
      <c r="L851" s="1">
        <v>-0.22119469999999999</v>
      </c>
      <c r="M851" s="1">
        <v>-7.3001899999999995E-2</v>
      </c>
      <c r="N851">
        <v>0.14096510000000001</v>
      </c>
      <c r="O851">
        <v>-0.46240249999999999</v>
      </c>
      <c r="P851">
        <v>-0.2484355</v>
      </c>
      <c r="Q851">
        <v>-0.1002426</v>
      </c>
      <c r="R851">
        <v>4.7950300000000001E-2</v>
      </c>
      <c r="S851">
        <v>0.26191720000000002</v>
      </c>
      <c r="T851">
        <v>14</v>
      </c>
      <c r="U851">
        <v>17</v>
      </c>
    </row>
    <row r="852" spans="1:21">
      <c r="A852" s="12">
        <v>41523</v>
      </c>
      <c r="B852" s="13">
        <v>22</v>
      </c>
      <c r="C852" t="s">
        <v>39</v>
      </c>
      <c r="D852" t="s">
        <v>68</v>
      </c>
      <c r="E852" t="str">
        <f t="shared" si="13"/>
        <v>4152322Average Per Ton30% Cycling</v>
      </c>
      <c r="F852">
        <v>0.75630299999999995</v>
      </c>
      <c r="G852">
        <v>0.72004389999999996</v>
      </c>
      <c r="H852">
        <v>0.73269989999999996</v>
      </c>
      <c r="I852">
        <v>74.505700000000004</v>
      </c>
      <c r="J852">
        <v>-9.3917600000000004E-2</v>
      </c>
      <c r="K852">
        <v>-5.9852500000000003E-2</v>
      </c>
      <c r="L852" s="1">
        <v>-3.6259100000000002E-2</v>
      </c>
      <c r="M852" s="1">
        <v>-1.2665600000000001E-2</v>
      </c>
      <c r="N852">
        <v>2.1399499999999998E-2</v>
      </c>
      <c r="O852">
        <v>-8.1261600000000003E-2</v>
      </c>
      <c r="P852">
        <v>-4.7196500000000002E-2</v>
      </c>
      <c r="Q852">
        <v>-2.3603099999999998E-2</v>
      </c>
      <c r="R852" s="31">
        <v>-9.6700000000000006E-6</v>
      </c>
      <c r="S852">
        <v>3.4055500000000002E-2</v>
      </c>
      <c r="T852">
        <v>14</v>
      </c>
      <c r="U852">
        <v>17</v>
      </c>
    </row>
    <row r="853" spans="1:21">
      <c r="A853" s="12">
        <v>41523</v>
      </c>
      <c r="B853" s="13">
        <v>22</v>
      </c>
      <c r="C853" t="s">
        <v>39</v>
      </c>
      <c r="D853" t="s">
        <v>40</v>
      </c>
      <c r="E853" t="str">
        <f t="shared" si="13"/>
        <v>4152322Average Per Ton50% Cycling</v>
      </c>
      <c r="F853">
        <v>0.68281910000000001</v>
      </c>
      <c r="G853">
        <v>0.65958079999999997</v>
      </c>
      <c r="H853">
        <v>0.67228779999999999</v>
      </c>
      <c r="I853">
        <v>74.367400000000004</v>
      </c>
      <c r="J853">
        <v>-6.1286300000000002E-2</v>
      </c>
      <c r="K853">
        <v>-3.8807300000000003E-2</v>
      </c>
      <c r="L853" s="1">
        <v>-2.3238399999999999E-2</v>
      </c>
      <c r="M853" s="1">
        <v>-7.6695000000000001E-3</v>
      </c>
      <c r="N853">
        <v>1.4809599999999999E-2</v>
      </c>
      <c r="O853">
        <v>-4.8579299999999999E-2</v>
      </c>
      <c r="P853">
        <v>-2.61003E-2</v>
      </c>
      <c r="Q853">
        <v>-1.05314E-2</v>
      </c>
      <c r="R853">
        <v>5.0375000000000003E-3</v>
      </c>
      <c r="S853">
        <v>2.7516599999999999E-2</v>
      </c>
      <c r="T853">
        <v>14</v>
      </c>
      <c r="U853">
        <v>17</v>
      </c>
    </row>
    <row r="854" spans="1:21">
      <c r="A854" s="12">
        <v>41523</v>
      </c>
      <c r="B854" s="13">
        <v>23</v>
      </c>
      <c r="C854" t="s">
        <v>38</v>
      </c>
      <c r="D854" t="s">
        <v>68</v>
      </c>
      <c r="E854" t="str">
        <f t="shared" si="13"/>
        <v>4152323Average Per Device30% Cycling</v>
      </c>
      <c r="F854">
        <v>2.538913</v>
      </c>
      <c r="G854">
        <v>2.429745</v>
      </c>
      <c r="H854">
        <v>2.4724520000000001</v>
      </c>
      <c r="I854">
        <v>74.75</v>
      </c>
      <c r="J854">
        <v>-0.30985279999999998</v>
      </c>
      <c r="K854">
        <v>-0.19128680000000001</v>
      </c>
      <c r="L854" s="1">
        <v>-0.1091683</v>
      </c>
      <c r="M854" s="1">
        <v>-2.7049799999999999E-2</v>
      </c>
      <c r="N854">
        <v>9.1516200000000006E-2</v>
      </c>
      <c r="O854">
        <v>-0.26714579999999999</v>
      </c>
      <c r="P854">
        <v>-0.14857980000000001</v>
      </c>
      <c r="Q854">
        <v>-6.6461300000000001E-2</v>
      </c>
      <c r="R854">
        <v>1.56571E-2</v>
      </c>
      <c r="S854">
        <v>0.13422310000000001</v>
      </c>
      <c r="T854">
        <v>14</v>
      </c>
      <c r="U854">
        <v>17</v>
      </c>
    </row>
    <row r="855" spans="1:21">
      <c r="A855" s="12">
        <v>41523</v>
      </c>
      <c r="B855" s="13">
        <v>23</v>
      </c>
      <c r="C855" t="s">
        <v>38</v>
      </c>
      <c r="D855" t="s">
        <v>40</v>
      </c>
      <c r="E855" t="str">
        <f t="shared" si="13"/>
        <v>4152323Average Per Device50% Cycling</v>
      </c>
      <c r="F855">
        <v>2.312017</v>
      </c>
      <c r="G855">
        <v>2.2620420000000001</v>
      </c>
      <c r="H855">
        <v>2.3056209999999999</v>
      </c>
      <c r="I855">
        <v>74.251000000000005</v>
      </c>
      <c r="J855">
        <v>-0.18374670000000001</v>
      </c>
      <c r="K855">
        <v>-0.10471370000000001</v>
      </c>
      <c r="L855" s="1">
        <v>-4.9975600000000002E-2</v>
      </c>
      <c r="M855" s="1">
        <v>4.7624E-3</v>
      </c>
      <c r="N855">
        <v>8.3795400000000006E-2</v>
      </c>
      <c r="O855">
        <v>-0.14016780000000001</v>
      </c>
      <c r="P855">
        <v>-6.1134800000000003E-2</v>
      </c>
      <c r="Q855">
        <v>-6.3968000000000002E-3</v>
      </c>
      <c r="R855">
        <v>4.8341299999999997E-2</v>
      </c>
      <c r="S855">
        <v>0.1273743</v>
      </c>
      <c r="T855">
        <v>14</v>
      </c>
      <c r="U855">
        <v>17</v>
      </c>
    </row>
    <row r="856" spans="1:21">
      <c r="A856" s="12">
        <v>41523</v>
      </c>
      <c r="B856" s="13">
        <v>23</v>
      </c>
      <c r="C856" t="s">
        <v>37</v>
      </c>
      <c r="D856" t="s">
        <v>68</v>
      </c>
      <c r="E856" t="str">
        <f t="shared" si="13"/>
        <v>4152323Average Per Premise30% Cycling</v>
      </c>
      <c r="F856">
        <v>6.3853960000000001</v>
      </c>
      <c r="G856">
        <v>6.1108370000000001</v>
      </c>
      <c r="H856">
        <v>6.2182449999999996</v>
      </c>
      <c r="I856">
        <v>74.75</v>
      </c>
      <c r="J856">
        <v>-0.77928330000000001</v>
      </c>
      <c r="K856">
        <v>-0.48108840000000003</v>
      </c>
      <c r="L856" s="1">
        <v>-0.27455950000000001</v>
      </c>
      <c r="M856" s="1">
        <v>-6.8030599999999997E-2</v>
      </c>
      <c r="N856">
        <v>0.23016429999999999</v>
      </c>
      <c r="O856">
        <v>-0.67187479999999999</v>
      </c>
      <c r="P856">
        <v>-0.37367980000000001</v>
      </c>
      <c r="Q856">
        <v>-0.16715099999999999</v>
      </c>
      <c r="R856">
        <v>3.93779E-2</v>
      </c>
      <c r="S856">
        <v>0.33757280000000001</v>
      </c>
      <c r="T856">
        <v>14</v>
      </c>
      <c r="U856">
        <v>17</v>
      </c>
    </row>
    <row r="857" spans="1:21">
      <c r="A857" s="12">
        <v>41523</v>
      </c>
      <c r="B857" s="13">
        <v>23</v>
      </c>
      <c r="C857" t="s">
        <v>37</v>
      </c>
      <c r="D857" t="s">
        <v>40</v>
      </c>
      <c r="E857" t="str">
        <f t="shared" si="13"/>
        <v>4152323Average Per Premise50% Cycling</v>
      </c>
      <c r="F857">
        <v>5.6540970000000002</v>
      </c>
      <c r="G857">
        <v>5.5318800000000001</v>
      </c>
      <c r="H857">
        <v>5.6384530000000002</v>
      </c>
      <c r="I857">
        <v>74.251000000000005</v>
      </c>
      <c r="J857">
        <v>-0.44935720000000001</v>
      </c>
      <c r="K857">
        <v>-0.25607990000000003</v>
      </c>
      <c r="L857" s="1">
        <v>-0.1222167</v>
      </c>
      <c r="M857" s="1">
        <v>1.1646500000000001E-2</v>
      </c>
      <c r="N857">
        <v>0.20492369999999999</v>
      </c>
      <c r="O857">
        <v>-0.34278399999999998</v>
      </c>
      <c r="P857">
        <v>-0.1495068</v>
      </c>
      <c r="Q857">
        <v>-1.5643600000000001E-2</v>
      </c>
      <c r="R857">
        <v>0.11821959999999999</v>
      </c>
      <c r="S857">
        <v>0.31149690000000002</v>
      </c>
      <c r="T857">
        <v>14</v>
      </c>
      <c r="U857">
        <v>17</v>
      </c>
    </row>
    <row r="858" spans="1:21">
      <c r="A858" s="12">
        <v>41523</v>
      </c>
      <c r="B858" s="13">
        <v>23</v>
      </c>
      <c r="C858" t="s">
        <v>39</v>
      </c>
      <c r="D858" t="s">
        <v>68</v>
      </c>
      <c r="E858" t="str">
        <f t="shared" si="13"/>
        <v>4152323Average Per Ton30% Cycling</v>
      </c>
      <c r="F858">
        <v>0.65787709999999999</v>
      </c>
      <c r="G858">
        <v>0.62958970000000003</v>
      </c>
      <c r="H858">
        <v>0.6406558</v>
      </c>
      <c r="I858">
        <v>74.75</v>
      </c>
      <c r="J858">
        <v>-8.0288300000000007E-2</v>
      </c>
      <c r="K858">
        <v>-4.95658E-2</v>
      </c>
      <c r="L858" s="1">
        <v>-2.8287400000000001E-2</v>
      </c>
      <c r="M858" s="1">
        <v>-7.0090999999999999E-3</v>
      </c>
      <c r="N858">
        <v>2.3713499999999998E-2</v>
      </c>
      <c r="O858">
        <v>-6.9222199999999998E-2</v>
      </c>
      <c r="P858">
        <v>-3.8499699999999998E-2</v>
      </c>
      <c r="Q858">
        <v>-1.7221299999999998E-2</v>
      </c>
      <c r="R858">
        <v>4.0569999999999998E-3</v>
      </c>
      <c r="S858">
        <v>3.4779499999999998E-2</v>
      </c>
      <c r="T858">
        <v>14</v>
      </c>
      <c r="U858">
        <v>17</v>
      </c>
    </row>
    <row r="859" spans="1:21">
      <c r="A859" s="12">
        <v>41523</v>
      </c>
      <c r="B859" s="13">
        <v>23</v>
      </c>
      <c r="C859" t="s">
        <v>39</v>
      </c>
      <c r="D859" t="s">
        <v>40</v>
      </c>
      <c r="E859" t="str">
        <f t="shared" si="13"/>
        <v>4152323Average Per Ton50% Cycling</v>
      </c>
      <c r="F859">
        <v>0.59401020000000004</v>
      </c>
      <c r="G859">
        <v>0.58117030000000003</v>
      </c>
      <c r="H859">
        <v>0.59236670000000002</v>
      </c>
      <c r="I859">
        <v>74.251000000000005</v>
      </c>
      <c r="J859">
        <v>-4.7208800000000002E-2</v>
      </c>
      <c r="K859">
        <v>-2.6903400000000001E-2</v>
      </c>
      <c r="L859" s="1">
        <v>-1.28399E-2</v>
      </c>
      <c r="M859" s="1">
        <v>1.2235E-3</v>
      </c>
      <c r="N859">
        <v>2.15289E-2</v>
      </c>
      <c r="O859">
        <v>-3.6012299999999997E-2</v>
      </c>
      <c r="P859">
        <v>-1.5706899999999999E-2</v>
      </c>
      <c r="Q859">
        <v>-1.6435E-3</v>
      </c>
      <c r="R859">
        <v>1.242E-2</v>
      </c>
      <c r="S859">
        <v>3.2725400000000002E-2</v>
      </c>
      <c r="T859">
        <v>14</v>
      </c>
      <c r="U859">
        <v>17</v>
      </c>
    </row>
    <row r="860" spans="1:21">
      <c r="A860" s="12">
        <v>41523</v>
      </c>
      <c r="B860" s="13">
        <v>24</v>
      </c>
      <c r="C860" t="s">
        <v>38</v>
      </c>
      <c r="D860" t="s">
        <v>68</v>
      </c>
      <c r="E860" t="str">
        <f t="shared" si="13"/>
        <v>4152324Average Per Device30% Cycling</v>
      </c>
      <c r="F860">
        <v>2.2406739999999998</v>
      </c>
      <c r="G860">
        <v>2.1567980000000002</v>
      </c>
      <c r="H860">
        <v>2.1947070000000002</v>
      </c>
      <c r="I860">
        <v>73.705399999999997</v>
      </c>
      <c r="J860">
        <v>-0.26391940000000003</v>
      </c>
      <c r="K860">
        <v>-0.15754840000000001</v>
      </c>
      <c r="L860" s="1">
        <v>-8.3876099999999995E-2</v>
      </c>
      <c r="M860" s="1">
        <v>-1.02039E-2</v>
      </c>
      <c r="N860">
        <v>9.6167100000000005E-2</v>
      </c>
      <c r="O860">
        <v>-0.22601009999999999</v>
      </c>
      <c r="P860">
        <v>-0.1196391</v>
      </c>
      <c r="Q860">
        <v>-4.5966899999999998E-2</v>
      </c>
      <c r="R860">
        <v>2.7705400000000002E-2</v>
      </c>
      <c r="S860">
        <v>0.13407640000000001</v>
      </c>
      <c r="T860">
        <v>14</v>
      </c>
      <c r="U860">
        <v>17</v>
      </c>
    </row>
    <row r="861" spans="1:21">
      <c r="A861" s="12">
        <v>41523</v>
      </c>
      <c r="B861" s="13">
        <v>24</v>
      </c>
      <c r="C861" t="s">
        <v>38</v>
      </c>
      <c r="D861" t="s">
        <v>40</v>
      </c>
      <c r="E861" t="str">
        <f t="shared" si="13"/>
        <v>4152324Average Per Device50% Cycling</v>
      </c>
      <c r="F861">
        <v>2.0907749999999998</v>
      </c>
      <c r="G861">
        <v>2.0228540000000002</v>
      </c>
      <c r="H861">
        <v>2.0618249999999998</v>
      </c>
      <c r="I861">
        <v>73.287700000000001</v>
      </c>
      <c r="J861">
        <v>-0.18978739999999999</v>
      </c>
      <c r="K861">
        <v>-0.11778760000000001</v>
      </c>
      <c r="L861" s="1">
        <v>-6.7920700000000001E-2</v>
      </c>
      <c r="M861" s="1">
        <v>-1.8053799999999998E-2</v>
      </c>
      <c r="N861">
        <v>5.3946000000000001E-2</v>
      </c>
      <c r="O861">
        <v>-0.15081649999999999</v>
      </c>
      <c r="P861">
        <v>-7.8816600000000001E-2</v>
      </c>
      <c r="Q861">
        <v>-2.8949699999999998E-2</v>
      </c>
      <c r="R861">
        <v>2.0917100000000001E-2</v>
      </c>
      <c r="S861">
        <v>9.2917E-2</v>
      </c>
      <c r="T861">
        <v>14</v>
      </c>
      <c r="U861">
        <v>17</v>
      </c>
    </row>
    <row r="862" spans="1:21">
      <c r="A862" s="12">
        <v>41523</v>
      </c>
      <c r="B862" s="13">
        <v>24</v>
      </c>
      <c r="C862" t="s">
        <v>37</v>
      </c>
      <c r="D862" t="s">
        <v>68</v>
      </c>
      <c r="E862" t="str">
        <f t="shared" si="13"/>
        <v>4152324Average Per Premise30% Cycling</v>
      </c>
      <c r="F862">
        <v>5.6353200000000001</v>
      </c>
      <c r="G862">
        <v>5.4243709999999998</v>
      </c>
      <c r="H862">
        <v>5.5197139999999996</v>
      </c>
      <c r="I862">
        <v>73.705399999999997</v>
      </c>
      <c r="J862">
        <v>-0.66375980000000001</v>
      </c>
      <c r="K862">
        <v>-0.39623550000000002</v>
      </c>
      <c r="L862" s="1">
        <v>-0.21094889999999999</v>
      </c>
      <c r="M862" s="1">
        <v>-2.5662399999999998E-2</v>
      </c>
      <c r="N862">
        <v>0.24186199999999999</v>
      </c>
      <c r="O862">
        <v>-0.56841719999999996</v>
      </c>
      <c r="P862">
        <v>-0.30089290000000002</v>
      </c>
      <c r="Q862">
        <v>-0.1156063</v>
      </c>
      <c r="R862">
        <v>6.9680199999999998E-2</v>
      </c>
      <c r="S862">
        <v>0.33720460000000002</v>
      </c>
      <c r="T862">
        <v>14</v>
      </c>
      <c r="U862">
        <v>17</v>
      </c>
    </row>
    <row r="863" spans="1:21">
      <c r="A863" s="12">
        <v>41523</v>
      </c>
      <c r="B863" s="13">
        <v>24</v>
      </c>
      <c r="C863" t="s">
        <v>37</v>
      </c>
      <c r="D863" t="s">
        <v>40</v>
      </c>
      <c r="E863" t="str">
        <f t="shared" si="13"/>
        <v>4152324Average Per Premise50% Cycling</v>
      </c>
      <c r="F863">
        <v>5.1130420000000001</v>
      </c>
      <c r="G863">
        <v>4.9469409999999998</v>
      </c>
      <c r="H863">
        <v>5.0422450000000003</v>
      </c>
      <c r="I863">
        <v>73.287700000000001</v>
      </c>
      <c r="J863">
        <v>-0.46412959999999998</v>
      </c>
      <c r="K863">
        <v>-0.28805209999999998</v>
      </c>
      <c r="L863" s="1">
        <v>-0.16610150000000001</v>
      </c>
      <c r="M863" s="1">
        <v>-4.4150799999999997E-2</v>
      </c>
      <c r="N863">
        <v>0.13192670000000001</v>
      </c>
      <c r="O863">
        <v>-0.36882510000000002</v>
      </c>
      <c r="P863">
        <v>-0.19274769999999999</v>
      </c>
      <c r="Q863">
        <v>-7.0796999999999999E-2</v>
      </c>
      <c r="R863">
        <v>5.1153700000000003E-2</v>
      </c>
      <c r="S863">
        <v>0.22723109999999999</v>
      </c>
      <c r="T863">
        <v>14</v>
      </c>
      <c r="U863">
        <v>17</v>
      </c>
    </row>
    <row r="864" spans="1:21">
      <c r="A864" s="12">
        <v>41523</v>
      </c>
      <c r="B864" s="13">
        <v>24</v>
      </c>
      <c r="C864" t="s">
        <v>39</v>
      </c>
      <c r="D864" t="s">
        <v>68</v>
      </c>
      <c r="E864" t="str">
        <f t="shared" si="13"/>
        <v>4152324Average Per Ton30% Cycling</v>
      </c>
      <c r="F864">
        <v>0.58059799999999995</v>
      </c>
      <c r="G864">
        <v>0.55886420000000003</v>
      </c>
      <c r="H864">
        <v>0.56868719999999995</v>
      </c>
      <c r="I864">
        <v>73.705399999999997</v>
      </c>
      <c r="J864">
        <v>-6.8386100000000005E-2</v>
      </c>
      <c r="K864">
        <v>-4.0823499999999999E-2</v>
      </c>
      <c r="L864" s="1">
        <v>-2.1733800000000001E-2</v>
      </c>
      <c r="M864" s="1">
        <v>-2.6440000000000001E-3</v>
      </c>
      <c r="N864">
        <v>2.4918599999999999E-2</v>
      </c>
      <c r="O864">
        <v>-5.8563200000000003E-2</v>
      </c>
      <c r="P864">
        <v>-3.10006E-2</v>
      </c>
      <c r="Q864">
        <v>-1.1910799999999999E-2</v>
      </c>
      <c r="R864">
        <v>7.1789999999999996E-3</v>
      </c>
      <c r="S864">
        <v>3.4741599999999997E-2</v>
      </c>
      <c r="T864">
        <v>14</v>
      </c>
      <c r="U864">
        <v>17</v>
      </c>
    </row>
    <row r="865" spans="1:21">
      <c r="A865" s="12">
        <v>41523</v>
      </c>
      <c r="B865" s="13">
        <v>24</v>
      </c>
      <c r="C865" t="s">
        <v>39</v>
      </c>
      <c r="D865" t="s">
        <v>40</v>
      </c>
      <c r="E865" t="str">
        <f t="shared" si="13"/>
        <v>4152324Average Per Ton50% Cycling</v>
      </c>
      <c r="F865">
        <v>0.53716779999999997</v>
      </c>
      <c r="G865">
        <v>0.51971750000000005</v>
      </c>
      <c r="H865">
        <v>0.52973000000000003</v>
      </c>
      <c r="I865">
        <v>73.287700000000001</v>
      </c>
      <c r="J865">
        <v>-4.8760699999999997E-2</v>
      </c>
      <c r="K865">
        <v>-3.0262299999999999E-2</v>
      </c>
      <c r="L865" s="1">
        <v>-1.7450400000000001E-2</v>
      </c>
      <c r="M865" s="1">
        <v>-4.6385000000000003E-3</v>
      </c>
      <c r="N865">
        <v>1.3860000000000001E-2</v>
      </c>
      <c r="O865">
        <v>-3.8748199999999997E-2</v>
      </c>
      <c r="P865">
        <v>-2.0249799999999998E-2</v>
      </c>
      <c r="Q865">
        <v>-7.4378999999999999E-3</v>
      </c>
      <c r="R865">
        <v>5.3740999999999997E-3</v>
      </c>
      <c r="S865">
        <v>2.3872500000000001E-2</v>
      </c>
      <c r="T865">
        <v>14</v>
      </c>
      <c r="U865">
        <v>17</v>
      </c>
    </row>
    <row r="866" spans="1:21">
      <c r="A866" s="12">
        <v>41514</v>
      </c>
      <c r="B866" s="13">
        <v>1</v>
      </c>
      <c r="C866" t="s">
        <v>38</v>
      </c>
      <c r="D866" t="s">
        <v>35</v>
      </c>
      <c r="E866" t="str">
        <f t="shared" si="13"/>
        <v>415141Average Per DeviceAll</v>
      </c>
      <c r="F866">
        <v>1.6623140000000001</v>
      </c>
      <c r="G866">
        <v>1.7000580000000001</v>
      </c>
      <c r="H866">
        <v>1.6941139999999999</v>
      </c>
      <c r="I866">
        <v>68.578900000000004</v>
      </c>
      <c r="J866">
        <v>-7.4278899999999995E-2</v>
      </c>
      <c r="K866">
        <v>-8.0949999999999998E-3</v>
      </c>
      <c r="L866">
        <v>3.7743699999999998E-2</v>
      </c>
      <c r="M866">
        <v>8.3582500000000004E-2</v>
      </c>
      <c r="N866">
        <v>0.14976639999999999</v>
      </c>
      <c r="O866">
        <v>-8.0222699999999994E-2</v>
      </c>
      <c r="P866">
        <v>-1.4038800000000001E-2</v>
      </c>
      <c r="Q866">
        <v>3.1800000000000002E-2</v>
      </c>
      <c r="R866">
        <v>7.7638700000000005E-2</v>
      </c>
      <c r="S866">
        <v>0.14382259999999999</v>
      </c>
      <c r="T866">
        <v>16</v>
      </c>
      <c r="U866">
        <v>19</v>
      </c>
    </row>
    <row r="867" spans="1:21">
      <c r="A867" s="12">
        <v>41514</v>
      </c>
      <c r="B867" s="13">
        <v>1</v>
      </c>
      <c r="C867" t="s">
        <v>37</v>
      </c>
      <c r="D867" t="s">
        <v>35</v>
      </c>
      <c r="E867" t="str">
        <f t="shared" si="13"/>
        <v>415141Average Per PremiseAll</v>
      </c>
      <c r="F867">
        <v>4.1028849999999997</v>
      </c>
      <c r="G867">
        <v>4.1969989999999999</v>
      </c>
      <c r="H867">
        <v>4.1819189999999997</v>
      </c>
      <c r="I867">
        <v>68.578900000000004</v>
      </c>
      <c r="J867">
        <v>-0.18299589999999999</v>
      </c>
      <c r="K867">
        <v>-1.9277099999999998E-2</v>
      </c>
      <c r="L867">
        <v>9.4114100000000006E-2</v>
      </c>
      <c r="M867">
        <v>0.2075053</v>
      </c>
      <c r="N867">
        <v>0.3712242</v>
      </c>
      <c r="O867">
        <v>-0.1980758</v>
      </c>
      <c r="P867">
        <v>-3.4356999999999999E-2</v>
      </c>
      <c r="Q867">
        <v>7.9034199999999999E-2</v>
      </c>
      <c r="R867">
        <v>0.1924254</v>
      </c>
      <c r="S867">
        <v>0.35614420000000002</v>
      </c>
      <c r="T867">
        <v>16</v>
      </c>
      <c r="U867">
        <v>19</v>
      </c>
    </row>
    <row r="868" spans="1:21">
      <c r="A868" s="12">
        <v>41514</v>
      </c>
      <c r="B868" s="13">
        <v>1</v>
      </c>
      <c r="C868" t="s">
        <v>39</v>
      </c>
      <c r="D868" t="s">
        <v>35</v>
      </c>
      <c r="E868" t="str">
        <f t="shared" si="13"/>
        <v>415141Average Per TonAll</v>
      </c>
      <c r="F868">
        <v>0.4288438</v>
      </c>
      <c r="G868">
        <v>0.43863829999999998</v>
      </c>
      <c r="H868">
        <v>0.43708029999999998</v>
      </c>
      <c r="I868">
        <v>68.578900000000004</v>
      </c>
      <c r="J868">
        <v>-1.9142300000000001E-2</v>
      </c>
      <c r="K868">
        <v>-2.0462000000000002E-3</v>
      </c>
      <c r="L868">
        <v>9.7944E-3</v>
      </c>
      <c r="M868">
        <v>2.1635100000000001E-2</v>
      </c>
      <c r="N868">
        <v>3.8731099999999997E-2</v>
      </c>
      <c r="O868">
        <v>-2.0700199999999998E-2</v>
      </c>
      <c r="P868">
        <v>-3.6042000000000001E-3</v>
      </c>
      <c r="Q868">
        <v>8.2365000000000008E-3</v>
      </c>
      <c r="R868">
        <v>2.00772E-2</v>
      </c>
      <c r="S868">
        <v>3.7173200000000003E-2</v>
      </c>
      <c r="T868">
        <v>16</v>
      </c>
      <c r="U868">
        <v>19</v>
      </c>
    </row>
    <row r="869" spans="1:21">
      <c r="A869" s="12">
        <v>41514</v>
      </c>
      <c r="B869" s="13">
        <v>2</v>
      </c>
      <c r="C869" t="s">
        <v>38</v>
      </c>
      <c r="D869" t="s">
        <v>35</v>
      </c>
      <c r="E869" t="str">
        <f t="shared" si="13"/>
        <v>415142Average Per DeviceAll</v>
      </c>
      <c r="F869">
        <v>1.5613980000000001</v>
      </c>
      <c r="G869">
        <v>1.6239110000000001</v>
      </c>
      <c r="H869">
        <v>1.6183380000000001</v>
      </c>
      <c r="I869">
        <v>68.445400000000006</v>
      </c>
      <c r="J869">
        <v>-4.33167E-2</v>
      </c>
      <c r="K869">
        <v>1.9208599999999999E-2</v>
      </c>
      <c r="L869">
        <v>6.2513399999999997E-2</v>
      </c>
      <c r="M869">
        <v>0.1058182</v>
      </c>
      <c r="N869">
        <v>0.16834350000000001</v>
      </c>
      <c r="O869">
        <v>-4.8890700000000002E-2</v>
      </c>
      <c r="P869">
        <v>1.36346E-2</v>
      </c>
      <c r="Q869">
        <v>5.6939400000000001E-2</v>
      </c>
      <c r="R869">
        <v>0.10024420000000001</v>
      </c>
      <c r="S869">
        <v>0.16276950000000001</v>
      </c>
      <c r="T869">
        <v>16</v>
      </c>
      <c r="U869">
        <v>19</v>
      </c>
    </row>
    <row r="870" spans="1:21">
      <c r="A870" s="12">
        <v>41514</v>
      </c>
      <c r="B870" s="13">
        <v>2</v>
      </c>
      <c r="C870" t="s">
        <v>37</v>
      </c>
      <c r="D870" t="s">
        <v>35</v>
      </c>
      <c r="E870" t="str">
        <f t="shared" si="13"/>
        <v>415142Average Per PremiseAll</v>
      </c>
      <c r="F870">
        <v>3.852954</v>
      </c>
      <c r="G870">
        <v>4.0085470000000001</v>
      </c>
      <c r="H870">
        <v>3.994402</v>
      </c>
      <c r="I870">
        <v>68.445400000000006</v>
      </c>
      <c r="J870">
        <v>-0.10612870000000001</v>
      </c>
      <c r="K870">
        <v>4.84985E-2</v>
      </c>
      <c r="L870">
        <v>0.1555928</v>
      </c>
      <c r="M870">
        <v>0.26268710000000001</v>
      </c>
      <c r="N870">
        <v>0.41731430000000003</v>
      </c>
      <c r="O870">
        <v>-0.1202739</v>
      </c>
      <c r="P870">
        <v>3.4353300000000003E-2</v>
      </c>
      <c r="Q870">
        <v>0.14144760000000001</v>
      </c>
      <c r="R870">
        <v>0.24854190000000001</v>
      </c>
      <c r="S870">
        <v>0.4031691</v>
      </c>
      <c r="T870">
        <v>16</v>
      </c>
      <c r="U870">
        <v>19</v>
      </c>
    </row>
    <row r="871" spans="1:21">
      <c r="A871" s="12">
        <v>41514</v>
      </c>
      <c r="B871" s="13">
        <v>2</v>
      </c>
      <c r="C871" t="s">
        <v>39</v>
      </c>
      <c r="D871" t="s">
        <v>35</v>
      </c>
      <c r="E871" t="str">
        <f t="shared" si="13"/>
        <v>415142Average Per TonAll</v>
      </c>
      <c r="F871">
        <v>0.40275840000000002</v>
      </c>
      <c r="G871">
        <v>0.41896349999999999</v>
      </c>
      <c r="H871">
        <v>0.41750229999999999</v>
      </c>
      <c r="I871">
        <v>68.445400000000006</v>
      </c>
      <c r="J871">
        <v>-1.11278E-2</v>
      </c>
      <c r="K871">
        <v>5.0207000000000003E-3</v>
      </c>
      <c r="L871">
        <v>1.62051E-2</v>
      </c>
      <c r="M871">
        <v>2.7389500000000001E-2</v>
      </c>
      <c r="N871">
        <v>4.3538E-2</v>
      </c>
      <c r="O871">
        <v>-1.2588999999999999E-2</v>
      </c>
      <c r="P871">
        <v>3.5595000000000002E-3</v>
      </c>
      <c r="Q871">
        <v>1.4743900000000001E-2</v>
      </c>
      <c r="R871">
        <v>2.5928300000000001E-2</v>
      </c>
      <c r="S871">
        <v>4.2076799999999998E-2</v>
      </c>
      <c r="T871">
        <v>16</v>
      </c>
      <c r="U871">
        <v>19</v>
      </c>
    </row>
    <row r="872" spans="1:21">
      <c r="A872" s="12">
        <v>41514</v>
      </c>
      <c r="B872" s="13">
        <v>3</v>
      </c>
      <c r="C872" t="s">
        <v>38</v>
      </c>
      <c r="D872" t="s">
        <v>35</v>
      </c>
      <c r="E872" t="str">
        <f t="shared" si="13"/>
        <v>415143Average Per DeviceAll</v>
      </c>
      <c r="F872">
        <v>1.521131</v>
      </c>
      <c r="G872">
        <v>1.5839380000000001</v>
      </c>
      <c r="H872">
        <v>1.578592</v>
      </c>
      <c r="I872">
        <v>68.178700000000006</v>
      </c>
      <c r="J872">
        <v>-4.1008299999999998E-2</v>
      </c>
      <c r="K872">
        <v>2.0327100000000001E-2</v>
      </c>
      <c r="L872">
        <v>6.2807799999999997E-2</v>
      </c>
      <c r="M872">
        <v>0.10528849999999999</v>
      </c>
      <c r="N872">
        <v>0.16662389999999999</v>
      </c>
      <c r="O872">
        <v>-4.6354899999999997E-2</v>
      </c>
      <c r="P872">
        <v>1.4980500000000001E-2</v>
      </c>
      <c r="Q872">
        <v>5.7461199999999997E-2</v>
      </c>
      <c r="R872">
        <v>9.99419E-2</v>
      </c>
      <c r="S872">
        <v>0.16127730000000001</v>
      </c>
      <c r="T872">
        <v>16</v>
      </c>
      <c r="U872">
        <v>19</v>
      </c>
    </row>
    <row r="873" spans="1:21">
      <c r="A873" s="12">
        <v>41514</v>
      </c>
      <c r="B873" s="13">
        <v>3</v>
      </c>
      <c r="C873" t="s">
        <v>37</v>
      </c>
      <c r="D873" t="s">
        <v>35</v>
      </c>
      <c r="E873" t="str">
        <f t="shared" si="13"/>
        <v>415143Average Per PremiseAll</v>
      </c>
      <c r="F873">
        <v>3.7531050000000001</v>
      </c>
      <c r="G873">
        <v>3.9094690000000001</v>
      </c>
      <c r="H873">
        <v>3.8958979999999999</v>
      </c>
      <c r="I873">
        <v>68.178700000000006</v>
      </c>
      <c r="J873">
        <v>-0.10030509999999999</v>
      </c>
      <c r="K873">
        <v>5.1337500000000001E-2</v>
      </c>
      <c r="L873">
        <v>0.1563647</v>
      </c>
      <c r="M873">
        <v>0.26139180000000001</v>
      </c>
      <c r="N873">
        <v>0.41303440000000002</v>
      </c>
      <c r="O873">
        <v>-0.1138763</v>
      </c>
      <c r="P873">
        <v>3.7766300000000003E-2</v>
      </c>
      <c r="Q873">
        <v>0.14279349999999999</v>
      </c>
      <c r="R873">
        <v>0.2478207</v>
      </c>
      <c r="S873">
        <v>0.39946330000000002</v>
      </c>
      <c r="T873">
        <v>16</v>
      </c>
      <c r="U873">
        <v>19</v>
      </c>
    </row>
    <row r="874" spans="1:21">
      <c r="A874" s="12">
        <v>41514</v>
      </c>
      <c r="B874" s="13">
        <v>3</v>
      </c>
      <c r="C874" t="s">
        <v>39</v>
      </c>
      <c r="D874" t="s">
        <v>35</v>
      </c>
      <c r="E874" t="str">
        <f t="shared" si="13"/>
        <v>415143Average Per TonAll</v>
      </c>
      <c r="F874">
        <v>0.39234249999999998</v>
      </c>
      <c r="G874">
        <v>0.4086263</v>
      </c>
      <c r="H874">
        <v>0.40722449999999999</v>
      </c>
      <c r="I874">
        <v>68.178700000000006</v>
      </c>
      <c r="J874">
        <v>-1.05247E-2</v>
      </c>
      <c r="K874">
        <v>5.3138999999999999E-3</v>
      </c>
      <c r="L874">
        <v>1.6283700000000002E-2</v>
      </c>
      <c r="M874">
        <v>2.72535E-2</v>
      </c>
      <c r="N874">
        <v>4.3092199999999997E-2</v>
      </c>
      <c r="O874">
        <v>-1.19265E-2</v>
      </c>
      <c r="P874">
        <v>3.9122000000000002E-3</v>
      </c>
      <c r="Q874">
        <v>1.4881999999999999E-2</v>
      </c>
      <c r="R874">
        <v>2.5851800000000001E-2</v>
      </c>
      <c r="S874">
        <v>4.1690400000000002E-2</v>
      </c>
      <c r="T874">
        <v>16</v>
      </c>
      <c r="U874">
        <v>19</v>
      </c>
    </row>
    <row r="875" spans="1:21">
      <c r="A875" s="12">
        <v>41514</v>
      </c>
      <c r="B875" s="13">
        <v>4</v>
      </c>
      <c r="C875" t="s">
        <v>38</v>
      </c>
      <c r="D875" t="s">
        <v>35</v>
      </c>
      <c r="E875" t="str">
        <f t="shared" si="13"/>
        <v>415144Average Per DeviceAll</v>
      </c>
      <c r="F875">
        <v>1.4986969999999999</v>
      </c>
      <c r="G875">
        <v>1.5545199999999999</v>
      </c>
      <c r="H875">
        <v>1.5493589999999999</v>
      </c>
      <c r="I875">
        <v>67.251900000000006</v>
      </c>
      <c r="J875">
        <v>-4.6583300000000001E-2</v>
      </c>
      <c r="K875">
        <v>1.39194E-2</v>
      </c>
      <c r="L875">
        <v>5.5823400000000002E-2</v>
      </c>
      <c r="M875">
        <v>9.7727499999999995E-2</v>
      </c>
      <c r="N875">
        <v>0.15823019999999999</v>
      </c>
      <c r="O875">
        <v>-5.17443E-2</v>
      </c>
      <c r="P875">
        <v>8.7583999999999995E-3</v>
      </c>
      <c r="Q875">
        <v>5.0662499999999999E-2</v>
      </c>
      <c r="R875">
        <v>9.2566499999999996E-2</v>
      </c>
      <c r="S875">
        <v>0.15306919999999999</v>
      </c>
      <c r="T875">
        <v>16</v>
      </c>
      <c r="U875">
        <v>19</v>
      </c>
    </row>
    <row r="876" spans="1:21">
      <c r="A876" s="12">
        <v>41514</v>
      </c>
      <c r="B876" s="13">
        <v>4</v>
      </c>
      <c r="C876" t="s">
        <v>37</v>
      </c>
      <c r="D876" t="s">
        <v>35</v>
      </c>
      <c r="E876" t="str">
        <f t="shared" si="13"/>
        <v>415144Average Per PremiseAll</v>
      </c>
      <c r="F876">
        <v>3.6975359999999999</v>
      </c>
      <c r="G876">
        <v>3.8364699999999998</v>
      </c>
      <c r="H876">
        <v>3.8233670000000002</v>
      </c>
      <c r="I876">
        <v>67.251900000000006</v>
      </c>
      <c r="J876">
        <v>-0.1142241</v>
      </c>
      <c r="K876">
        <v>3.5344300000000002E-2</v>
      </c>
      <c r="L876">
        <v>0.138935</v>
      </c>
      <c r="M876">
        <v>0.24252560000000001</v>
      </c>
      <c r="N876">
        <v>0.392094</v>
      </c>
      <c r="O876">
        <v>-0.1273272</v>
      </c>
      <c r="P876">
        <v>2.2241199999999999E-2</v>
      </c>
      <c r="Q876">
        <v>0.12583179999999999</v>
      </c>
      <c r="R876">
        <v>0.2294225</v>
      </c>
      <c r="S876">
        <v>0.37899090000000002</v>
      </c>
      <c r="T876">
        <v>16</v>
      </c>
      <c r="U876">
        <v>19</v>
      </c>
    </row>
    <row r="877" spans="1:21">
      <c r="A877" s="12">
        <v>41514</v>
      </c>
      <c r="B877" s="13">
        <v>4</v>
      </c>
      <c r="C877" t="s">
        <v>39</v>
      </c>
      <c r="D877" t="s">
        <v>35</v>
      </c>
      <c r="E877" t="str">
        <f t="shared" si="13"/>
        <v>415144Average Per TonAll</v>
      </c>
      <c r="F877">
        <v>0.38654309999999997</v>
      </c>
      <c r="G877">
        <v>0.40101360000000003</v>
      </c>
      <c r="H877">
        <v>0.39966030000000002</v>
      </c>
      <c r="I877">
        <v>67.251900000000006</v>
      </c>
      <c r="J877">
        <v>-1.1972500000000001E-2</v>
      </c>
      <c r="K877">
        <v>3.6502000000000001E-3</v>
      </c>
      <c r="L877">
        <v>1.4470500000000001E-2</v>
      </c>
      <c r="M877">
        <v>2.5290699999999999E-2</v>
      </c>
      <c r="N877">
        <v>4.0913400000000003E-2</v>
      </c>
      <c r="O877">
        <v>-1.33258E-2</v>
      </c>
      <c r="P877">
        <v>2.2969000000000002E-3</v>
      </c>
      <c r="Q877">
        <v>1.3117200000000001E-2</v>
      </c>
      <c r="R877">
        <v>2.3937400000000001E-2</v>
      </c>
      <c r="S877">
        <v>3.9560100000000001E-2</v>
      </c>
      <c r="T877">
        <v>16</v>
      </c>
      <c r="U877">
        <v>19</v>
      </c>
    </row>
    <row r="878" spans="1:21">
      <c r="A878" s="12">
        <v>41514</v>
      </c>
      <c r="B878" s="13">
        <v>5</v>
      </c>
      <c r="C878" t="s">
        <v>38</v>
      </c>
      <c r="D878" t="s">
        <v>35</v>
      </c>
      <c r="E878" t="str">
        <f t="shared" si="13"/>
        <v>415145Average Per DeviceAll</v>
      </c>
      <c r="F878">
        <v>1.5405720000000001</v>
      </c>
      <c r="G878">
        <v>1.59273</v>
      </c>
      <c r="H878">
        <v>1.5875010000000001</v>
      </c>
      <c r="I878">
        <v>67.370099999999994</v>
      </c>
      <c r="J878">
        <v>-5.4834300000000002E-2</v>
      </c>
      <c r="K878">
        <v>8.3776000000000007E-3</v>
      </c>
      <c r="L878">
        <v>5.21579E-2</v>
      </c>
      <c r="M878">
        <v>9.5938200000000001E-2</v>
      </c>
      <c r="N878">
        <v>0.15915009999999999</v>
      </c>
      <c r="O878">
        <v>-6.0063499999999999E-2</v>
      </c>
      <c r="P878">
        <v>3.1484E-3</v>
      </c>
      <c r="Q878">
        <v>4.6928699999999997E-2</v>
      </c>
      <c r="R878">
        <v>9.0709100000000001E-2</v>
      </c>
      <c r="S878">
        <v>0.1539209</v>
      </c>
      <c r="T878">
        <v>16</v>
      </c>
      <c r="U878">
        <v>19</v>
      </c>
    </row>
    <row r="879" spans="1:21">
      <c r="A879" s="12">
        <v>41514</v>
      </c>
      <c r="B879" s="13">
        <v>5</v>
      </c>
      <c r="C879" t="s">
        <v>37</v>
      </c>
      <c r="D879" t="s">
        <v>35</v>
      </c>
      <c r="E879" t="str">
        <f t="shared" si="13"/>
        <v>415145Average Per PremiseAll</v>
      </c>
      <c r="F879">
        <v>3.8009909999999998</v>
      </c>
      <c r="G879">
        <v>3.930507</v>
      </c>
      <c r="H879">
        <v>3.9172289999999998</v>
      </c>
      <c r="I879">
        <v>67.370099999999994</v>
      </c>
      <c r="J879">
        <v>-0.13494120000000001</v>
      </c>
      <c r="K879">
        <v>2.13022E-2</v>
      </c>
      <c r="L879">
        <v>0.12951589999999999</v>
      </c>
      <c r="M879">
        <v>0.23772950000000001</v>
      </c>
      <c r="N879">
        <v>0.39397290000000001</v>
      </c>
      <c r="O879">
        <v>-0.1482192</v>
      </c>
      <c r="P879">
        <v>8.0242000000000004E-3</v>
      </c>
      <c r="Q879">
        <v>0.11623790000000001</v>
      </c>
      <c r="R879">
        <v>0.2244515</v>
      </c>
      <c r="S879">
        <v>0.3806949</v>
      </c>
      <c r="T879">
        <v>16</v>
      </c>
      <c r="U879">
        <v>19</v>
      </c>
    </row>
    <row r="880" spans="1:21">
      <c r="A880" s="12">
        <v>41514</v>
      </c>
      <c r="B880" s="13">
        <v>5</v>
      </c>
      <c r="C880" t="s">
        <v>39</v>
      </c>
      <c r="D880" t="s">
        <v>35</v>
      </c>
      <c r="E880" t="str">
        <f t="shared" si="13"/>
        <v>415145Average Per TonAll</v>
      </c>
      <c r="F880">
        <v>0.39735209999999999</v>
      </c>
      <c r="G880">
        <v>0.41085460000000001</v>
      </c>
      <c r="H880">
        <v>0.40948329999999999</v>
      </c>
      <c r="I880">
        <v>67.370099999999994</v>
      </c>
      <c r="J880">
        <v>-1.41222E-2</v>
      </c>
      <c r="K880">
        <v>2.1987E-3</v>
      </c>
      <c r="L880">
        <v>1.3502500000000001E-2</v>
      </c>
      <c r="M880">
        <v>2.48063E-2</v>
      </c>
      <c r="N880">
        <v>4.1127299999999999E-2</v>
      </c>
      <c r="O880">
        <v>-1.54935E-2</v>
      </c>
      <c r="P880">
        <v>8.2740000000000005E-4</v>
      </c>
      <c r="Q880">
        <v>1.21312E-2</v>
      </c>
      <c r="R880">
        <v>2.3435000000000001E-2</v>
      </c>
      <c r="S880">
        <v>3.9756E-2</v>
      </c>
      <c r="T880">
        <v>16</v>
      </c>
      <c r="U880">
        <v>19</v>
      </c>
    </row>
    <row r="881" spans="1:21">
      <c r="A881" s="12">
        <v>41514</v>
      </c>
      <c r="B881" s="13">
        <v>6</v>
      </c>
      <c r="C881" t="s">
        <v>38</v>
      </c>
      <c r="D881" t="s">
        <v>35</v>
      </c>
      <c r="E881" t="str">
        <f t="shared" si="13"/>
        <v>415146Average Per DeviceAll</v>
      </c>
      <c r="F881">
        <v>1.664811</v>
      </c>
      <c r="G881">
        <v>1.7374499999999999</v>
      </c>
      <c r="H881">
        <v>1.7316309999999999</v>
      </c>
      <c r="I881">
        <v>67.557699999999997</v>
      </c>
      <c r="J881">
        <v>-4.4583699999999997E-2</v>
      </c>
      <c r="K881">
        <v>2.46725E-2</v>
      </c>
      <c r="L881">
        <v>7.2639099999999998E-2</v>
      </c>
      <c r="M881">
        <v>0.1206057</v>
      </c>
      <c r="N881">
        <v>0.1898618</v>
      </c>
      <c r="O881">
        <v>-5.0403400000000001E-2</v>
      </c>
      <c r="P881">
        <v>1.88527E-2</v>
      </c>
      <c r="Q881">
        <v>6.6819299999999998E-2</v>
      </c>
      <c r="R881">
        <v>0.1147859</v>
      </c>
      <c r="S881">
        <v>0.18404209999999999</v>
      </c>
      <c r="T881">
        <v>16</v>
      </c>
      <c r="U881">
        <v>19</v>
      </c>
    </row>
    <row r="882" spans="1:21">
      <c r="A882" s="12">
        <v>41514</v>
      </c>
      <c r="B882" s="13">
        <v>6</v>
      </c>
      <c r="C882" t="s">
        <v>37</v>
      </c>
      <c r="D882" t="s">
        <v>35</v>
      </c>
      <c r="E882" t="str">
        <f t="shared" si="13"/>
        <v>415146Average Per PremiseAll</v>
      </c>
      <c r="F882">
        <v>4.107113</v>
      </c>
      <c r="G882">
        <v>4.2881640000000001</v>
      </c>
      <c r="H882">
        <v>4.27339</v>
      </c>
      <c r="I882">
        <v>67.557699999999997</v>
      </c>
      <c r="J882">
        <v>-0.1087135</v>
      </c>
      <c r="K882">
        <v>6.2482099999999999E-2</v>
      </c>
      <c r="L882">
        <v>0.18105170000000001</v>
      </c>
      <c r="M882">
        <v>0.29962119999999998</v>
      </c>
      <c r="N882">
        <v>0.47081679999999998</v>
      </c>
      <c r="O882">
        <v>-0.1234874</v>
      </c>
      <c r="P882">
        <v>4.7708199999999999E-2</v>
      </c>
      <c r="Q882">
        <v>0.1662778</v>
      </c>
      <c r="R882">
        <v>0.28484730000000003</v>
      </c>
      <c r="S882">
        <v>0.45604289999999997</v>
      </c>
      <c r="T882">
        <v>16</v>
      </c>
      <c r="U882">
        <v>19</v>
      </c>
    </row>
    <row r="883" spans="1:21">
      <c r="A883" s="12">
        <v>41514</v>
      </c>
      <c r="B883" s="13">
        <v>6</v>
      </c>
      <c r="C883" t="s">
        <v>39</v>
      </c>
      <c r="D883" t="s">
        <v>35</v>
      </c>
      <c r="E883" t="str">
        <f t="shared" si="13"/>
        <v>415146Average Per TonAll</v>
      </c>
      <c r="F883">
        <v>0.42937199999999998</v>
      </c>
      <c r="G883">
        <v>0.44821729999999999</v>
      </c>
      <c r="H883">
        <v>0.44669140000000002</v>
      </c>
      <c r="I883">
        <v>67.557699999999997</v>
      </c>
      <c r="J883">
        <v>-1.1422099999999999E-2</v>
      </c>
      <c r="K883">
        <v>6.4600999999999999E-3</v>
      </c>
      <c r="L883">
        <v>1.8845299999999999E-2</v>
      </c>
      <c r="M883">
        <v>3.1230500000000001E-2</v>
      </c>
      <c r="N883">
        <v>4.9112799999999998E-2</v>
      </c>
      <c r="O883">
        <v>-1.2948100000000001E-2</v>
      </c>
      <c r="P883">
        <v>4.9341999999999997E-3</v>
      </c>
      <c r="Q883">
        <v>1.7319399999999999E-2</v>
      </c>
      <c r="R883">
        <v>2.9704600000000001E-2</v>
      </c>
      <c r="S883">
        <v>4.7586799999999999E-2</v>
      </c>
      <c r="T883">
        <v>16</v>
      </c>
      <c r="U883">
        <v>19</v>
      </c>
    </row>
    <row r="884" spans="1:21">
      <c r="A884" s="12">
        <v>41514</v>
      </c>
      <c r="B884" s="13">
        <v>7</v>
      </c>
      <c r="C884" t="s">
        <v>38</v>
      </c>
      <c r="D884" t="s">
        <v>35</v>
      </c>
      <c r="E884" t="str">
        <f t="shared" si="13"/>
        <v>415147Average Per DeviceAll</v>
      </c>
      <c r="F884">
        <v>1.8653900000000001</v>
      </c>
      <c r="G884">
        <v>1.9594400000000001</v>
      </c>
      <c r="H884">
        <v>1.95292</v>
      </c>
      <c r="I884">
        <v>67.483099999999993</v>
      </c>
      <c r="J884">
        <v>-3.5672000000000002E-2</v>
      </c>
      <c r="K884">
        <v>4.0968400000000002E-2</v>
      </c>
      <c r="L884">
        <v>9.4049300000000002E-2</v>
      </c>
      <c r="M884">
        <v>0.14713019999999999</v>
      </c>
      <c r="N884">
        <v>0.22377059999999999</v>
      </c>
      <c r="O884">
        <v>-4.21915E-2</v>
      </c>
      <c r="P884">
        <v>3.4448800000000002E-2</v>
      </c>
      <c r="Q884">
        <v>8.7529700000000002E-2</v>
      </c>
      <c r="R884">
        <v>0.1406106</v>
      </c>
      <c r="S884">
        <v>0.217251</v>
      </c>
      <c r="T884">
        <v>16</v>
      </c>
      <c r="U884">
        <v>19</v>
      </c>
    </row>
    <row r="885" spans="1:21">
      <c r="A885" s="12">
        <v>41514</v>
      </c>
      <c r="B885" s="13">
        <v>7</v>
      </c>
      <c r="C885" t="s">
        <v>37</v>
      </c>
      <c r="D885" t="s">
        <v>35</v>
      </c>
      <c r="E885" t="str">
        <f t="shared" si="13"/>
        <v>415147Average Per PremiseAll</v>
      </c>
      <c r="F885">
        <v>4.6016760000000003</v>
      </c>
      <c r="G885">
        <v>4.8358540000000003</v>
      </c>
      <c r="H885">
        <v>4.8193020000000004</v>
      </c>
      <c r="I885">
        <v>67.483099999999993</v>
      </c>
      <c r="J885">
        <v>-8.6475700000000003E-2</v>
      </c>
      <c r="K885">
        <v>0.1029694</v>
      </c>
      <c r="L885">
        <v>0.23417840000000001</v>
      </c>
      <c r="M885">
        <v>0.36538749999999998</v>
      </c>
      <c r="N885">
        <v>0.55483249999999995</v>
      </c>
      <c r="O885">
        <v>-0.10302749999999999</v>
      </c>
      <c r="P885">
        <v>8.6417599999999997E-2</v>
      </c>
      <c r="Q885">
        <v>0.2176266</v>
      </c>
      <c r="R885">
        <v>0.34883570000000003</v>
      </c>
      <c r="S885">
        <v>0.53828069999999995</v>
      </c>
      <c r="T885">
        <v>16</v>
      </c>
      <c r="U885">
        <v>19</v>
      </c>
    </row>
    <row r="886" spans="1:21">
      <c r="A886" s="12">
        <v>41514</v>
      </c>
      <c r="B886" s="13">
        <v>7</v>
      </c>
      <c r="C886" t="s">
        <v>39</v>
      </c>
      <c r="D886" t="s">
        <v>35</v>
      </c>
      <c r="E886" t="str">
        <f t="shared" si="13"/>
        <v>415147Average Per TonAll</v>
      </c>
      <c r="F886">
        <v>0.4810873</v>
      </c>
      <c r="G886">
        <v>0.50547299999999995</v>
      </c>
      <c r="H886">
        <v>0.50376339999999997</v>
      </c>
      <c r="I886">
        <v>67.483099999999993</v>
      </c>
      <c r="J886">
        <v>-9.1085999999999997E-3</v>
      </c>
      <c r="K886">
        <v>1.06801E-2</v>
      </c>
      <c r="L886">
        <v>2.43857E-2</v>
      </c>
      <c r="M886">
        <v>3.8091199999999999E-2</v>
      </c>
      <c r="N886">
        <v>5.7879899999999998E-2</v>
      </c>
      <c r="O886">
        <v>-1.0818100000000001E-2</v>
      </c>
      <c r="P886">
        <v>8.9706000000000004E-3</v>
      </c>
      <c r="Q886">
        <v>2.2676100000000001E-2</v>
      </c>
      <c r="R886">
        <v>3.6381700000000003E-2</v>
      </c>
      <c r="S886">
        <v>5.6170400000000002E-2</v>
      </c>
      <c r="T886">
        <v>16</v>
      </c>
      <c r="U886">
        <v>19</v>
      </c>
    </row>
    <row r="887" spans="1:21">
      <c r="A887" s="12">
        <v>41514</v>
      </c>
      <c r="B887" s="13">
        <v>8</v>
      </c>
      <c r="C887" t="s">
        <v>38</v>
      </c>
      <c r="D887" t="s">
        <v>35</v>
      </c>
      <c r="E887" t="str">
        <f t="shared" si="13"/>
        <v>415148Average Per DeviceAll</v>
      </c>
      <c r="F887">
        <v>2.2793040000000002</v>
      </c>
      <c r="G887">
        <v>2.3897650000000001</v>
      </c>
      <c r="H887">
        <v>2.3817349999999999</v>
      </c>
      <c r="I887">
        <v>70.934200000000004</v>
      </c>
      <c r="J887">
        <v>-3.6820499999999999E-2</v>
      </c>
      <c r="K887">
        <v>5.0194799999999998E-2</v>
      </c>
      <c r="L887">
        <v>0.1104614</v>
      </c>
      <c r="M887">
        <v>0.17072799999999999</v>
      </c>
      <c r="N887">
        <v>0.25774330000000001</v>
      </c>
      <c r="O887">
        <v>-4.4850599999999997E-2</v>
      </c>
      <c r="P887">
        <v>4.2164699999999999E-2</v>
      </c>
      <c r="Q887">
        <v>0.1024313</v>
      </c>
      <c r="R887">
        <v>0.1626978</v>
      </c>
      <c r="S887">
        <v>0.2497132</v>
      </c>
      <c r="T887">
        <v>16</v>
      </c>
      <c r="U887">
        <v>19</v>
      </c>
    </row>
    <row r="888" spans="1:21">
      <c r="A888" s="12">
        <v>41514</v>
      </c>
      <c r="B888" s="13">
        <v>8</v>
      </c>
      <c r="C888" t="s">
        <v>37</v>
      </c>
      <c r="D888" t="s">
        <v>35</v>
      </c>
      <c r="E888" t="str">
        <f t="shared" si="13"/>
        <v>415148Average Per PremiseAll</v>
      </c>
      <c r="F888">
        <v>5.624371</v>
      </c>
      <c r="G888">
        <v>5.8982419999999998</v>
      </c>
      <c r="H888">
        <v>5.8778579999999998</v>
      </c>
      <c r="I888">
        <v>70.934200000000004</v>
      </c>
      <c r="J888">
        <v>-9.0356000000000006E-2</v>
      </c>
      <c r="K888">
        <v>0.1248326</v>
      </c>
      <c r="L888">
        <v>0.2738717</v>
      </c>
      <c r="M888">
        <v>0.42291069999999997</v>
      </c>
      <c r="N888">
        <v>0.63809939999999998</v>
      </c>
      <c r="O888">
        <v>-0.1107402</v>
      </c>
      <c r="P888">
        <v>0.1044485</v>
      </c>
      <c r="Q888">
        <v>0.25348749999999998</v>
      </c>
      <c r="R888">
        <v>0.40252650000000001</v>
      </c>
      <c r="S888">
        <v>0.61771520000000002</v>
      </c>
      <c r="T888">
        <v>16</v>
      </c>
      <c r="U888">
        <v>19</v>
      </c>
    </row>
    <row r="889" spans="1:21">
      <c r="A889" s="12">
        <v>41514</v>
      </c>
      <c r="B889" s="13">
        <v>8</v>
      </c>
      <c r="C889" t="s">
        <v>39</v>
      </c>
      <c r="D889" t="s">
        <v>35</v>
      </c>
      <c r="E889" t="str">
        <f t="shared" si="13"/>
        <v>415148Average Per TonAll</v>
      </c>
      <c r="F889">
        <v>0.5879337</v>
      </c>
      <c r="G889">
        <v>0.61650439999999995</v>
      </c>
      <c r="H889">
        <v>0.61439900000000003</v>
      </c>
      <c r="I889">
        <v>70.934200000000004</v>
      </c>
      <c r="J889">
        <v>-9.4675999999999996E-3</v>
      </c>
      <c r="K889">
        <v>1.30058E-2</v>
      </c>
      <c r="L889">
        <v>2.85708E-2</v>
      </c>
      <c r="M889">
        <v>4.4135800000000003E-2</v>
      </c>
      <c r="N889">
        <v>6.6609199999999993E-2</v>
      </c>
      <c r="O889">
        <v>-1.1573E-2</v>
      </c>
      <c r="P889">
        <v>1.0900399999999999E-2</v>
      </c>
      <c r="Q889">
        <v>2.64654E-2</v>
      </c>
      <c r="R889">
        <v>4.20303E-2</v>
      </c>
      <c r="S889">
        <v>6.4503699999999997E-2</v>
      </c>
      <c r="T889">
        <v>16</v>
      </c>
      <c r="U889">
        <v>19</v>
      </c>
    </row>
    <row r="890" spans="1:21">
      <c r="A890" s="12">
        <v>41514</v>
      </c>
      <c r="B890" s="13">
        <v>9</v>
      </c>
      <c r="C890" t="s">
        <v>38</v>
      </c>
      <c r="D890" t="s">
        <v>35</v>
      </c>
      <c r="E890" t="str">
        <f t="shared" si="13"/>
        <v>415149Average Per DeviceAll</v>
      </c>
      <c r="F890">
        <v>2.9213420000000001</v>
      </c>
      <c r="G890">
        <v>3.0582199999999999</v>
      </c>
      <c r="H890">
        <v>3.047939</v>
      </c>
      <c r="I890">
        <v>75.944500000000005</v>
      </c>
      <c r="J890">
        <v>-3.5132400000000001E-2</v>
      </c>
      <c r="K890">
        <v>6.6492700000000002E-2</v>
      </c>
      <c r="L890">
        <v>0.1368779</v>
      </c>
      <c r="M890">
        <v>0.20726310000000001</v>
      </c>
      <c r="N890">
        <v>0.3088882</v>
      </c>
      <c r="O890">
        <v>-4.5413700000000001E-2</v>
      </c>
      <c r="P890">
        <v>5.6211299999999999E-2</v>
      </c>
      <c r="Q890">
        <v>0.1265966</v>
      </c>
      <c r="R890">
        <v>0.19698180000000001</v>
      </c>
      <c r="S890">
        <v>0.29860690000000001</v>
      </c>
      <c r="T890">
        <v>16</v>
      </c>
      <c r="U890">
        <v>19</v>
      </c>
    </row>
    <row r="891" spans="1:21">
      <c r="A891" s="12">
        <v>41514</v>
      </c>
      <c r="B891" s="13">
        <v>9</v>
      </c>
      <c r="C891" t="s">
        <v>37</v>
      </c>
      <c r="D891" t="s">
        <v>35</v>
      </c>
      <c r="E891" t="str">
        <f t="shared" si="13"/>
        <v>415149Average Per PremiseAll</v>
      </c>
      <c r="F891">
        <v>7.2099000000000002</v>
      </c>
      <c r="G891">
        <v>7.5480960000000001</v>
      </c>
      <c r="H891">
        <v>7.521998</v>
      </c>
      <c r="I891">
        <v>75.944500000000005</v>
      </c>
      <c r="J891">
        <v>-8.7240999999999999E-2</v>
      </c>
      <c r="K891">
        <v>0.1641109</v>
      </c>
      <c r="L891">
        <v>0.33819650000000001</v>
      </c>
      <c r="M891">
        <v>0.51228200000000002</v>
      </c>
      <c r="N891">
        <v>0.76363380000000003</v>
      </c>
      <c r="O891">
        <v>-0.1133392</v>
      </c>
      <c r="P891">
        <v>0.13801260000000001</v>
      </c>
      <c r="Q891">
        <v>0.31209819999999999</v>
      </c>
      <c r="R891">
        <v>0.4861837</v>
      </c>
      <c r="S891">
        <v>0.73753559999999996</v>
      </c>
      <c r="T891">
        <v>16</v>
      </c>
      <c r="U891">
        <v>19</v>
      </c>
    </row>
    <row r="892" spans="1:21">
      <c r="A892" s="12">
        <v>41514</v>
      </c>
      <c r="B892" s="13">
        <v>9</v>
      </c>
      <c r="C892" t="s">
        <v>39</v>
      </c>
      <c r="D892" t="s">
        <v>35</v>
      </c>
      <c r="E892" t="str">
        <f t="shared" si="13"/>
        <v>415149Average Per TonAll</v>
      </c>
      <c r="F892">
        <v>0.75361860000000003</v>
      </c>
      <c r="G892">
        <v>0.78895179999999998</v>
      </c>
      <c r="H892">
        <v>0.78625610000000001</v>
      </c>
      <c r="I892">
        <v>75.944500000000005</v>
      </c>
      <c r="J892">
        <v>-9.0951000000000001E-3</v>
      </c>
      <c r="K892">
        <v>1.7153499999999999E-2</v>
      </c>
      <c r="L892">
        <v>3.5333200000000002E-2</v>
      </c>
      <c r="M892">
        <v>5.3512999999999998E-2</v>
      </c>
      <c r="N892">
        <v>7.9761600000000002E-2</v>
      </c>
      <c r="O892">
        <v>-1.1790800000000001E-2</v>
      </c>
      <c r="P892">
        <v>1.4457899999999999E-2</v>
      </c>
      <c r="Q892">
        <v>3.2637600000000003E-2</v>
      </c>
      <c r="R892">
        <v>5.0817300000000003E-2</v>
      </c>
      <c r="S892">
        <v>7.7065900000000007E-2</v>
      </c>
      <c r="T892">
        <v>16</v>
      </c>
      <c r="U892">
        <v>19</v>
      </c>
    </row>
    <row r="893" spans="1:21">
      <c r="A893" s="12">
        <v>41514</v>
      </c>
      <c r="B893" s="13">
        <v>10</v>
      </c>
      <c r="C893" t="s">
        <v>38</v>
      </c>
      <c r="D893" t="s">
        <v>35</v>
      </c>
      <c r="E893" t="str">
        <f t="shared" si="13"/>
        <v>4151410Average Per DeviceAll</v>
      </c>
      <c r="F893">
        <v>3.5879699999999999</v>
      </c>
      <c r="G893">
        <v>3.6768649999999998</v>
      </c>
      <c r="H893">
        <v>3.6643289999999999</v>
      </c>
      <c r="I893">
        <v>80.973100000000002</v>
      </c>
      <c r="J893">
        <v>-0.10128769999999999</v>
      </c>
      <c r="K893">
        <v>1.10738E-2</v>
      </c>
      <c r="L893">
        <v>8.8895100000000005E-2</v>
      </c>
      <c r="M893">
        <v>0.16671630000000001</v>
      </c>
      <c r="N893">
        <v>0.27907779999999999</v>
      </c>
      <c r="O893">
        <v>-0.1138243</v>
      </c>
      <c r="P893">
        <v>-1.4628E-3</v>
      </c>
      <c r="Q893">
        <v>7.6358400000000007E-2</v>
      </c>
      <c r="R893">
        <v>0.1541796</v>
      </c>
      <c r="S893">
        <v>0.26654109999999998</v>
      </c>
      <c r="T893">
        <v>16</v>
      </c>
      <c r="U893">
        <v>19</v>
      </c>
    </row>
    <row r="894" spans="1:21">
      <c r="A894" s="12">
        <v>41514</v>
      </c>
      <c r="B894" s="13">
        <v>10</v>
      </c>
      <c r="C894" t="s">
        <v>37</v>
      </c>
      <c r="D894" t="s">
        <v>35</v>
      </c>
      <c r="E894" t="str">
        <f t="shared" si="13"/>
        <v>4151410Average Per PremiseAll</v>
      </c>
      <c r="F894">
        <v>8.8560719999999993</v>
      </c>
      <c r="G894">
        <v>9.075787</v>
      </c>
      <c r="H894">
        <v>9.0439690000000006</v>
      </c>
      <c r="I894">
        <v>80.973100000000002</v>
      </c>
      <c r="J894">
        <v>-0.25074340000000001</v>
      </c>
      <c r="K894">
        <v>2.72067E-2</v>
      </c>
      <c r="L894">
        <v>0.21971399999999999</v>
      </c>
      <c r="M894">
        <v>0.41222140000000002</v>
      </c>
      <c r="N894">
        <v>0.69017150000000005</v>
      </c>
      <c r="O894">
        <v>-0.2825609</v>
      </c>
      <c r="P894">
        <v>-4.6108E-3</v>
      </c>
      <c r="Q894">
        <v>0.18789649999999999</v>
      </c>
      <c r="R894">
        <v>0.38040390000000002</v>
      </c>
      <c r="S894">
        <v>0.65835390000000005</v>
      </c>
      <c r="T894">
        <v>16</v>
      </c>
      <c r="U894">
        <v>19</v>
      </c>
    </row>
    <row r="895" spans="1:21">
      <c r="A895" s="12">
        <v>41514</v>
      </c>
      <c r="B895" s="13">
        <v>10</v>
      </c>
      <c r="C895" t="s">
        <v>39</v>
      </c>
      <c r="D895" t="s">
        <v>35</v>
      </c>
      <c r="E895" t="str">
        <f t="shared" si="13"/>
        <v>4151410Average Per TonAll</v>
      </c>
      <c r="F895">
        <v>0.92564429999999998</v>
      </c>
      <c r="G895">
        <v>0.94859579999999999</v>
      </c>
      <c r="H895">
        <v>0.94530919999999996</v>
      </c>
      <c r="I895">
        <v>80.973100000000002</v>
      </c>
      <c r="J895">
        <v>-2.6175E-2</v>
      </c>
      <c r="K895">
        <v>2.8492999999999999E-3</v>
      </c>
      <c r="L895">
        <v>2.29515E-2</v>
      </c>
      <c r="M895">
        <v>4.30537E-2</v>
      </c>
      <c r="N895">
        <v>7.2078000000000003E-2</v>
      </c>
      <c r="O895">
        <v>-2.9461600000000001E-2</v>
      </c>
      <c r="P895">
        <v>-4.373E-4</v>
      </c>
      <c r="Q895">
        <v>1.96648E-2</v>
      </c>
      <c r="R895">
        <v>3.9766999999999997E-2</v>
      </c>
      <c r="S895">
        <v>6.87913E-2</v>
      </c>
      <c r="T895">
        <v>16</v>
      </c>
      <c r="U895">
        <v>19</v>
      </c>
    </row>
    <row r="896" spans="1:21">
      <c r="A896" s="12">
        <v>41514</v>
      </c>
      <c r="B896" s="13">
        <v>11</v>
      </c>
      <c r="C896" t="s">
        <v>38</v>
      </c>
      <c r="D896" t="s">
        <v>35</v>
      </c>
      <c r="E896" t="str">
        <f t="shared" si="13"/>
        <v>4151411Average Per DeviceAll</v>
      </c>
      <c r="F896">
        <v>4.1160550000000002</v>
      </c>
      <c r="G896">
        <v>4.1774370000000003</v>
      </c>
      <c r="H896">
        <v>4.1631989999999996</v>
      </c>
      <c r="I896">
        <v>82.168700000000001</v>
      </c>
      <c r="J896">
        <v>-0.14300860000000001</v>
      </c>
      <c r="K896">
        <v>-2.22528E-2</v>
      </c>
      <c r="L896">
        <v>6.1382300000000001E-2</v>
      </c>
      <c r="M896">
        <v>0.14501739999999999</v>
      </c>
      <c r="N896">
        <v>0.26577309999999998</v>
      </c>
      <c r="O896">
        <v>-0.15724630000000001</v>
      </c>
      <c r="P896">
        <v>-3.6490500000000002E-2</v>
      </c>
      <c r="Q896">
        <v>4.7144499999999999E-2</v>
      </c>
      <c r="R896">
        <v>0.1307796</v>
      </c>
      <c r="S896">
        <v>0.25153540000000002</v>
      </c>
      <c r="T896">
        <v>16</v>
      </c>
      <c r="U896">
        <v>19</v>
      </c>
    </row>
    <row r="897" spans="1:21">
      <c r="A897" s="12">
        <v>41514</v>
      </c>
      <c r="B897" s="13">
        <v>11</v>
      </c>
      <c r="C897" t="s">
        <v>37</v>
      </c>
      <c r="D897" t="s">
        <v>35</v>
      </c>
      <c r="E897" t="str">
        <f t="shared" si="13"/>
        <v>4151411Average Per PremiseAll</v>
      </c>
      <c r="F897">
        <v>10.16024</v>
      </c>
      <c r="G897">
        <v>10.311349999999999</v>
      </c>
      <c r="H897">
        <v>10.27521</v>
      </c>
      <c r="I897">
        <v>82.168700000000001</v>
      </c>
      <c r="J897">
        <v>-0.35454449999999998</v>
      </c>
      <c r="K897">
        <v>-5.5801999999999997E-2</v>
      </c>
      <c r="L897">
        <v>0.1511062</v>
      </c>
      <c r="M897">
        <v>0.35801440000000001</v>
      </c>
      <c r="N897">
        <v>0.65675689999999998</v>
      </c>
      <c r="O897">
        <v>-0.39067950000000001</v>
      </c>
      <c r="P897">
        <v>-9.1936900000000002E-2</v>
      </c>
      <c r="Q897">
        <v>0.1149712</v>
      </c>
      <c r="R897">
        <v>0.32187939999999998</v>
      </c>
      <c r="S897">
        <v>0.62062200000000001</v>
      </c>
      <c r="T897">
        <v>16</v>
      </c>
      <c r="U897">
        <v>19</v>
      </c>
    </row>
    <row r="898" spans="1:21">
      <c r="A898" s="12">
        <v>41514</v>
      </c>
      <c r="B898" s="13">
        <v>11</v>
      </c>
      <c r="C898" t="s">
        <v>39</v>
      </c>
      <c r="D898" t="s">
        <v>35</v>
      </c>
      <c r="E898" t="str">
        <f t="shared" si="13"/>
        <v>4151411Average Per TonAll</v>
      </c>
      <c r="F898">
        <v>1.061925</v>
      </c>
      <c r="G898">
        <v>1.0777369999999999</v>
      </c>
      <c r="H898">
        <v>1.074004</v>
      </c>
      <c r="I898">
        <v>82.168700000000001</v>
      </c>
      <c r="J898">
        <v>-3.6987699999999998E-2</v>
      </c>
      <c r="K898">
        <v>-5.7933999999999998E-3</v>
      </c>
      <c r="L898">
        <v>1.5811700000000001E-2</v>
      </c>
      <c r="M898">
        <v>3.74168E-2</v>
      </c>
      <c r="N898">
        <v>6.8611099999999994E-2</v>
      </c>
      <c r="O898">
        <v>-4.0720300000000001E-2</v>
      </c>
      <c r="P898">
        <v>-9.5259999999999997E-3</v>
      </c>
      <c r="Q898">
        <v>1.2079100000000001E-2</v>
      </c>
      <c r="R898">
        <v>3.3684199999999997E-2</v>
      </c>
      <c r="S898">
        <v>6.4878500000000006E-2</v>
      </c>
      <c r="T898">
        <v>16</v>
      </c>
      <c r="U898">
        <v>19</v>
      </c>
    </row>
    <row r="899" spans="1:21">
      <c r="A899" s="12">
        <v>41514</v>
      </c>
      <c r="B899" s="13">
        <v>12</v>
      </c>
      <c r="C899" t="s">
        <v>38</v>
      </c>
      <c r="D899" t="s">
        <v>35</v>
      </c>
      <c r="E899" t="str">
        <f t="shared" ref="E899:E962" si="14">CONCATENATE(A899,B899,C899,D899)</f>
        <v>4151412Average Per DeviceAll</v>
      </c>
      <c r="F899">
        <v>4.4336970000000004</v>
      </c>
      <c r="G899">
        <v>4.4345439999999998</v>
      </c>
      <c r="H899">
        <v>4.4192330000000002</v>
      </c>
      <c r="I899">
        <v>84.755200000000002</v>
      </c>
      <c r="J899">
        <v>-0.21168090000000001</v>
      </c>
      <c r="K899">
        <v>-8.6117799999999994E-2</v>
      </c>
      <c r="L899">
        <v>8.4670000000000004E-4</v>
      </c>
      <c r="M899">
        <v>8.7811299999999995E-2</v>
      </c>
      <c r="N899">
        <v>0.21337429999999999</v>
      </c>
      <c r="O899">
        <v>-0.22699130000000001</v>
      </c>
      <c r="P899">
        <v>-0.1014283</v>
      </c>
      <c r="Q899">
        <v>-1.4463699999999999E-2</v>
      </c>
      <c r="R899">
        <v>7.2500800000000004E-2</v>
      </c>
      <c r="S899">
        <v>0.19806389999999999</v>
      </c>
      <c r="T899">
        <v>16</v>
      </c>
      <c r="U899">
        <v>19</v>
      </c>
    </row>
    <row r="900" spans="1:21">
      <c r="A900" s="12">
        <v>41514</v>
      </c>
      <c r="B900" s="13">
        <v>12</v>
      </c>
      <c r="C900" t="s">
        <v>37</v>
      </c>
      <c r="D900" t="s">
        <v>35</v>
      </c>
      <c r="E900" t="str">
        <f t="shared" si="14"/>
        <v>4151412Average Per PremiseAll</v>
      </c>
      <c r="F900">
        <v>10.94449</v>
      </c>
      <c r="G900">
        <v>10.946859999999999</v>
      </c>
      <c r="H900">
        <v>10.908010000000001</v>
      </c>
      <c r="I900">
        <v>84.755200000000002</v>
      </c>
      <c r="J900">
        <v>-0.5234647</v>
      </c>
      <c r="K900">
        <v>-0.2128004</v>
      </c>
      <c r="L900">
        <v>2.3647999999999998E-3</v>
      </c>
      <c r="M900">
        <v>0.2175299</v>
      </c>
      <c r="N900">
        <v>0.52819419999999995</v>
      </c>
      <c r="O900">
        <v>-0.56231540000000002</v>
      </c>
      <c r="P900">
        <v>-0.25165110000000002</v>
      </c>
      <c r="Q900">
        <v>-3.6485999999999998E-2</v>
      </c>
      <c r="R900">
        <v>0.17867920000000001</v>
      </c>
      <c r="S900">
        <v>0.48934349999999999</v>
      </c>
      <c r="T900">
        <v>16</v>
      </c>
      <c r="U900">
        <v>19</v>
      </c>
    </row>
    <row r="901" spans="1:21">
      <c r="A901" s="12">
        <v>41514</v>
      </c>
      <c r="B901" s="13">
        <v>12</v>
      </c>
      <c r="C901" t="s">
        <v>39</v>
      </c>
      <c r="D901" t="s">
        <v>35</v>
      </c>
      <c r="E901" t="str">
        <f t="shared" si="14"/>
        <v>4151412Average Per TonAll</v>
      </c>
      <c r="F901">
        <v>1.143886</v>
      </c>
      <c r="G901">
        <v>1.1441209999999999</v>
      </c>
      <c r="H901">
        <v>1.1401079999999999</v>
      </c>
      <c r="I901">
        <v>84.755200000000002</v>
      </c>
      <c r="J901">
        <v>-5.46694E-2</v>
      </c>
      <c r="K901">
        <v>-2.2231500000000001E-2</v>
      </c>
      <c r="L901">
        <v>2.3489999999999999E-4</v>
      </c>
      <c r="M901">
        <v>2.2701300000000001E-2</v>
      </c>
      <c r="N901">
        <v>5.5139199999999999E-2</v>
      </c>
      <c r="O901">
        <v>-5.86828E-2</v>
      </c>
      <c r="P901">
        <v>-2.6244900000000002E-2</v>
      </c>
      <c r="Q901">
        <v>-3.7785000000000002E-3</v>
      </c>
      <c r="R901">
        <v>1.8687800000000001E-2</v>
      </c>
      <c r="S901">
        <v>5.1125700000000003E-2</v>
      </c>
      <c r="T901">
        <v>16</v>
      </c>
      <c r="U901">
        <v>19</v>
      </c>
    </row>
    <row r="902" spans="1:21">
      <c r="A902" s="12">
        <v>41514</v>
      </c>
      <c r="B902" s="13">
        <v>13</v>
      </c>
      <c r="C902" t="s">
        <v>38</v>
      </c>
      <c r="D902" t="s">
        <v>35</v>
      </c>
      <c r="E902" t="str">
        <f t="shared" si="14"/>
        <v>4151413Average Per DeviceAll</v>
      </c>
      <c r="F902">
        <v>4.5493410000000001</v>
      </c>
      <c r="G902">
        <v>4.551463</v>
      </c>
      <c r="H902">
        <v>4.5357200000000004</v>
      </c>
      <c r="I902">
        <v>85.971100000000007</v>
      </c>
      <c r="J902">
        <v>-0.21483820000000001</v>
      </c>
      <c r="K902">
        <v>-8.6656499999999997E-2</v>
      </c>
      <c r="L902">
        <v>2.1218000000000001E-3</v>
      </c>
      <c r="M902">
        <v>9.0899999999999995E-2</v>
      </c>
      <c r="N902">
        <v>0.21908169999999999</v>
      </c>
      <c r="O902">
        <v>-0.2305807</v>
      </c>
      <c r="P902">
        <v>-0.102399</v>
      </c>
      <c r="Q902">
        <v>-1.3620800000000001E-2</v>
      </c>
      <c r="R902">
        <v>7.5157500000000002E-2</v>
      </c>
      <c r="S902">
        <v>0.2033392</v>
      </c>
      <c r="T902">
        <v>16</v>
      </c>
      <c r="U902">
        <v>19</v>
      </c>
    </row>
    <row r="903" spans="1:21">
      <c r="A903" s="12">
        <v>41514</v>
      </c>
      <c r="B903" s="13">
        <v>13</v>
      </c>
      <c r="C903" t="s">
        <v>37</v>
      </c>
      <c r="D903" t="s">
        <v>35</v>
      </c>
      <c r="E903" t="str">
        <f t="shared" si="14"/>
        <v>4151413Average Per PremiseAll</v>
      </c>
      <c r="F903">
        <v>11.22987</v>
      </c>
      <c r="G903">
        <v>11.235609999999999</v>
      </c>
      <c r="H903">
        <v>11.19566</v>
      </c>
      <c r="I903">
        <v>85.971100000000007</v>
      </c>
      <c r="J903">
        <v>-0.53105820000000004</v>
      </c>
      <c r="K903">
        <v>-0.21391350000000001</v>
      </c>
      <c r="L903">
        <v>5.7399E-3</v>
      </c>
      <c r="M903">
        <v>0.22539329999999999</v>
      </c>
      <c r="N903">
        <v>0.54253799999999996</v>
      </c>
      <c r="O903">
        <v>-0.57100450000000003</v>
      </c>
      <c r="P903">
        <v>-0.25385980000000002</v>
      </c>
      <c r="Q903">
        <v>-3.4206399999999998E-2</v>
      </c>
      <c r="R903">
        <v>0.185447</v>
      </c>
      <c r="S903">
        <v>0.50259169999999997</v>
      </c>
      <c r="T903">
        <v>16</v>
      </c>
      <c r="U903">
        <v>19</v>
      </c>
    </row>
    <row r="904" spans="1:21">
      <c r="A904" s="12">
        <v>41514</v>
      </c>
      <c r="B904" s="13">
        <v>13</v>
      </c>
      <c r="C904" t="s">
        <v>39</v>
      </c>
      <c r="D904" t="s">
        <v>35</v>
      </c>
      <c r="E904" t="str">
        <f t="shared" si="14"/>
        <v>4151413Average Per TonAll</v>
      </c>
      <c r="F904">
        <v>1.173716</v>
      </c>
      <c r="G904">
        <v>1.1742939999999999</v>
      </c>
      <c r="H904">
        <v>1.170167</v>
      </c>
      <c r="I904">
        <v>85.971100000000007</v>
      </c>
      <c r="J904">
        <v>-5.5471899999999998E-2</v>
      </c>
      <c r="K904">
        <v>-2.2357499999999999E-2</v>
      </c>
      <c r="L904">
        <v>5.775E-4</v>
      </c>
      <c r="M904">
        <v>2.3512499999999999E-2</v>
      </c>
      <c r="N904">
        <v>5.6626999999999997E-2</v>
      </c>
      <c r="O904">
        <v>-5.9598600000000002E-2</v>
      </c>
      <c r="P904">
        <v>-2.64841E-2</v>
      </c>
      <c r="Q904">
        <v>-3.5490999999999999E-3</v>
      </c>
      <c r="R904">
        <v>1.9385900000000001E-2</v>
      </c>
      <c r="S904">
        <v>5.25003E-2</v>
      </c>
      <c r="T904">
        <v>16</v>
      </c>
      <c r="U904">
        <v>19</v>
      </c>
    </row>
    <row r="905" spans="1:21">
      <c r="A905" s="12">
        <v>41514</v>
      </c>
      <c r="B905" s="13">
        <v>14</v>
      </c>
      <c r="C905" t="s">
        <v>38</v>
      </c>
      <c r="D905" t="s">
        <v>35</v>
      </c>
      <c r="E905" t="str">
        <f t="shared" si="14"/>
        <v>4151414Average Per DeviceAll</v>
      </c>
      <c r="F905">
        <v>4.6064049999999996</v>
      </c>
      <c r="G905">
        <v>4.5999059999999998</v>
      </c>
      <c r="H905">
        <v>4.5839090000000002</v>
      </c>
      <c r="I905">
        <v>84.711600000000004</v>
      </c>
      <c r="J905">
        <v>-0.22534799999999999</v>
      </c>
      <c r="K905">
        <v>-9.6050200000000002E-2</v>
      </c>
      <c r="L905">
        <v>-6.4989000000000002E-3</v>
      </c>
      <c r="M905">
        <v>8.3052399999999998E-2</v>
      </c>
      <c r="N905">
        <v>0.21235029999999999</v>
      </c>
      <c r="O905">
        <v>-0.241346</v>
      </c>
      <c r="P905">
        <v>-0.1120482</v>
      </c>
      <c r="Q905">
        <v>-2.24969E-2</v>
      </c>
      <c r="R905">
        <v>6.70544E-2</v>
      </c>
      <c r="S905">
        <v>0.19635230000000001</v>
      </c>
      <c r="T905">
        <v>16</v>
      </c>
      <c r="U905">
        <v>19</v>
      </c>
    </row>
    <row r="906" spans="1:21">
      <c r="A906" s="12">
        <v>41514</v>
      </c>
      <c r="B906" s="13">
        <v>14</v>
      </c>
      <c r="C906" t="s">
        <v>37</v>
      </c>
      <c r="D906" t="s">
        <v>35</v>
      </c>
      <c r="E906" t="str">
        <f t="shared" si="14"/>
        <v>4151414Average Per PremiseAll</v>
      </c>
      <c r="F906">
        <v>11.370570000000001</v>
      </c>
      <c r="G906">
        <v>11.355589999999999</v>
      </c>
      <c r="H906">
        <v>11.315</v>
      </c>
      <c r="I906">
        <v>84.711600000000004</v>
      </c>
      <c r="J906">
        <v>-0.55644689999999997</v>
      </c>
      <c r="K906">
        <v>-0.23654839999999999</v>
      </c>
      <c r="L906">
        <v>-1.49877E-2</v>
      </c>
      <c r="M906">
        <v>0.20657310000000001</v>
      </c>
      <c r="N906">
        <v>0.52647160000000004</v>
      </c>
      <c r="O906">
        <v>-0.59703830000000002</v>
      </c>
      <c r="P906">
        <v>-0.27713979999999999</v>
      </c>
      <c r="Q906">
        <v>-5.5579099999999999E-2</v>
      </c>
      <c r="R906">
        <v>0.16598160000000001</v>
      </c>
      <c r="S906">
        <v>0.48588009999999998</v>
      </c>
      <c r="T906">
        <v>16</v>
      </c>
      <c r="U906">
        <v>19</v>
      </c>
    </row>
    <row r="907" spans="1:21">
      <c r="A907" s="12">
        <v>41514</v>
      </c>
      <c r="B907" s="13">
        <v>14</v>
      </c>
      <c r="C907" t="s">
        <v>39</v>
      </c>
      <c r="D907" t="s">
        <v>35</v>
      </c>
      <c r="E907" t="str">
        <f t="shared" si="14"/>
        <v>4151414Average Per TonAll</v>
      </c>
      <c r="F907">
        <v>1.1884300000000001</v>
      </c>
      <c r="G907">
        <v>1.1868160000000001</v>
      </c>
      <c r="H907">
        <v>1.182623</v>
      </c>
      <c r="I907">
        <v>84.711600000000004</v>
      </c>
      <c r="J907">
        <v>-5.8150199999999999E-2</v>
      </c>
      <c r="K907">
        <v>-2.47478E-2</v>
      </c>
      <c r="L907">
        <v>-1.6134000000000001E-3</v>
      </c>
      <c r="M907">
        <v>2.1520899999999999E-2</v>
      </c>
      <c r="N907">
        <v>5.4923300000000001E-2</v>
      </c>
      <c r="O907">
        <v>-6.2343599999999999E-2</v>
      </c>
      <c r="P907">
        <v>-2.89413E-2</v>
      </c>
      <c r="Q907">
        <v>-5.8069000000000003E-3</v>
      </c>
      <c r="R907">
        <v>1.7327499999999999E-2</v>
      </c>
      <c r="S907">
        <v>5.0729799999999999E-2</v>
      </c>
      <c r="T907">
        <v>16</v>
      </c>
      <c r="U907">
        <v>19</v>
      </c>
    </row>
    <row r="908" spans="1:21">
      <c r="A908" s="12">
        <v>41514</v>
      </c>
      <c r="B908" s="13">
        <v>15</v>
      </c>
      <c r="C908" t="s">
        <v>38</v>
      </c>
      <c r="D908" t="s">
        <v>35</v>
      </c>
      <c r="E908" t="str">
        <f t="shared" si="14"/>
        <v>4151415Average Per DeviceAll</v>
      </c>
      <c r="F908">
        <v>4.5952809999999999</v>
      </c>
      <c r="G908">
        <v>4.6113470000000003</v>
      </c>
      <c r="H908">
        <v>4.5952809999999999</v>
      </c>
      <c r="I908">
        <v>85.811599999999999</v>
      </c>
      <c r="J908">
        <v>-0.20214579999999999</v>
      </c>
      <c r="K908">
        <v>-7.3224600000000001E-2</v>
      </c>
      <c r="L908">
        <v>1.6065800000000002E-2</v>
      </c>
      <c r="M908">
        <v>0.1053562</v>
      </c>
      <c r="N908">
        <v>0.23427729999999999</v>
      </c>
      <c r="O908">
        <v>-0.2182115</v>
      </c>
      <c r="P908">
        <v>-8.9290400000000006E-2</v>
      </c>
      <c r="Q908" s="31">
        <v>0</v>
      </c>
      <c r="R908">
        <v>8.9290400000000006E-2</v>
      </c>
      <c r="S908">
        <v>0.2182115</v>
      </c>
      <c r="T908">
        <v>16</v>
      </c>
      <c r="U908">
        <v>19</v>
      </c>
    </row>
    <row r="909" spans="1:21">
      <c r="A909" s="12">
        <v>41514</v>
      </c>
      <c r="B909" s="13">
        <v>15</v>
      </c>
      <c r="C909" t="s">
        <v>37</v>
      </c>
      <c r="D909" t="s">
        <v>35</v>
      </c>
      <c r="E909" t="str">
        <f t="shared" si="14"/>
        <v>4151415Average Per PremiseAll</v>
      </c>
      <c r="F909">
        <v>11.34319</v>
      </c>
      <c r="G909">
        <v>11.38396</v>
      </c>
      <c r="H909">
        <v>11.34319</v>
      </c>
      <c r="I909">
        <v>85.811599999999999</v>
      </c>
      <c r="J909">
        <v>-0.4991273</v>
      </c>
      <c r="K909">
        <v>-0.18015629999999999</v>
      </c>
      <c r="L909">
        <v>4.0762100000000002E-2</v>
      </c>
      <c r="M909">
        <v>0.26168039999999998</v>
      </c>
      <c r="N909">
        <v>0.58065140000000004</v>
      </c>
      <c r="O909">
        <v>-0.53988930000000002</v>
      </c>
      <c r="P909">
        <v>-0.22091839999999999</v>
      </c>
      <c r="Q909" s="31">
        <v>0</v>
      </c>
      <c r="R909">
        <v>0.22091839999999999</v>
      </c>
      <c r="S909">
        <v>0.53988930000000002</v>
      </c>
      <c r="T909">
        <v>16</v>
      </c>
      <c r="U909">
        <v>19</v>
      </c>
    </row>
    <row r="910" spans="1:21">
      <c r="A910" s="12">
        <v>41514</v>
      </c>
      <c r="B910" s="13">
        <v>15</v>
      </c>
      <c r="C910" t="s">
        <v>39</v>
      </c>
      <c r="D910" t="s">
        <v>35</v>
      </c>
      <c r="E910" t="str">
        <f t="shared" si="14"/>
        <v>4151415Average Per TonAll</v>
      </c>
      <c r="F910">
        <v>1.1855640000000001</v>
      </c>
      <c r="G910">
        <v>1.1897759999999999</v>
      </c>
      <c r="H910">
        <v>1.1855640000000001</v>
      </c>
      <c r="I910">
        <v>85.811599999999999</v>
      </c>
      <c r="J910">
        <v>-5.2161300000000001E-2</v>
      </c>
      <c r="K910">
        <v>-1.8856000000000001E-2</v>
      </c>
      <c r="L910">
        <v>4.2110999999999997E-3</v>
      </c>
      <c r="M910">
        <v>2.7278299999999998E-2</v>
      </c>
      <c r="N910">
        <v>6.0583600000000001E-2</v>
      </c>
      <c r="O910">
        <v>-5.6372499999999999E-2</v>
      </c>
      <c r="P910">
        <v>-2.30672E-2</v>
      </c>
      <c r="Q910" s="31">
        <v>0</v>
      </c>
      <c r="R910">
        <v>2.30672E-2</v>
      </c>
      <c r="S910">
        <v>5.6372499999999999E-2</v>
      </c>
      <c r="T910">
        <v>16</v>
      </c>
      <c r="U910">
        <v>19</v>
      </c>
    </row>
    <row r="911" spans="1:21">
      <c r="A911" s="12">
        <v>41514</v>
      </c>
      <c r="B911" s="13">
        <v>16</v>
      </c>
      <c r="C911" t="s">
        <v>38</v>
      </c>
      <c r="D911" t="s">
        <v>35</v>
      </c>
      <c r="E911" t="str">
        <f t="shared" si="14"/>
        <v>4151416Average Per DeviceAll</v>
      </c>
      <c r="F911">
        <v>4.2025569999999997</v>
      </c>
      <c r="G911">
        <v>4.5223180000000003</v>
      </c>
      <c r="H911">
        <v>4.5067389999999996</v>
      </c>
      <c r="I911">
        <v>84.104399999999998</v>
      </c>
      <c r="J911">
        <v>0.11210779999999999</v>
      </c>
      <c r="K911">
        <v>0.23479149999999999</v>
      </c>
      <c r="L911">
        <v>0.31976189999999999</v>
      </c>
      <c r="M911">
        <v>0.40473229999999999</v>
      </c>
      <c r="N911">
        <v>0.52741590000000005</v>
      </c>
      <c r="O911">
        <v>9.6528299999999997E-2</v>
      </c>
      <c r="P911">
        <v>0.21921199999999999</v>
      </c>
      <c r="Q911">
        <v>0.30418240000000002</v>
      </c>
      <c r="R911">
        <v>0.38915270000000002</v>
      </c>
      <c r="S911">
        <v>0.51183639999999997</v>
      </c>
      <c r="T911">
        <v>16</v>
      </c>
      <c r="U911">
        <v>19</v>
      </c>
    </row>
    <row r="912" spans="1:21">
      <c r="A912" s="12">
        <v>41514</v>
      </c>
      <c r="B912" s="13">
        <v>16</v>
      </c>
      <c r="C912" t="s">
        <v>37</v>
      </c>
      <c r="D912" t="s">
        <v>35</v>
      </c>
      <c r="E912" t="str">
        <f t="shared" si="14"/>
        <v>4151416Average Per PremiseAll</v>
      </c>
      <c r="F912">
        <v>10.374599999999999</v>
      </c>
      <c r="G912">
        <v>11.16338</v>
      </c>
      <c r="H912">
        <v>11.123849999999999</v>
      </c>
      <c r="I912">
        <v>84.104399999999998</v>
      </c>
      <c r="J912">
        <v>0.27501150000000002</v>
      </c>
      <c r="K912">
        <v>0.57855040000000002</v>
      </c>
      <c r="L912">
        <v>0.7887805</v>
      </c>
      <c r="M912">
        <v>0.99901059999999997</v>
      </c>
      <c r="N912">
        <v>1.302549</v>
      </c>
      <c r="O912">
        <v>0.23547689999999999</v>
      </c>
      <c r="P912">
        <v>0.53901569999999999</v>
      </c>
      <c r="Q912">
        <v>0.74924579999999996</v>
      </c>
      <c r="R912">
        <v>0.95947590000000005</v>
      </c>
      <c r="S912">
        <v>1.263015</v>
      </c>
      <c r="T912">
        <v>16</v>
      </c>
      <c r="U912">
        <v>19</v>
      </c>
    </row>
    <row r="913" spans="1:21">
      <c r="A913" s="12">
        <v>41514</v>
      </c>
      <c r="B913" s="13">
        <v>16</v>
      </c>
      <c r="C913" t="s">
        <v>39</v>
      </c>
      <c r="D913" t="s">
        <v>35</v>
      </c>
      <c r="E913" t="str">
        <f t="shared" si="14"/>
        <v>4151416Average Per TonAll</v>
      </c>
      <c r="F913">
        <v>1.084293</v>
      </c>
      <c r="G913">
        <v>1.166758</v>
      </c>
      <c r="H913">
        <v>1.162674</v>
      </c>
      <c r="I913">
        <v>84.104399999999998</v>
      </c>
      <c r="J913">
        <v>2.8820200000000001E-2</v>
      </c>
      <c r="K913">
        <v>6.0514199999999997E-2</v>
      </c>
      <c r="L913">
        <v>8.2465300000000005E-2</v>
      </c>
      <c r="M913">
        <v>0.10441640000000001</v>
      </c>
      <c r="N913">
        <v>0.13611039999999999</v>
      </c>
      <c r="O913">
        <v>2.47361E-2</v>
      </c>
      <c r="P913">
        <v>5.6430099999999997E-2</v>
      </c>
      <c r="Q913">
        <v>7.8381199999999998E-2</v>
      </c>
      <c r="R913">
        <v>0.1003323</v>
      </c>
      <c r="S913">
        <v>0.13202630000000001</v>
      </c>
      <c r="T913">
        <v>16</v>
      </c>
      <c r="U913">
        <v>19</v>
      </c>
    </row>
    <row r="914" spans="1:21">
      <c r="A914" s="12">
        <v>41514</v>
      </c>
      <c r="B914" s="13">
        <v>17</v>
      </c>
      <c r="C914" t="s">
        <v>38</v>
      </c>
      <c r="D914" t="s">
        <v>35</v>
      </c>
      <c r="E914" t="str">
        <f t="shared" si="14"/>
        <v>4151417Average Per DeviceAll</v>
      </c>
      <c r="F914">
        <v>3.995279</v>
      </c>
      <c r="G914">
        <v>4.2956310000000002</v>
      </c>
      <c r="H914">
        <v>4.2809350000000004</v>
      </c>
      <c r="I914">
        <v>83.960499999999996</v>
      </c>
      <c r="J914">
        <v>9.8751000000000005E-2</v>
      </c>
      <c r="K914">
        <v>0.21785850000000001</v>
      </c>
      <c r="L914">
        <v>0.30035200000000001</v>
      </c>
      <c r="M914">
        <v>0.38284550000000001</v>
      </c>
      <c r="N914">
        <v>0.50195299999999998</v>
      </c>
      <c r="O914">
        <v>8.4054599999999993E-2</v>
      </c>
      <c r="P914">
        <v>0.20316219999999999</v>
      </c>
      <c r="Q914">
        <v>0.28565560000000001</v>
      </c>
      <c r="R914">
        <v>0.36814920000000001</v>
      </c>
      <c r="S914">
        <v>0.48725669999999999</v>
      </c>
      <c r="T914">
        <v>16</v>
      </c>
      <c r="U914">
        <v>19</v>
      </c>
    </row>
    <row r="915" spans="1:21">
      <c r="A915" s="12">
        <v>41514</v>
      </c>
      <c r="B915" s="13">
        <v>17</v>
      </c>
      <c r="C915" t="s">
        <v>37</v>
      </c>
      <c r="D915" t="s">
        <v>35</v>
      </c>
      <c r="E915" t="str">
        <f t="shared" si="14"/>
        <v>4151417Average Per PremiseAll</v>
      </c>
      <c r="F915">
        <v>9.8631980000000006</v>
      </c>
      <c r="G915">
        <v>10.603339999999999</v>
      </c>
      <c r="H915">
        <v>10.566039999999999</v>
      </c>
      <c r="I915">
        <v>83.960499999999996</v>
      </c>
      <c r="J915">
        <v>0.2413505</v>
      </c>
      <c r="K915">
        <v>0.53604039999999997</v>
      </c>
      <c r="L915">
        <v>0.74014159999999996</v>
      </c>
      <c r="M915">
        <v>0.94424300000000005</v>
      </c>
      <c r="N915">
        <v>1.2389330000000001</v>
      </c>
      <c r="O915">
        <v>0.20405380000000001</v>
      </c>
      <c r="P915">
        <v>0.49874370000000001</v>
      </c>
      <c r="Q915">
        <v>0.70284500000000005</v>
      </c>
      <c r="R915">
        <v>0.90694629999999998</v>
      </c>
      <c r="S915">
        <v>1.2016359999999999</v>
      </c>
      <c r="T915">
        <v>16</v>
      </c>
      <c r="U915">
        <v>19</v>
      </c>
    </row>
    <row r="916" spans="1:21">
      <c r="A916" s="12">
        <v>41514</v>
      </c>
      <c r="B916" s="13">
        <v>17</v>
      </c>
      <c r="C916" t="s">
        <v>39</v>
      </c>
      <c r="D916" t="s">
        <v>35</v>
      </c>
      <c r="E916" t="str">
        <f t="shared" si="14"/>
        <v>4151417Average Per TonAll</v>
      </c>
      <c r="F916">
        <v>1.0308310000000001</v>
      </c>
      <c r="G916">
        <v>1.1082449999999999</v>
      </c>
      <c r="H916">
        <v>1.104392</v>
      </c>
      <c r="I916">
        <v>83.960499999999996</v>
      </c>
      <c r="J916">
        <v>2.53327E-2</v>
      </c>
      <c r="K916">
        <v>5.6102699999999998E-2</v>
      </c>
      <c r="L916">
        <v>7.7413999999999997E-2</v>
      </c>
      <c r="M916">
        <v>9.8725199999999999E-2</v>
      </c>
      <c r="N916">
        <v>0.1294952</v>
      </c>
      <c r="O916">
        <v>2.1479999999999999E-2</v>
      </c>
      <c r="P916">
        <v>5.2249999999999998E-2</v>
      </c>
      <c r="Q916">
        <v>7.3561299999999996E-2</v>
      </c>
      <c r="R916">
        <v>9.4872499999999998E-2</v>
      </c>
      <c r="S916">
        <v>0.12564249999999999</v>
      </c>
      <c r="T916">
        <v>16</v>
      </c>
      <c r="U916">
        <v>19</v>
      </c>
    </row>
    <row r="917" spans="1:21">
      <c r="A917" s="12">
        <v>41514</v>
      </c>
      <c r="B917" s="13">
        <v>18</v>
      </c>
      <c r="C917" t="s">
        <v>38</v>
      </c>
      <c r="D917" t="s">
        <v>35</v>
      </c>
      <c r="E917" t="str">
        <f t="shared" si="14"/>
        <v>4151418Average Per DeviceAll</v>
      </c>
      <c r="F917">
        <v>3.6009220000000002</v>
      </c>
      <c r="G917">
        <v>3.8194560000000002</v>
      </c>
      <c r="H917">
        <v>3.8063859999999998</v>
      </c>
      <c r="I917">
        <v>81.393299999999996</v>
      </c>
      <c r="J917">
        <v>2.66669E-2</v>
      </c>
      <c r="K917">
        <v>0.1400236</v>
      </c>
      <c r="L917">
        <v>0.21853400000000001</v>
      </c>
      <c r="M917">
        <v>0.29704449999999999</v>
      </c>
      <c r="N917">
        <v>0.41040110000000002</v>
      </c>
      <c r="O917">
        <v>1.35976E-2</v>
      </c>
      <c r="P917">
        <v>0.12695429999999999</v>
      </c>
      <c r="Q917">
        <v>0.2054647</v>
      </c>
      <c r="R917">
        <v>0.28397519999999998</v>
      </c>
      <c r="S917">
        <v>0.39733180000000001</v>
      </c>
      <c r="T917">
        <v>16</v>
      </c>
      <c r="U917">
        <v>19</v>
      </c>
    </row>
    <row r="918" spans="1:21">
      <c r="A918" s="12">
        <v>41514</v>
      </c>
      <c r="B918" s="13">
        <v>18</v>
      </c>
      <c r="C918" t="s">
        <v>37</v>
      </c>
      <c r="D918" t="s">
        <v>35</v>
      </c>
      <c r="E918" t="str">
        <f t="shared" si="14"/>
        <v>4151418Average Per PremiseAll</v>
      </c>
      <c r="F918">
        <v>8.8893769999999996</v>
      </c>
      <c r="G918">
        <v>9.4279580000000003</v>
      </c>
      <c r="H918">
        <v>9.3947920000000007</v>
      </c>
      <c r="I918">
        <v>81.393299999999996</v>
      </c>
      <c r="J918">
        <v>6.3872799999999993E-2</v>
      </c>
      <c r="K918">
        <v>0.34433510000000001</v>
      </c>
      <c r="L918">
        <v>0.53858260000000002</v>
      </c>
      <c r="M918">
        <v>0.73282990000000003</v>
      </c>
      <c r="N918">
        <v>1.0132920000000001</v>
      </c>
      <c r="O918">
        <v>3.0705300000000001E-2</v>
      </c>
      <c r="P918">
        <v>0.31116769999999999</v>
      </c>
      <c r="Q918">
        <v>0.50541510000000001</v>
      </c>
      <c r="R918">
        <v>0.69966249999999997</v>
      </c>
      <c r="S918">
        <v>0.98012489999999997</v>
      </c>
      <c r="T918">
        <v>16</v>
      </c>
      <c r="U918">
        <v>19</v>
      </c>
    </row>
    <row r="919" spans="1:21">
      <c r="A919" s="12">
        <v>41514</v>
      </c>
      <c r="B919" s="13">
        <v>18</v>
      </c>
      <c r="C919" t="s">
        <v>39</v>
      </c>
      <c r="D919" t="s">
        <v>35</v>
      </c>
      <c r="E919" t="str">
        <f t="shared" si="14"/>
        <v>4151418Average Per TonAll</v>
      </c>
      <c r="F919">
        <v>0.92906569999999999</v>
      </c>
      <c r="G919">
        <v>0.98539529999999997</v>
      </c>
      <c r="H919">
        <v>0.98196910000000004</v>
      </c>
      <c r="I919">
        <v>81.393299999999996</v>
      </c>
      <c r="J919">
        <v>6.7628000000000002E-3</v>
      </c>
      <c r="K919">
        <v>3.6047299999999997E-2</v>
      </c>
      <c r="L919">
        <v>5.6329499999999998E-2</v>
      </c>
      <c r="M919">
        <v>7.6611799999999994E-2</v>
      </c>
      <c r="N919">
        <v>0.1058963</v>
      </c>
      <c r="O919">
        <v>3.3365999999999999E-3</v>
      </c>
      <c r="P919">
        <v>3.2620999999999997E-2</v>
      </c>
      <c r="Q919">
        <v>5.29033E-2</v>
      </c>
      <c r="R919">
        <v>7.3185600000000003E-2</v>
      </c>
      <c r="S919">
        <v>0.10247000000000001</v>
      </c>
      <c r="T919">
        <v>16</v>
      </c>
      <c r="U919">
        <v>19</v>
      </c>
    </row>
    <row r="920" spans="1:21">
      <c r="A920" s="12">
        <v>41514</v>
      </c>
      <c r="B920" s="13">
        <v>19</v>
      </c>
      <c r="C920" t="s">
        <v>38</v>
      </c>
      <c r="D920" t="s">
        <v>35</v>
      </c>
      <c r="E920" t="str">
        <f t="shared" si="14"/>
        <v>4151419Average Per DeviceAll</v>
      </c>
      <c r="F920">
        <v>3.2702939999999998</v>
      </c>
      <c r="G920">
        <v>3.2940100000000001</v>
      </c>
      <c r="H920">
        <v>3.282562</v>
      </c>
      <c r="I920">
        <v>77.405600000000007</v>
      </c>
      <c r="J920">
        <v>-0.159133</v>
      </c>
      <c r="K920">
        <v>-5.1104299999999998E-2</v>
      </c>
      <c r="L920">
        <v>2.3716000000000001E-2</v>
      </c>
      <c r="M920">
        <v>9.8536299999999993E-2</v>
      </c>
      <c r="N920">
        <v>0.2065649</v>
      </c>
      <c r="O920">
        <v>-0.17058039999999999</v>
      </c>
      <c r="P920">
        <v>-6.2551700000000002E-2</v>
      </c>
      <c r="Q920">
        <v>1.2268599999999999E-2</v>
      </c>
      <c r="R920">
        <v>8.7088899999999997E-2</v>
      </c>
      <c r="S920">
        <v>0.1951175</v>
      </c>
      <c r="T920">
        <v>16</v>
      </c>
      <c r="U920">
        <v>19</v>
      </c>
    </row>
    <row r="921" spans="1:21">
      <c r="A921" s="12">
        <v>41514</v>
      </c>
      <c r="B921" s="13">
        <v>19</v>
      </c>
      <c r="C921" t="s">
        <v>37</v>
      </c>
      <c r="D921" t="s">
        <v>35</v>
      </c>
      <c r="E921" t="str">
        <f t="shared" si="14"/>
        <v>4151419Average Per PremiseAll</v>
      </c>
      <c r="F921">
        <v>8.0709330000000001</v>
      </c>
      <c r="G921">
        <v>8.1317389999999996</v>
      </c>
      <c r="H921">
        <v>8.1026930000000004</v>
      </c>
      <c r="I921">
        <v>77.405600000000007</v>
      </c>
      <c r="J921">
        <v>-0.3915439</v>
      </c>
      <c r="K921">
        <v>-0.1242924</v>
      </c>
      <c r="L921">
        <v>6.0805100000000001E-2</v>
      </c>
      <c r="M921">
        <v>0.2459026</v>
      </c>
      <c r="N921">
        <v>0.51315409999999995</v>
      </c>
      <c r="O921">
        <v>-0.42058970000000001</v>
      </c>
      <c r="P921">
        <v>-0.15333830000000001</v>
      </c>
      <c r="Q921">
        <v>3.1759200000000001E-2</v>
      </c>
      <c r="R921">
        <v>0.21685679999999999</v>
      </c>
      <c r="S921">
        <v>0.48410819999999999</v>
      </c>
      <c r="T921">
        <v>16</v>
      </c>
      <c r="U921">
        <v>19</v>
      </c>
    </row>
    <row r="922" spans="1:21">
      <c r="A922" s="12">
        <v>41514</v>
      </c>
      <c r="B922" s="13">
        <v>19</v>
      </c>
      <c r="C922" t="s">
        <v>39</v>
      </c>
      <c r="D922" t="s">
        <v>35</v>
      </c>
      <c r="E922" t="str">
        <f t="shared" si="14"/>
        <v>4151419Average Per TonAll</v>
      </c>
      <c r="F922">
        <v>0.84362669999999995</v>
      </c>
      <c r="G922">
        <v>0.84988109999999994</v>
      </c>
      <c r="H922">
        <v>0.84688039999999998</v>
      </c>
      <c r="I922">
        <v>77.405600000000007</v>
      </c>
      <c r="J922">
        <v>-4.0979700000000001E-2</v>
      </c>
      <c r="K922">
        <v>-1.3073400000000001E-2</v>
      </c>
      <c r="L922">
        <v>6.2544000000000002E-3</v>
      </c>
      <c r="M922">
        <v>2.5582199999999999E-2</v>
      </c>
      <c r="N922">
        <v>5.3488500000000001E-2</v>
      </c>
      <c r="O922">
        <v>-4.39803E-2</v>
      </c>
      <c r="P922">
        <v>-1.6074100000000001E-2</v>
      </c>
      <c r="Q922">
        <v>3.2537E-3</v>
      </c>
      <c r="R922">
        <v>2.2581500000000001E-2</v>
      </c>
      <c r="S922">
        <v>5.0487799999999999E-2</v>
      </c>
      <c r="T922">
        <v>16</v>
      </c>
      <c r="U922">
        <v>19</v>
      </c>
    </row>
    <row r="923" spans="1:21">
      <c r="A923" s="12">
        <v>41514</v>
      </c>
      <c r="B923" s="13">
        <v>20</v>
      </c>
      <c r="C923" t="s">
        <v>38</v>
      </c>
      <c r="D923" t="s">
        <v>35</v>
      </c>
      <c r="E923" t="str">
        <f t="shared" si="14"/>
        <v>4151420Average Per DeviceAll</v>
      </c>
      <c r="F923">
        <v>3.2841260000000001</v>
      </c>
      <c r="G923">
        <v>3.0618300000000001</v>
      </c>
      <c r="H923">
        <v>3.051167</v>
      </c>
      <c r="I923">
        <v>74.761099999999999</v>
      </c>
      <c r="J923">
        <v>-0.40975660000000003</v>
      </c>
      <c r="K923">
        <v>-0.29900330000000003</v>
      </c>
      <c r="L923">
        <v>-0.22229589999999999</v>
      </c>
      <c r="M923">
        <v>-0.14558850000000001</v>
      </c>
      <c r="N923">
        <v>-3.4835199999999997E-2</v>
      </c>
      <c r="O923">
        <v>-0.42042010000000002</v>
      </c>
      <c r="P923">
        <v>-0.30966680000000002</v>
      </c>
      <c r="Q923">
        <v>-0.23295940000000001</v>
      </c>
      <c r="R923">
        <v>-0.156252</v>
      </c>
      <c r="S923">
        <v>-4.5498700000000003E-2</v>
      </c>
      <c r="T923">
        <v>16</v>
      </c>
      <c r="U923">
        <v>19</v>
      </c>
    </row>
    <row r="924" spans="1:21">
      <c r="A924" s="12">
        <v>41514</v>
      </c>
      <c r="B924" s="13">
        <v>20</v>
      </c>
      <c r="C924" t="s">
        <v>37</v>
      </c>
      <c r="D924" t="s">
        <v>35</v>
      </c>
      <c r="E924" t="str">
        <f t="shared" si="14"/>
        <v>4151420Average Per PremiseAll</v>
      </c>
      <c r="F924">
        <v>8.1047670000000007</v>
      </c>
      <c r="G924">
        <v>7.5586719999999996</v>
      </c>
      <c r="H924">
        <v>7.5316169999999998</v>
      </c>
      <c r="I924">
        <v>74.761099999999999</v>
      </c>
      <c r="J924">
        <v>-1.009822</v>
      </c>
      <c r="K924">
        <v>-0.73584740000000004</v>
      </c>
      <c r="L924">
        <v>-0.54609370000000002</v>
      </c>
      <c r="M924">
        <v>-0.35633999999999999</v>
      </c>
      <c r="N924">
        <v>-8.2365900000000006E-2</v>
      </c>
      <c r="O924">
        <v>-1.036878</v>
      </c>
      <c r="P924">
        <v>-0.76290329999999995</v>
      </c>
      <c r="Q924">
        <v>-0.57314960000000004</v>
      </c>
      <c r="R924">
        <v>-0.38339590000000001</v>
      </c>
      <c r="S924">
        <v>-0.1094217</v>
      </c>
      <c r="T924">
        <v>16</v>
      </c>
      <c r="U924">
        <v>19</v>
      </c>
    </row>
    <row r="925" spans="1:21">
      <c r="A925" s="12">
        <v>41514</v>
      </c>
      <c r="B925" s="13">
        <v>20</v>
      </c>
      <c r="C925" t="s">
        <v>39</v>
      </c>
      <c r="D925" t="s">
        <v>35</v>
      </c>
      <c r="E925" t="str">
        <f t="shared" si="14"/>
        <v>4151420Average Per TonAll</v>
      </c>
      <c r="F925">
        <v>0.8471767</v>
      </c>
      <c r="G925">
        <v>0.78998299999999999</v>
      </c>
      <c r="H925">
        <v>0.78718790000000005</v>
      </c>
      <c r="I925">
        <v>74.761099999999999</v>
      </c>
      <c r="J925">
        <v>-0.1056173</v>
      </c>
      <c r="K925">
        <v>-7.7008199999999999E-2</v>
      </c>
      <c r="L925">
        <v>-5.71937E-2</v>
      </c>
      <c r="M925">
        <v>-3.7379099999999998E-2</v>
      </c>
      <c r="N925">
        <v>-8.7700999999999994E-3</v>
      </c>
      <c r="O925">
        <v>-0.10841240000000001</v>
      </c>
      <c r="P925">
        <v>-7.9803299999999994E-2</v>
      </c>
      <c r="Q925">
        <v>-5.9988800000000002E-2</v>
      </c>
      <c r="R925">
        <v>-4.0174300000000003E-2</v>
      </c>
      <c r="S925">
        <v>-1.1565199999999999E-2</v>
      </c>
      <c r="T925">
        <v>16</v>
      </c>
      <c r="U925">
        <v>19</v>
      </c>
    </row>
    <row r="926" spans="1:21">
      <c r="A926" s="12">
        <v>41514</v>
      </c>
      <c r="B926" s="13">
        <v>21</v>
      </c>
      <c r="C926" t="s">
        <v>38</v>
      </c>
      <c r="D926" t="s">
        <v>35</v>
      </c>
      <c r="E926" t="str">
        <f t="shared" si="14"/>
        <v>4151421Average Per DeviceAll</v>
      </c>
      <c r="F926">
        <v>2.930304</v>
      </c>
      <c r="G926">
        <v>2.8250289999999998</v>
      </c>
      <c r="H926">
        <v>2.8149510000000002</v>
      </c>
      <c r="I926">
        <v>74.075100000000006</v>
      </c>
      <c r="J926">
        <v>-0.28245759999999998</v>
      </c>
      <c r="K926">
        <v>-0.1777764</v>
      </c>
      <c r="L926">
        <v>-0.1052746</v>
      </c>
      <c r="M926">
        <v>-3.2772799999999998E-2</v>
      </c>
      <c r="N926">
        <v>7.1908299999999994E-2</v>
      </c>
      <c r="O926">
        <v>-0.29253499999999999</v>
      </c>
      <c r="P926">
        <v>-0.18785389999999999</v>
      </c>
      <c r="Q926">
        <v>-0.115352</v>
      </c>
      <c r="R926">
        <v>-4.2850199999999998E-2</v>
      </c>
      <c r="S926">
        <v>6.1830900000000001E-2</v>
      </c>
      <c r="T926">
        <v>16</v>
      </c>
      <c r="U926">
        <v>19</v>
      </c>
    </row>
    <row r="927" spans="1:21">
      <c r="A927" s="12">
        <v>41514</v>
      </c>
      <c r="B927" s="13">
        <v>21</v>
      </c>
      <c r="C927" t="s">
        <v>37</v>
      </c>
      <c r="D927" t="s">
        <v>35</v>
      </c>
      <c r="E927" t="str">
        <f t="shared" si="14"/>
        <v>4151421Average Per PremiseAll</v>
      </c>
      <c r="F927">
        <v>7.2324609999999998</v>
      </c>
      <c r="G927">
        <v>6.9751620000000001</v>
      </c>
      <c r="H927">
        <v>6.9496010000000004</v>
      </c>
      <c r="I927">
        <v>74.075100000000006</v>
      </c>
      <c r="J927">
        <v>-0.69564510000000002</v>
      </c>
      <c r="K927">
        <v>-0.43666650000000001</v>
      </c>
      <c r="L927">
        <v>-0.25729879999999999</v>
      </c>
      <c r="M927">
        <v>-7.7931E-2</v>
      </c>
      <c r="N927">
        <v>0.1810475</v>
      </c>
      <c r="O927">
        <v>-0.72120620000000002</v>
      </c>
      <c r="P927">
        <v>-0.46222770000000002</v>
      </c>
      <c r="Q927">
        <v>-0.28286</v>
      </c>
      <c r="R927">
        <v>-0.10349220000000001</v>
      </c>
      <c r="S927">
        <v>0.15548629999999999</v>
      </c>
      <c r="T927">
        <v>16</v>
      </c>
      <c r="U927">
        <v>19</v>
      </c>
    </row>
    <row r="928" spans="1:21">
      <c r="A928" s="12">
        <v>41514</v>
      </c>
      <c r="B928" s="13">
        <v>21</v>
      </c>
      <c r="C928" t="s">
        <v>39</v>
      </c>
      <c r="D928" t="s">
        <v>35</v>
      </c>
      <c r="E928" t="str">
        <f t="shared" si="14"/>
        <v>4151421Average Per TonAll</v>
      </c>
      <c r="F928">
        <v>0.75595710000000005</v>
      </c>
      <c r="G928">
        <v>0.7289504</v>
      </c>
      <c r="H928">
        <v>0.72630939999999999</v>
      </c>
      <c r="I928">
        <v>74.075100000000006</v>
      </c>
      <c r="J928">
        <v>-7.2777900000000006E-2</v>
      </c>
      <c r="K928">
        <v>-4.57358E-2</v>
      </c>
      <c r="L928">
        <v>-2.7006599999999999E-2</v>
      </c>
      <c r="M928">
        <v>-8.2772999999999996E-3</v>
      </c>
      <c r="N928">
        <v>1.8764699999999999E-2</v>
      </c>
      <c r="O928">
        <v>-7.5418899999999997E-2</v>
      </c>
      <c r="P928">
        <v>-4.8376799999999998E-2</v>
      </c>
      <c r="Q928">
        <v>-2.96476E-2</v>
      </c>
      <c r="R928">
        <v>-1.09184E-2</v>
      </c>
      <c r="S928">
        <v>1.6123700000000001E-2</v>
      </c>
      <c r="T928">
        <v>16</v>
      </c>
      <c r="U928">
        <v>19</v>
      </c>
    </row>
    <row r="929" spans="1:21">
      <c r="A929" s="12">
        <v>41514</v>
      </c>
      <c r="B929" s="13">
        <v>22</v>
      </c>
      <c r="C929" t="s">
        <v>38</v>
      </c>
      <c r="D929" t="s">
        <v>35</v>
      </c>
      <c r="E929" t="str">
        <f t="shared" si="14"/>
        <v>4151422Average Per DeviceAll</v>
      </c>
      <c r="F929">
        <v>2.480963</v>
      </c>
      <c r="G929">
        <v>2.4599129999999998</v>
      </c>
      <c r="H929">
        <v>2.4511029999999998</v>
      </c>
      <c r="I929">
        <v>72.802899999999994</v>
      </c>
      <c r="J929">
        <v>-0.18035709999999999</v>
      </c>
      <c r="K929">
        <v>-8.6237400000000006E-2</v>
      </c>
      <c r="L929">
        <v>-2.1050300000000001E-2</v>
      </c>
      <c r="M929">
        <v>4.4136799999999997E-2</v>
      </c>
      <c r="N929">
        <v>0.13825660000000001</v>
      </c>
      <c r="O929">
        <v>-0.18916769999999999</v>
      </c>
      <c r="P929">
        <v>-9.5047900000000005E-2</v>
      </c>
      <c r="Q929">
        <v>-2.98608E-2</v>
      </c>
      <c r="R929">
        <v>3.5326200000000002E-2</v>
      </c>
      <c r="S929">
        <v>0.12944600000000001</v>
      </c>
      <c r="T929">
        <v>16</v>
      </c>
      <c r="U929">
        <v>19</v>
      </c>
    </row>
    <row r="930" spans="1:21">
      <c r="A930" s="12">
        <v>41514</v>
      </c>
      <c r="B930" s="13">
        <v>22</v>
      </c>
      <c r="C930" t="s">
        <v>37</v>
      </c>
      <c r="D930" t="s">
        <v>35</v>
      </c>
      <c r="E930" t="str">
        <f t="shared" si="14"/>
        <v>4151422Average Per PremiseAll</v>
      </c>
      <c r="F930">
        <v>6.124803</v>
      </c>
      <c r="G930">
        <v>6.0738300000000001</v>
      </c>
      <c r="H930">
        <v>6.0514840000000003</v>
      </c>
      <c r="I930">
        <v>72.802899999999994</v>
      </c>
      <c r="J930">
        <v>-0.44514579999999998</v>
      </c>
      <c r="K930">
        <v>-0.2122648</v>
      </c>
      <c r="L930">
        <v>-5.0972200000000002E-2</v>
      </c>
      <c r="M930">
        <v>0.1103205</v>
      </c>
      <c r="N930">
        <v>0.34320139999999999</v>
      </c>
      <c r="O930">
        <v>-0.46749239999999997</v>
      </c>
      <c r="P930">
        <v>-0.2346115</v>
      </c>
      <c r="Q930">
        <v>-7.3318800000000003E-2</v>
      </c>
      <c r="R930">
        <v>8.7973800000000005E-2</v>
      </c>
      <c r="S930">
        <v>0.3208548</v>
      </c>
      <c r="T930">
        <v>16</v>
      </c>
      <c r="U930">
        <v>19</v>
      </c>
    </row>
    <row r="931" spans="1:21">
      <c r="A931" s="12">
        <v>41514</v>
      </c>
      <c r="B931" s="13">
        <v>22</v>
      </c>
      <c r="C931" t="s">
        <v>39</v>
      </c>
      <c r="D931" t="s">
        <v>35</v>
      </c>
      <c r="E931" t="str">
        <f t="shared" si="14"/>
        <v>4151422Average Per TonAll</v>
      </c>
      <c r="F931">
        <v>0.64011980000000002</v>
      </c>
      <c r="G931">
        <v>0.63474819999999998</v>
      </c>
      <c r="H931">
        <v>0.63243919999999998</v>
      </c>
      <c r="I931">
        <v>72.802899999999994</v>
      </c>
      <c r="J931">
        <v>-4.6528100000000003E-2</v>
      </c>
      <c r="K931">
        <v>-2.22125E-2</v>
      </c>
      <c r="L931">
        <v>-5.3715999999999998E-3</v>
      </c>
      <c r="M931">
        <v>1.14693E-2</v>
      </c>
      <c r="N931">
        <v>3.5784900000000001E-2</v>
      </c>
      <c r="O931">
        <v>-4.8837100000000001E-2</v>
      </c>
      <c r="P931">
        <v>-2.4521500000000002E-2</v>
      </c>
      <c r="Q931">
        <v>-7.6806000000000001E-3</v>
      </c>
      <c r="R931">
        <v>9.1604000000000008E-3</v>
      </c>
      <c r="S931">
        <v>3.3475999999999999E-2</v>
      </c>
      <c r="T931">
        <v>16</v>
      </c>
      <c r="U931">
        <v>19</v>
      </c>
    </row>
    <row r="932" spans="1:21">
      <c r="A932" s="12">
        <v>41514</v>
      </c>
      <c r="B932" s="13">
        <v>23</v>
      </c>
      <c r="C932" t="s">
        <v>38</v>
      </c>
      <c r="D932" t="s">
        <v>35</v>
      </c>
      <c r="E932" t="str">
        <f t="shared" si="14"/>
        <v>4151423Average Per DeviceAll</v>
      </c>
      <c r="F932">
        <v>2.116876</v>
      </c>
      <c r="G932">
        <v>2.114106</v>
      </c>
      <c r="H932">
        <v>2.1065330000000002</v>
      </c>
      <c r="I932">
        <v>71.732100000000003</v>
      </c>
      <c r="J932">
        <v>-0.14413690000000001</v>
      </c>
      <c r="K932">
        <v>-6.0616200000000002E-2</v>
      </c>
      <c r="L932">
        <v>-2.7699999999999999E-3</v>
      </c>
      <c r="M932">
        <v>5.5076199999999999E-2</v>
      </c>
      <c r="N932">
        <v>0.138597</v>
      </c>
      <c r="O932">
        <v>-0.15171019999999999</v>
      </c>
      <c r="P932">
        <v>-6.8189399999999997E-2</v>
      </c>
      <c r="Q932">
        <v>-1.03432E-2</v>
      </c>
      <c r="R932">
        <v>4.7502999999999997E-2</v>
      </c>
      <c r="S932">
        <v>0.13102369999999999</v>
      </c>
      <c r="T932">
        <v>16</v>
      </c>
      <c r="U932">
        <v>19</v>
      </c>
    </row>
    <row r="933" spans="1:21">
      <c r="A933" s="12">
        <v>41514</v>
      </c>
      <c r="B933" s="13">
        <v>23</v>
      </c>
      <c r="C933" t="s">
        <v>37</v>
      </c>
      <c r="D933" t="s">
        <v>35</v>
      </c>
      <c r="E933" t="str">
        <f t="shared" si="14"/>
        <v>4151423Average Per PremiseAll</v>
      </c>
      <c r="F933">
        <v>5.2259359999999999</v>
      </c>
      <c r="G933">
        <v>5.2199960000000001</v>
      </c>
      <c r="H933">
        <v>5.2007880000000002</v>
      </c>
      <c r="I933">
        <v>71.732100000000003</v>
      </c>
      <c r="J933">
        <v>-0.35570940000000001</v>
      </c>
      <c r="K933">
        <v>-0.1490631</v>
      </c>
      <c r="L933">
        <v>-5.9404000000000002E-3</v>
      </c>
      <c r="M933">
        <v>0.1371822</v>
      </c>
      <c r="N933">
        <v>0.34382849999999998</v>
      </c>
      <c r="O933">
        <v>-0.37491780000000002</v>
      </c>
      <c r="P933">
        <v>-0.16827149999999999</v>
      </c>
      <c r="Q933">
        <v>-2.5148799999999999E-2</v>
      </c>
      <c r="R933">
        <v>0.1179738</v>
      </c>
      <c r="S933">
        <v>0.32462020000000003</v>
      </c>
      <c r="T933">
        <v>16</v>
      </c>
      <c r="U933">
        <v>19</v>
      </c>
    </row>
    <row r="934" spans="1:21">
      <c r="A934" s="12">
        <v>41514</v>
      </c>
      <c r="B934" s="13">
        <v>23</v>
      </c>
      <c r="C934" t="s">
        <v>39</v>
      </c>
      <c r="D934" t="s">
        <v>35</v>
      </c>
      <c r="E934" t="str">
        <f t="shared" si="14"/>
        <v>4151423Average Per TonAll</v>
      </c>
      <c r="F934">
        <v>0.54617850000000001</v>
      </c>
      <c r="G934">
        <v>0.54551769999999999</v>
      </c>
      <c r="H934">
        <v>0.54353300000000004</v>
      </c>
      <c r="I934">
        <v>71.732100000000003</v>
      </c>
      <c r="J934">
        <v>-3.7181699999999998E-2</v>
      </c>
      <c r="K934">
        <v>-1.56049E-2</v>
      </c>
      <c r="L934">
        <v>-6.6080000000000002E-4</v>
      </c>
      <c r="M934">
        <v>1.4283199999999999E-2</v>
      </c>
      <c r="N934">
        <v>3.5860000000000003E-2</v>
      </c>
      <c r="O934">
        <v>-3.9166399999999997E-2</v>
      </c>
      <c r="P934">
        <v>-1.75896E-2</v>
      </c>
      <c r="Q934">
        <v>-2.6454999999999998E-3</v>
      </c>
      <c r="R934">
        <v>1.22985E-2</v>
      </c>
      <c r="S934">
        <v>3.3875299999999997E-2</v>
      </c>
      <c r="T934">
        <v>16</v>
      </c>
      <c r="U934">
        <v>19</v>
      </c>
    </row>
    <row r="935" spans="1:21">
      <c r="A935" s="12">
        <v>41514</v>
      </c>
      <c r="B935" s="13">
        <v>24</v>
      </c>
      <c r="C935" t="s">
        <v>38</v>
      </c>
      <c r="D935" t="s">
        <v>35</v>
      </c>
      <c r="E935" t="str">
        <f t="shared" si="14"/>
        <v>4151424Average Per DeviceAll</v>
      </c>
      <c r="F935">
        <v>1.892271</v>
      </c>
      <c r="G935">
        <v>1.8989259999999999</v>
      </c>
      <c r="H935">
        <v>1.8922319999999999</v>
      </c>
      <c r="I935">
        <v>71.605699999999999</v>
      </c>
      <c r="J935">
        <v>-0.1205857</v>
      </c>
      <c r="K935">
        <v>-4.5410600000000002E-2</v>
      </c>
      <c r="L935">
        <v>6.6553999999999997E-3</v>
      </c>
      <c r="M935">
        <v>5.8721500000000003E-2</v>
      </c>
      <c r="N935">
        <v>0.1338965</v>
      </c>
      <c r="O935">
        <v>-0.12727930000000001</v>
      </c>
      <c r="P935">
        <v>-5.2104200000000003E-2</v>
      </c>
      <c r="Q935">
        <v>-3.82E-5</v>
      </c>
      <c r="R935">
        <v>5.2027900000000002E-2</v>
      </c>
      <c r="S935">
        <v>0.12720300000000001</v>
      </c>
      <c r="T935">
        <v>16</v>
      </c>
      <c r="U935">
        <v>19</v>
      </c>
    </row>
    <row r="936" spans="1:21">
      <c r="A936" s="12">
        <v>41514</v>
      </c>
      <c r="B936" s="13">
        <v>24</v>
      </c>
      <c r="C936" t="s">
        <v>37</v>
      </c>
      <c r="D936" t="s">
        <v>35</v>
      </c>
      <c r="E936" t="str">
        <f t="shared" si="14"/>
        <v>4151424Average Per PremiseAll</v>
      </c>
      <c r="F936">
        <v>4.6711749999999999</v>
      </c>
      <c r="G936">
        <v>4.6881979999999999</v>
      </c>
      <c r="H936">
        <v>4.6712170000000004</v>
      </c>
      <c r="I936">
        <v>71.605699999999999</v>
      </c>
      <c r="J936">
        <v>-0.29777609999999999</v>
      </c>
      <c r="K936">
        <v>-0.1117903</v>
      </c>
      <c r="L936">
        <v>1.7023E-2</v>
      </c>
      <c r="M936">
        <v>0.1458362</v>
      </c>
      <c r="N936">
        <v>0.33182200000000001</v>
      </c>
      <c r="O936">
        <v>-0.3147568</v>
      </c>
      <c r="P936">
        <v>-0.12877089999999999</v>
      </c>
      <c r="Q936">
        <v>4.2299999999999998E-5</v>
      </c>
      <c r="R936">
        <v>0.12885550000000001</v>
      </c>
      <c r="S936">
        <v>0.31484139999999999</v>
      </c>
      <c r="T936">
        <v>16</v>
      </c>
      <c r="U936">
        <v>19</v>
      </c>
    </row>
    <row r="937" spans="1:21">
      <c r="A937" s="12">
        <v>41514</v>
      </c>
      <c r="B937" s="13">
        <v>24</v>
      </c>
      <c r="C937" t="s">
        <v>39</v>
      </c>
      <c r="D937" t="s">
        <v>35</v>
      </c>
      <c r="E937" t="str">
        <f t="shared" si="14"/>
        <v>4151424Average Per TonAll</v>
      </c>
      <c r="F937">
        <v>0.48821100000000001</v>
      </c>
      <c r="G937">
        <v>0.4899637</v>
      </c>
      <c r="H937">
        <v>0.48820930000000001</v>
      </c>
      <c r="I937">
        <v>71.605699999999999</v>
      </c>
      <c r="J937">
        <v>-3.1117700000000002E-2</v>
      </c>
      <c r="K937">
        <v>-1.1697600000000001E-2</v>
      </c>
      <c r="L937">
        <v>1.7527E-3</v>
      </c>
      <c r="M937">
        <v>1.5203E-2</v>
      </c>
      <c r="N937">
        <v>3.4623099999999997E-2</v>
      </c>
      <c r="O937">
        <v>-3.2871999999999998E-2</v>
      </c>
      <c r="P937">
        <v>-1.3451899999999999E-2</v>
      </c>
      <c r="Q937" s="31">
        <v>-1.64E-6</v>
      </c>
      <c r="R937">
        <v>1.34486E-2</v>
      </c>
      <c r="S937">
        <v>3.2868700000000001E-2</v>
      </c>
      <c r="T937">
        <v>16</v>
      </c>
      <c r="U937">
        <v>19</v>
      </c>
    </row>
    <row r="938" spans="1:21">
      <c r="A938" s="12">
        <v>41515</v>
      </c>
      <c r="B938" s="13">
        <v>1</v>
      </c>
      <c r="C938" t="s">
        <v>38</v>
      </c>
      <c r="D938" t="s">
        <v>35</v>
      </c>
      <c r="E938" t="str">
        <f t="shared" si="14"/>
        <v>415151Average Per DeviceAll</v>
      </c>
      <c r="F938">
        <v>1.751266</v>
      </c>
      <c r="G938">
        <v>1.738694</v>
      </c>
      <c r="H938">
        <v>1.7472650000000001</v>
      </c>
      <c r="I938">
        <v>70.531099999999995</v>
      </c>
      <c r="J938">
        <v>-0.1285461</v>
      </c>
      <c r="K938">
        <v>-6.0027700000000003E-2</v>
      </c>
      <c r="L938">
        <v>-1.2572099999999999E-2</v>
      </c>
      <c r="M938">
        <v>3.4883600000000001E-2</v>
      </c>
      <c r="N938">
        <v>0.10340199999999999</v>
      </c>
      <c r="O938">
        <v>-0.1199751</v>
      </c>
      <c r="P938">
        <v>-5.1456700000000001E-2</v>
      </c>
      <c r="Q938">
        <v>-4.0010000000000002E-3</v>
      </c>
      <c r="R938">
        <v>4.3454600000000003E-2</v>
      </c>
      <c r="S938">
        <v>0.111973</v>
      </c>
      <c r="T938">
        <v>15</v>
      </c>
      <c r="U938">
        <v>18</v>
      </c>
    </row>
    <row r="939" spans="1:21">
      <c r="A939" s="12">
        <v>41515</v>
      </c>
      <c r="B939" s="13">
        <v>1</v>
      </c>
      <c r="C939" t="s">
        <v>37</v>
      </c>
      <c r="D939" t="s">
        <v>35</v>
      </c>
      <c r="E939" t="str">
        <f t="shared" si="14"/>
        <v>415151Average Per PremiseAll</v>
      </c>
      <c r="F939">
        <v>4.3304359999999997</v>
      </c>
      <c r="G939">
        <v>4.2995080000000003</v>
      </c>
      <c r="H939">
        <v>4.3203339999999999</v>
      </c>
      <c r="I939">
        <v>70.531099999999995</v>
      </c>
      <c r="J939">
        <v>-0.31831700000000002</v>
      </c>
      <c r="K939">
        <v>-0.14852570000000001</v>
      </c>
      <c r="L939">
        <v>-3.09287E-2</v>
      </c>
      <c r="M939">
        <v>8.6668200000000001E-2</v>
      </c>
      <c r="N939">
        <v>0.25645950000000001</v>
      </c>
      <c r="O939">
        <v>-0.29748989999999997</v>
      </c>
      <c r="P939">
        <v>-0.1276986</v>
      </c>
      <c r="Q939">
        <v>-1.0101600000000001E-2</v>
      </c>
      <c r="R939">
        <v>0.1074953</v>
      </c>
      <c r="S939">
        <v>0.27728659999999999</v>
      </c>
      <c r="T939">
        <v>15</v>
      </c>
      <c r="U939">
        <v>18</v>
      </c>
    </row>
    <row r="940" spans="1:21">
      <c r="A940" s="12">
        <v>41515</v>
      </c>
      <c r="B940" s="13">
        <v>1</v>
      </c>
      <c r="C940" t="s">
        <v>39</v>
      </c>
      <c r="D940" t="s">
        <v>35</v>
      </c>
      <c r="E940" t="str">
        <f t="shared" si="14"/>
        <v>415151Average Per TonAll</v>
      </c>
      <c r="F940">
        <v>0.45130029999999999</v>
      </c>
      <c r="G940">
        <v>0.44806560000000001</v>
      </c>
      <c r="H940">
        <v>0.45026250000000001</v>
      </c>
      <c r="I940">
        <v>70.531099999999995</v>
      </c>
      <c r="J940">
        <v>-3.3140900000000001E-2</v>
      </c>
      <c r="K940">
        <v>-1.5472100000000001E-2</v>
      </c>
      <c r="L940">
        <v>-3.2347000000000001E-3</v>
      </c>
      <c r="M940">
        <v>9.0027000000000006E-3</v>
      </c>
      <c r="N940">
        <v>2.6671500000000001E-2</v>
      </c>
      <c r="O940">
        <v>-3.0943999999999999E-2</v>
      </c>
      <c r="P940">
        <v>-1.3275199999999999E-2</v>
      </c>
      <c r="Q940">
        <v>-1.0378E-3</v>
      </c>
      <c r="R940">
        <v>1.1199600000000001E-2</v>
      </c>
      <c r="S940">
        <v>2.8868399999999999E-2</v>
      </c>
      <c r="T940">
        <v>15</v>
      </c>
      <c r="U940">
        <v>18</v>
      </c>
    </row>
    <row r="941" spans="1:21">
      <c r="A941" s="12">
        <v>41515</v>
      </c>
      <c r="B941" s="13">
        <v>2</v>
      </c>
      <c r="C941" t="s">
        <v>38</v>
      </c>
      <c r="D941" t="s">
        <v>35</v>
      </c>
      <c r="E941" t="str">
        <f t="shared" si="14"/>
        <v>415152Average Per DeviceAll</v>
      </c>
      <c r="F941">
        <v>1.6584490000000001</v>
      </c>
      <c r="G941">
        <v>1.6620109999999999</v>
      </c>
      <c r="H941">
        <v>1.670242</v>
      </c>
      <c r="I941">
        <v>69.720399999999998</v>
      </c>
      <c r="J941">
        <v>-0.1062259</v>
      </c>
      <c r="K941">
        <v>-4.1362500000000003E-2</v>
      </c>
      <c r="L941">
        <v>3.5617000000000001E-3</v>
      </c>
      <c r="M941">
        <v>4.8486000000000001E-2</v>
      </c>
      <c r="N941">
        <v>0.1133494</v>
      </c>
      <c r="O941">
        <v>-9.7994700000000004E-2</v>
      </c>
      <c r="P941">
        <v>-3.3131300000000002E-2</v>
      </c>
      <c r="Q941">
        <v>1.1793E-2</v>
      </c>
      <c r="R941">
        <v>5.6717200000000002E-2</v>
      </c>
      <c r="S941">
        <v>0.1215806</v>
      </c>
      <c r="T941">
        <v>15</v>
      </c>
      <c r="U941">
        <v>18</v>
      </c>
    </row>
    <row r="942" spans="1:21">
      <c r="A942" s="12">
        <v>41515</v>
      </c>
      <c r="B942" s="13">
        <v>2</v>
      </c>
      <c r="C942" t="s">
        <v>37</v>
      </c>
      <c r="D942" t="s">
        <v>35</v>
      </c>
      <c r="E942" t="str">
        <f t="shared" si="14"/>
        <v>415152Average Per PremiseAll</v>
      </c>
      <c r="F942">
        <v>4.0999410000000003</v>
      </c>
      <c r="G942">
        <v>4.1096959999999996</v>
      </c>
      <c r="H942">
        <v>4.1296989999999996</v>
      </c>
      <c r="I942">
        <v>69.720399999999998</v>
      </c>
      <c r="J942">
        <v>-0.2622063</v>
      </c>
      <c r="K942">
        <v>-0.1015291</v>
      </c>
      <c r="L942">
        <v>9.7553999999999991E-3</v>
      </c>
      <c r="M942">
        <v>0.12103990000000001</v>
      </c>
      <c r="N942">
        <v>0.281717</v>
      </c>
      <c r="O942">
        <v>-0.24220349999999999</v>
      </c>
      <c r="P942">
        <v>-8.1526399999999999E-2</v>
      </c>
      <c r="Q942">
        <v>2.9758099999999999E-2</v>
      </c>
      <c r="R942">
        <v>0.14104259999999999</v>
      </c>
      <c r="S942">
        <v>0.30171979999999998</v>
      </c>
      <c r="T942">
        <v>15</v>
      </c>
      <c r="U942">
        <v>18</v>
      </c>
    </row>
    <row r="943" spans="1:21">
      <c r="A943" s="12">
        <v>41515</v>
      </c>
      <c r="B943" s="13">
        <v>2</v>
      </c>
      <c r="C943" t="s">
        <v>39</v>
      </c>
      <c r="D943" t="s">
        <v>35</v>
      </c>
      <c r="E943" t="str">
        <f t="shared" si="14"/>
        <v>415152Average Per TonAll</v>
      </c>
      <c r="F943">
        <v>0.4273499</v>
      </c>
      <c r="G943">
        <v>0.42829830000000002</v>
      </c>
      <c r="H943">
        <v>0.43040810000000002</v>
      </c>
      <c r="I943">
        <v>69.720399999999998</v>
      </c>
      <c r="J943">
        <v>-2.7359499999999998E-2</v>
      </c>
      <c r="K943">
        <v>-1.0635E-2</v>
      </c>
      <c r="L943">
        <v>9.4830000000000001E-4</v>
      </c>
      <c r="M943">
        <v>1.25317E-2</v>
      </c>
      <c r="N943">
        <v>2.92562E-2</v>
      </c>
      <c r="O943">
        <v>-2.5249600000000001E-2</v>
      </c>
      <c r="P943">
        <v>-8.5251000000000007E-3</v>
      </c>
      <c r="Q943">
        <v>3.0582000000000001E-3</v>
      </c>
      <c r="R943">
        <v>1.46415E-2</v>
      </c>
      <c r="S943">
        <v>3.1365999999999998E-2</v>
      </c>
      <c r="T943">
        <v>15</v>
      </c>
      <c r="U943">
        <v>18</v>
      </c>
    </row>
    <row r="944" spans="1:21">
      <c r="A944" s="12">
        <v>41515</v>
      </c>
      <c r="B944" s="13">
        <v>3</v>
      </c>
      <c r="C944" t="s">
        <v>38</v>
      </c>
      <c r="D944" t="s">
        <v>35</v>
      </c>
      <c r="E944" t="str">
        <f t="shared" si="14"/>
        <v>415153Average Per DeviceAll</v>
      </c>
      <c r="F944">
        <v>1.5953489999999999</v>
      </c>
      <c r="G944">
        <v>1.6224730000000001</v>
      </c>
      <c r="H944">
        <v>1.6306229999999999</v>
      </c>
      <c r="I944">
        <v>69.105000000000004</v>
      </c>
      <c r="J944">
        <v>-7.9873399999999997E-2</v>
      </c>
      <c r="K944">
        <v>-1.6658900000000001E-2</v>
      </c>
      <c r="L944">
        <v>2.7123399999999999E-2</v>
      </c>
      <c r="M944">
        <v>7.0905599999999999E-2</v>
      </c>
      <c r="N944">
        <v>0.13412019999999999</v>
      </c>
      <c r="O944">
        <v>-7.1723200000000001E-2</v>
      </c>
      <c r="P944">
        <v>-8.5085999999999998E-3</v>
      </c>
      <c r="Q944">
        <v>3.5273600000000002E-2</v>
      </c>
      <c r="R944">
        <v>7.9055799999999996E-2</v>
      </c>
      <c r="S944">
        <v>0.14227039999999999</v>
      </c>
      <c r="T944">
        <v>15</v>
      </c>
      <c r="U944">
        <v>18</v>
      </c>
    </row>
    <row r="945" spans="1:21">
      <c r="A945" s="12">
        <v>41515</v>
      </c>
      <c r="B945" s="13">
        <v>3</v>
      </c>
      <c r="C945" t="s">
        <v>37</v>
      </c>
      <c r="D945" t="s">
        <v>35</v>
      </c>
      <c r="E945" t="str">
        <f t="shared" si="14"/>
        <v>415153Average Per PremiseAll</v>
      </c>
      <c r="F945">
        <v>3.943346</v>
      </c>
      <c r="G945">
        <v>4.0113640000000004</v>
      </c>
      <c r="H945">
        <v>4.031174</v>
      </c>
      <c r="I945">
        <v>69.105000000000004</v>
      </c>
      <c r="J945">
        <v>-0.19696730000000001</v>
      </c>
      <c r="K945">
        <v>-4.0411900000000001E-2</v>
      </c>
      <c r="L945">
        <v>6.8017800000000003E-2</v>
      </c>
      <c r="M945">
        <v>0.17644760000000001</v>
      </c>
      <c r="N945">
        <v>0.33300299999999999</v>
      </c>
      <c r="O945">
        <v>-0.1771568</v>
      </c>
      <c r="P945">
        <v>-2.0601399999999999E-2</v>
      </c>
      <c r="Q945">
        <v>8.7828400000000001E-2</v>
      </c>
      <c r="R945">
        <v>0.19625819999999999</v>
      </c>
      <c r="S945">
        <v>0.3528136</v>
      </c>
      <c r="T945">
        <v>15</v>
      </c>
      <c r="U945">
        <v>18</v>
      </c>
    </row>
    <row r="946" spans="1:21">
      <c r="A946" s="12">
        <v>41515</v>
      </c>
      <c r="B946" s="13">
        <v>3</v>
      </c>
      <c r="C946" t="s">
        <v>39</v>
      </c>
      <c r="D946" t="s">
        <v>35</v>
      </c>
      <c r="E946" t="str">
        <f t="shared" si="14"/>
        <v>415153Average Per TonAll</v>
      </c>
      <c r="F946">
        <v>0.41107090000000002</v>
      </c>
      <c r="G946">
        <v>0.41809109999999999</v>
      </c>
      <c r="H946">
        <v>0.42018030000000001</v>
      </c>
      <c r="I946">
        <v>69.105000000000004</v>
      </c>
      <c r="J946">
        <v>-2.0566000000000001E-2</v>
      </c>
      <c r="K946">
        <v>-4.2678000000000004E-3</v>
      </c>
      <c r="L946">
        <v>7.0201999999999999E-3</v>
      </c>
      <c r="M946">
        <v>1.83083E-2</v>
      </c>
      <c r="N946">
        <v>3.4606400000000002E-2</v>
      </c>
      <c r="O946">
        <v>-1.8476699999999999E-2</v>
      </c>
      <c r="P946">
        <v>-2.1786000000000002E-3</v>
      </c>
      <c r="Q946">
        <v>9.1094999999999995E-3</v>
      </c>
      <c r="R946">
        <v>2.0397499999999999E-2</v>
      </c>
      <c r="S946">
        <v>3.6695699999999998E-2</v>
      </c>
      <c r="T946">
        <v>15</v>
      </c>
      <c r="U946">
        <v>18</v>
      </c>
    </row>
    <row r="947" spans="1:21">
      <c r="A947" s="12">
        <v>41515</v>
      </c>
      <c r="B947" s="13">
        <v>4</v>
      </c>
      <c r="C947" t="s">
        <v>38</v>
      </c>
      <c r="D947" t="s">
        <v>35</v>
      </c>
      <c r="E947" t="str">
        <f t="shared" si="14"/>
        <v>415154Average Per DeviceAll</v>
      </c>
      <c r="F947">
        <v>1.5663130000000001</v>
      </c>
      <c r="G947">
        <v>1.604671</v>
      </c>
      <c r="H947">
        <v>1.612814</v>
      </c>
      <c r="I947">
        <v>68.934100000000001</v>
      </c>
      <c r="J947">
        <v>-6.7602200000000001E-2</v>
      </c>
      <c r="K947">
        <v>-5.0001999999999998E-3</v>
      </c>
      <c r="L947">
        <v>3.8357700000000002E-2</v>
      </c>
      <c r="M947">
        <v>8.1715700000000002E-2</v>
      </c>
      <c r="N947">
        <v>0.14431759999999999</v>
      </c>
      <c r="O947">
        <v>-5.9459199999999997E-2</v>
      </c>
      <c r="P947">
        <v>3.1427E-3</v>
      </c>
      <c r="Q947">
        <v>4.6500699999999999E-2</v>
      </c>
      <c r="R947">
        <v>8.9858599999999997E-2</v>
      </c>
      <c r="S947">
        <v>0.1524606</v>
      </c>
      <c r="T947">
        <v>15</v>
      </c>
      <c r="U947">
        <v>18</v>
      </c>
    </row>
    <row r="948" spans="1:21">
      <c r="A948" s="12">
        <v>41515</v>
      </c>
      <c r="B948" s="13">
        <v>4</v>
      </c>
      <c r="C948" t="s">
        <v>37</v>
      </c>
      <c r="D948" t="s">
        <v>35</v>
      </c>
      <c r="E948" t="str">
        <f t="shared" si="14"/>
        <v>415154Average Per PremiseAll</v>
      </c>
      <c r="F948">
        <v>3.8713350000000002</v>
      </c>
      <c r="G948">
        <v>3.9669479999999999</v>
      </c>
      <c r="H948">
        <v>3.9867430000000001</v>
      </c>
      <c r="I948">
        <v>68.934100000000001</v>
      </c>
      <c r="J948">
        <v>-0.1667796</v>
      </c>
      <c r="K948">
        <v>-1.17561E-2</v>
      </c>
      <c r="L948">
        <v>9.5612699999999995E-2</v>
      </c>
      <c r="M948">
        <v>0.20298150000000001</v>
      </c>
      <c r="N948">
        <v>0.35800500000000002</v>
      </c>
      <c r="O948">
        <v>-0.1469838</v>
      </c>
      <c r="P948">
        <v>8.0397000000000003E-3</v>
      </c>
      <c r="Q948">
        <v>0.1154085</v>
      </c>
      <c r="R948">
        <v>0.22277730000000001</v>
      </c>
      <c r="S948">
        <v>0.37780079999999999</v>
      </c>
      <c r="T948">
        <v>15</v>
      </c>
      <c r="U948">
        <v>18</v>
      </c>
    </row>
    <row r="949" spans="1:21">
      <c r="A949" s="12">
        <v>41515</v>
      </c>
      <c r="B949" s="13">
        <v>4</v>
      </c>
      <c r="C949" t="s">
        <v>39</v>
      </c>
      <c r="D949" t="s">
        <v>35</v>
      </c>
      <c r="E949" t="str">
        <f t="shared" si="14"/>
        <v>415154Average Per TonAll</v>
      </c>
      <c r="F949">
        <v>0.40358139999999998</v>
      </c>
      <c r="G949">
        <v>0.41349079999999999</v>
      </c>
      <c r="H949">
        <v>0.41557830000000001</v>
      </c>
      <c r="I949">
        <v>68.934100000000001</v>
      </c>
      <c r="J949">
        <v>-1.7408699999999999E-2</v>
      </c>
      <c r="K949">
        <v>-1.2689999999999999E-3</v>
      </c>
      <c r="L949">
        <v>9.9094000000000005E-3</v>
      </c>
      <c r="M949">
        <v>2.1087700000000001E-2</v>
      </c>
      <c r="N949">
        <v>3.7227400000000001E-2</v>
      </c>
      <c r="O949">
        <v>-1.53212E-2</v>
      </c>
      <c r="P949">
        <v>8.185E-4</v>
      </c>
      <c r="Q949">
        <v>1.19968E-2</v>
      </c>
      <c r="R949">
        <v>2.3175100000000001E-2</v>
      </c>
      <c r="S949">
        <v>3.93149E-2</v>
      </c>
      <c r="T949">
        <v>15</v>
      </c>
      <c r="U949">
        <v>18</v>
      </c>
    </row>
    <row r="950" spans="1:21">
      <c r="A950" s="12">
        <v>41515</v>
      </c>
      <c r="B950" s="13">
        <v>5</v>
      </c>
      <c r="C950" t="s">
        <v>38</v>
      </c>
      <c r="D950" t="s">
        <v>35</v>
      </c>
      <c r="E950" t="str">
        <f t="shared" si="14"/>
        <v>415155Average Per DeviceAll</v>
      </c>
      <c r="F950">
        <v>1.5879799999999999</v>
      </c>
      <c r="G950">
        <v>1.633138</v>
      </c>
      <c r="H950">
        <v>1.6415439999999999</v>
      </c>
      <c r="I950">
        <v>68.936499999999995</v>
      </c>
      <c r="J950">
        <v>-6.3435800000000001E-2</v>
      </c>
      <c r="K950">
        <v>7.2219999999999999E-4</v>
      </c>
      <c r="L950">
        <v>4.5157799999999998E-2</v>
      </c>
      <c r="M950">
        <v>8.9593400000000004E-2</v>
      </c>
      <c r="N950">
        <v>0.15375130000000001</v>
      </c>
      <c r="O950">
        <v>-5.5029099999999997E-2</v>
      </c>
      <c r="P950">
        <v>9.1287999999999994E-3</v>
      </c>
      <c r="Q950">
        <v>5.3564399999999998E-2</v>
      </c>
      <c r="R950">
        <v>9.8000000000000004E-2</v>
      </c>
      <c r="S950">
        <v>0.162158</v>
      </c>
      <c r="T950">
        <v>15</v>
      </c>
      <c r="U950">
        <v>18</v>
      </c>
    </row>
    <row r="951" spans="1:21">
      <c r="A951" s="12">
        <v>41515</v>
      </c>
      <c r="B951" s="13">
        <v>5</v>
      </c>
      <c r="C951" t="s">
        <v>37</v>
      </c>
      <c r="D951" t="s">
        <v>35</v>
      </c>
      <c r="E951" t="str">
        <f t="shared" si="14"/>
        <v>415155Average Per PremiseAll</v>
      </c>
      <c r="F951">
        <v>3.9249890000000001</v>
      </c>
      <c r="G951">
        <v>4.0367360000000003</v>
      </c>
      <c r="H951">
        <v>4.0571770000000003</v>
      </c>
      <c r="I951">
        <v>68.936499999999995</v>
      </c>
      <c r="J951">
        <v>-0.157135</v>
      </c>
      <c r="K951">
        <v>1.7223E-3</v>
      </c>
      <c r="L951">
        <v>0.1117464</v>
      </c>
      <c r="M951">
        <v>0.22177040000000001</v>
      </c>
      <c r="N951">
        <v>0.38062770000000001</v>
      </c>
      <c r="O951">
        <v>-0.13669390000000001</v>
      </c>
      <c r="P951">
        <v>2.21634E-2</v>
      </c>
      <c r="Q951">
        <v>0.13218750000000001</v>
      </c>
      <c r="R951">
        <v>0.2422116</v>
      </c>
      <c r="S951">
        <v>0.40106890000000001</v>
      </c>
      <c r="T951">
        <v>15</v>
      </c>
      <c r="U951">
        <v>18</v>
      </c>
    </row>
    <row r="952" spans="1:21">
      <c r="A952" s="12">
        <v>41515</v>
      </c>
      <c r="B952" s="13">
        <v>5</v>
      </c>
      <c r="C952" t="s">
        <v>39</v>
      </c>
      <c r="D952" t="s">
        <v>35</v>
      </c>
      <c r="E952" t="str">
        <f t="shared" si="14"/>
        <v>415155Average Per TonAll</v>
      </c>
      <c r="F952">
        <v>0.40916760000000002</v>
      </c>
      <c r="G952">
        <v>0.4208074</v>
      </c>
      <c r="H952">
        <v>0.42296260000000002</v>
      </c>
      <c r="I952">
        <v>68.936499999999995</v>
      </c>
      <c r="J952">
        <v>-1.6356200000000001E-2</v>
      </c>
      <c r="K952">
        <v>1.841E-4</v>
      </c>
      <c r="L952">
        <v>1.16398E-2</v>
      </c>
      <c r="M952">
        <v>2.3095500000000001E-2</v>
      </c>
      <c r="N952">
        <v>3.9635799999999999E-2</v>
      </c>
      <c r="O952">
        <v>-1.4201E-2</v>
      </c>
      <c r="P952">
        <v>2.3392999999999999E-3</v>
      </c>
      <c r="Q952">
        <v>1.3795E-2</v>
      </c>
      <c r="R952">
        <v>2.52508E-2</v>
      </c>
      <c r="S952">
        <v>4.1791000000000002E-2</v>
      </c>
      <c r="T952">
        <v>15</v>
      </c>
      <c r="U952">
        <v>18</v>
      </c>
    </row>
    <row r="953" spans="1:21">
      <c r="A953" s="12">
        <v>41515</v>
      </c>
      <c r="B953" s="13">
        <v>6</v>
      </c>
      <c r="C953" t="s">
        <v>38</v>
      </c>
      <c r="D953" t="s">
        <v>35</v>
      </c>
      <c r="E953" t="str">
        <f t="shared" si="14"/>
        <v>415156Average Per DeviceAll</v>
      </c>
      <c r="F953">
        <v>1.7376480000000001</v>
      </c>
      <c r="G953">
        <v>1.782729</v>
      </c>
      <c r="H953">
        <v>1.7916920000000001</v>
      </c>
      <c r="I953">
        <v>68.517499999999998</v>
      </c>
      <c r="J953">
        <v>-7.5828900000000005E-2</v>
      </c>
      <c r="K953">
        <v>-4.3942E-3</v>
      </c>
      <c r="L953">
        <v>4.5081200000000002E-2</v>
      </c>
      <c r="M953">
        <v>9.4556600000000005E-2</v>
      </c>
      <c r="N953">
        <v>0.16599130000000001</v>
      </c>
      <c r="O953">
        <v>-6.6865499999999994E-2</v>
      </c>
      <c r="P953">
        <v>4.5691999999999998E-3</v>
      </c>
      <c r="Q953">
        <v>5.4044599999999998E-2</v>
      </c>
      <c r="R953">
        <v>0.1035201</v>
      </c>
      <c r="S953">
        <v>0.17495469999999999</v>
      </c>
      <c r="T953">
        <v>15</v>
      </c>
      <c r="U953">
        <v>18</v>
      </c>
    </row>
    <row r="954" spans="1:21">
      <c r="A954" s="12">
        <v>41515</v>
      </c>
      <c r="B954" s="13">
        <v>6</v>
      </c>
      <c r="C954" t="s">
        <v>37</v>
      </c>
      <c r="D954" t="s">
        <v>35</v>
      </c>
      <c r="E954" t="str">
        <f t="shared" si="14"/>
        <v>415156Average Per PremiseAll</v>
      </c>
      <c r="F954">
        <v>4.2945460000000004</v>
      </c>
      <c r="G954">
        <v>4.4075369999999996</v>
      </c>
      <c r="H954">
        <v>4.4293250000000004</v>
      </c>
      <c r="I954">
        <v>68.517499999999998</v>
      </c>
      <c r="J954">
        <v>-0.18641199999999999</v>
      </c>
      <c r="K954">
        <v>-9.5218999999999998E-3</v>
      </c>
      <c r="L954">
        <v>0.1129916</v>
      </c>
      <c r="M954">
        <v>0.23550509999999999</v>
      </c>
      <c r="N954">
        <v>0.41239510000000001</v>
      </c>
      <c r="O954">
        <v>-0.16462470000000001</v>
      </c>
      <c r="P954">
        <v>1.2265399999999999E-2</v>
      </c>
      <c r="Q954">
        <v>0.13477890000000001</v>
      </c>
      <c r="R954">
        <v>0.25729239999999998</v>
      </c>
      <c r="S954">
        <v>0.43418250000000003</v>
      </c>
      <c r="T954">
        <v>15</v>
      </c>
      <c r="U954">
        <v>18</v>
      </c>
    </row>
    <row r="955" spans="1:21">
      <c r="A955" s="12">
        <v>41515</v>
      </c>
      <c r="B955" s="13">
        <v>6</v>
      </c>
      <c r="C955" t="s">
        <v>39</v>
      </c>
      <c r="D955" t="s">
        <v>35</v>
      </c>
      <c r="E955" t="str">
        <f t="shared" si="14"/>
        <v>415156Average Per TonAll</v>
      </c>
      <c r="F955">
        <v>0.4477196</v>
      </c>
      <c r="G955">
        <v>0.45938580000000001</v>
      </c>
      <c r="H955">
        <v>0.46168360000000003</v>
      </c>
      <c r="I955">
        <v>68.517499999999998</v>
      </c>
      <c r="J955">
        <v>-1.95059E-2</v>
      </c>
      <c r="K955">
        <v>-1.0891E-3</v>
      </c>
      <c r="L955">
        <v>1.16662E-2</v>
      </c>
      <c r="M955">
        <v>2.4421600000000002E-2</v>
      </c>
      <c r="N955">
        <v>4.2838300000000003E-2</v>
      </c>
      <c r="O955">
        <v>-1.72082E-2</v>
      </c>
      <c r="P955">
        <v>1.2086E-3</v>
      </c>
      <c r="Q955">
        <v>1.3964000000000001E-2</v>
      </c>
      <c r="R955">
        <v>2.6719300000000001E-2</v>
      </c>
      <c r="S955">
        <v>4.5136099999999998E-2</v>
      </c>
      <c r="T955">
        <v>15</v>
      </c>
      <c r="U955">
        <v>18</v>
      </c>
    </row>
    <row r="956" spans="1:21">
      <c r="A956" s="12">
        <v>41515</v>
      </c>
      <c r="B956" s="13">
        <v>7</v>
      </c>
      <c r="C956" t="s">
        <v>38</v>
      </c>
      <c r="D956" t="s">
        <v>35</v>
      </c>
      <c r="E956" t="str">
        <f t="shared" si="14"/>
        <v>415157Average Per DeviceAll</v>
      </c>
      <c r="F956">
        <v>1.9559009999999999</v>
      </c>
      <c r="G956">
        <v>2.016222</v>
      </c>
      <c r="H956">
        <v>2.0263369999999998</v>
      </c>
      <c r="I956">
        <v>69.471299999999999</v>
      </c>
      <c r="J956">
        <v>-7.3007600000000006E-2</v>
      </c>
      <c r="K956">
        <v>5.7638999999999998E-3</v>
      </c>
      <c r="L956">
        <v>6.0320699999999998E-2</v>
      </c>
      <c r="M956">
        <v>0.1148776</v>
      </c>
      <c r="N956">
        <v>0.19364909999999999</v>
      </c>
      <c r="O956">
        <v>-6.2892500000000004E-2</v>
      </c>
      <c r="P956">
        <v>1.5879000000000001E-2</v>
      </c>
      <c r="Q956">
        <v>7.0435800000000007E-2</v>
      </c>
      <c r="R956">
        <v>0.1249927</v>
      </c>
      <c r="S956">
        <v>0.20376420000000001</v>
      </c>
      <c r="T956">
        <v>15</v>
      </c>
      <c r="U956">
        <v>18</v>
      </c>
    </row>
    <row r="957" spans="1:21">
      <c r="A957" s="12">
        <v>41515</v>
      </c>
      <c r="B957" s="13">
        <v>7</v>
      </c>
      <c r="C957" t="s">
        <v>37</v>
      </c>
      <c r="D957" t="s">
        <v>35</v>
      </c>
      <c r="E957" t="str">
        <f t="shared" si="14"/>
        <v>415157Average Per PremiseAll</v>
      </c>
      <c r="F957">
        <v>4.8333950000000003</v>
      </c>
      <c r="G957">
        <v>4.9849240000000004</v>
      </c>
      <c r="H957">
        <v>5.0095099999999997</v>
      </c>
      <c r="I957">
        <v>69.471299999999999</v>
      </c>
      <c r="J957">
        <v>-0.17861070000000001</v>
      </c>
      <c r="K957">
        <v>1.6438999999999999E-2</v>
      </c>
      <c r="L957">
        <v>0.15152979999999999</v>
      </c>
      <c r="M957">
        <v>0.28662070000000001</v>
      </c>
      <c r="N957">
        <v>0.4816704</v>
      </c>
      <c r="O957">
        <v>-0.1540251</v>
      </c>
      <c r="P957">
        <v>4.1024699999999997E-2</v>
      </c>
      <c r="Q957">
        <v>0.17611550000000001</v>
      </c>
      <c r="R957">
        <v>0.31120639999999999</v>
      </c>
      <c r="S957">
        <v>0.50625609999999999</v>
      </c>
      <c r="T957">
        <v>15</v>
      </c>
      <c r="U957">
        <v>18</v>
      </c>
    </row>
    <row r="958" spans="1:21">
      <c r="A958" s="12">
        <v>41515</v>
      </c>
      <c r="B958" s="13">
        <v>7</v>
      </c>
      <c r="C958" t="s">
        <v>39</v>
      </c>
      <c r="D958" t="s">
        <v>35</v>
      </c>
      <c r="E958" t="str">
        <f t="shared" si="14"/>
        <v>415157Average Per TonAll</v>
      </c>
      <c r="F958">
        <v>0.50393650000000001</v>
      </c>
      <c r="G958">
        <v>0.51955750000000001</v>
      </c>
      <c r="H958">
        <v>0.52215040000000001</v>
      </c>
      <c r="I958">
        <v>69.471299999999999</v>
      </c>
      <c r="J958">
        <v>-1.87523E-2</v>
      </c>
      <c r="K958">
        <v>1.5556999999999999E-3</v>
      </c>
      <c r="L958">
        <v>1.56209E-2</v>
      </c>
      <c r="M958">
        <v>2.9686199999999999E-2</v>
      </c>
      <c r="N958">
        <v>4.9994200000000003E-2</v>
      </c>
      <c r="O958">
        <v>-1.6159400000000001E-2</v>
      </c>
      <c r="P958">
        <v>4.1485999999999997E-3</v>
      </c>
      <c r="Q958">
        <v>1.8213900000000002E-2</v>
      </c>
      <c r="R958">
        <v>3.2279099999999998E-2</v>
      </c>
      <c r="S958">
        <v>5.2587099999999998E-2</v>
      </c>
      <c r="T958">
        <v>15</v>
      </c>
      <c r="U958">
        <v>18</v>
      </c>
    </row>
    <row r="959" spans="1:21">
      <c r="A959" s="12">
        <v>41515</v>
      </c>
      <c r="B959" s="13">
        <v>8</v>
      </c>
      <c r="C959" t="s">
        <v>38</v>
      </c>
      <c r="D959" t="s">
        <v>35</v>
      </c>
      <c r="E959" t="str">
        <f t="shared" si="14"/>
        <v>415158Average Per DeviceAll</v>
      </c>
      <c r="F959">
        <v>2.3237969999999999</v>
      </c>
      <c r="G959">
        <v>2.4288820000000002</v>
      </c>
      <c r="H959">
        <v>2.4411010000000002</v>
      </c>
      <c r="I959">
        <v>72.4238</v>
      </c>
      <c r="J959">
        <v>-4.3725600000000003E-2</v>
      </c>
      <c r="K959">
        <v>4.4192799999999997E-2</v>
      </c>
      <c r="L959">
        <v>0.1050847</v>
      </c>
      <c r="M959">
        <v>0.1659767</v>
      </c>
      <c r="N959">
        <v>0.25389499999999998</v>
      </c>
      <c r="O959">
        <v>-3.1505999999999999E-2</v>
      </c>
      <c r="P959">
        <v>5.6412299999999999E-2</v>
      </c>
      <c r="Q959">
        <v>0.1173042</v>
      </c>
      <c r="R959">
        <v>0.1781962</v>
      </c>
      <c r="S959">
        <v>0.26611449999999998</v>
      </c>
      <c r="T959">
        <v>15</v>
      </c>
      <c r="U959">
        <v>18</v>
      </c>
    </row>
    <row r="960" spans="1:21">
      <c r="A960" s="12">
        <v>41515</v>
      </c>
      <c r="B960" s="13">
        <v>8</v>
      </c>
      <c r="C960" t="s">
        <v>37</v>
      </c>
      <c r="D960" t="s">
        <v>35</v>
      </c>
      <c r="E960" t="str">
        <f t="shared" si="14"/>
        <v>415158Average Per PremiseAll</v>
      </c>
      <c r="F960">
        <v>5.7432809999999996</v>
      </c>
      <c r="G960">
        <v>6.0050220000000003</v>
      </c>
      <c r="H960">
        <v>6.0347229999999996</v>
      </c>
      <c r="I960">
        <v>72.4238</v>
      </c>
      <c r="J960">
        <v>-0.1068009</v>
      </c>
      <c r="K960">
        <v>0.1109363</v>
      </c>
      <c r="L960">
        <v>0.26174039999999998</v>
      </c>
      <c r="M960">
        <v>0.41254439999999998</v>
      </c>
      <c r="N960">
        <v>0.6302816</v>
      </c>
      <c r="O960">
        <v>-7.7098799999999995E-2</v>
      </c>
      <c r="P960">
        <v>0.14063829999999999</v>
      </c>
      <c r="Q960">
        <v>0.29144239999999999</v>
      </c>
      <c r="R960">
        <v>0.44224649999999999</v>
      </c>
      <c r="S960">
        <v>0.6599836</v>
      </c>
      <c r="T960">
        <v>15</v>
      </c>
      <c r="U960">
        <v>18</v>
      </c>
    </row>
    <row r="961" spans="1:21">
      <c r="A961" s="12">
        <v>41515</v>
      </c>
      <c r="B961" s="13">
        <v>8</v>
      </c>
      <c r="C961" t="s">
        <v>39</v>
      </c>
      <c r="D961" t="s">
        <v>35</v>
      </c>
      <c r="E961" t="str">
        <f t="shared" si="14"/>
        <v>415158Average Per TonAll</v>
      </c>
      <c r="F961">
        <v>0.59874870000000002</v>
      </c>
      <c r="G961">
        <v>0.6258899</v>
      </c>
      <c r="H961">
        <v>0.62902230000000003</v>
      </c>
      <c r="I961">
        <v>72.4238</v>
      </c>
      <c r="J961">
        <v>-1.1225499999999999E-2</v>
      </c>
      <c r="K961">
        <v>1.14418E-2</v>
      </c>
      <c r="L961">
        <v>2.7141200000000001E-2</v>
      </c>
      <c r="M961">
        <v>4.2840499999999997E-2</v>
      </c>
      <c r="N961">
        <v>6.5507899999999994E-2</v>
      </c>
      <c r="O961">
        <v>-8.0931000000000006E-3</v>
      </c>
      <c r="P961">
        <v>1.4574200000000001E-2</v>
      </c>
      <c r="Q961">
        <v>3.0273600000000001E-2</v>
      </c>
      <c r="R961">
        <v>4.5972899999999997E-2</v>
      </c>
      <c r="S961">
        <v>6.8640300000000001E-2</v>
      </c>
      <c r="T961">
        <v>15</v>
      </c>
      <c r="U961">
        <v>18</v>
      </c>
    </row>
    <row r="962" spans="1:21">
      <c r="A962" s="12">
        <v>41515</v>
      </c>
      <c r="B962" s="13">
        <v>9</v>
      </c>
      <c r="C962" t="s">
        <v>38</v>
      </c>
      <c r="D962" t="s">
        <v>35</v>
      </c>
      <c r="E962" t="str">
        <f t="shared" si="14"/>
        <v>415159Average Per DeviceAll</v>
      </c>
      <c r="F962">
        <v>2.9254250000000002</v>
      </c>
      <c r="G962">
        <v>3.0624609999999999</v>
      </c>
      <c r="H962">
        <v>3.0777760000000001</v>
      </c>
      <c r="I962">
        <v>75.523499999999999</v>
      </c>
      <c r="J962">
        <v>-3.3680700000000001E-2</v>
      </c>
      <c r="K962">
        <v>6.7180400000000001E-2</v>
      </c>
      <c r="L962" s="1">
        <v>0.1370364</v>
      </c>
      <c r="M962" s="1">
        <v>0.20689250000000001</v>
      </c>
      <c r="N962">
        <v>0.30775350000000001</v>
      </c>
      <c r="O962">
        <v>-1.8365599999999999E-2</v>
      </c>
      <c r="P962">
        <v>8.2495399999999997E-2</v>
      </c>
      <c r="Q962">
        <v>0.1523515</v>
      </c>
      <c r="R962">
        <v>0.2222075</v>
      </c>
      <c r="S962">
        <v>0.32306859999999998</v>
      </c>
      <c r="T962">
        <v>15</v>
      </c>
      <c r="U962">
        <v>18</v>
      </c>
    </row>
    <row r="963" spans="1:21">
      <c r="A963" s="12">
        <v>41515</v>
      </c>
      <c r="B963" s="13">
        <v>9</v>
      </c>
      <c r="C963" t="s">
        <v>37</v>
      </c>
      <c r="D963" t="s">
        <v>35</v>
      </c>
      <c r="E963" t="str">
        <f t="shared" ref="E963:E1026" si="15">CONCATENATE(A963,B963,C963,D963)</f>
        <v>415159Average Per PremiseAll</v>
      </c>
      <c r="F963">
        <v>7.2314910000000001</v>
      </c>
      <c r="G963">
        <v>7.571898</v>
      </c>
      <c r="H963">
        <v>7.6091199999999999</v>
      </c>
      <c r="I963">
        <v>75.523499999999999</v>
      </c>
      <c r="J963">
        <v>-8.2457699999999995E-2</v>
      </c>
      <c r="K963">
        <v>0.16737389999999999</v>
      </c>
      <c r="L963" s="1">
        <v>0.3404064</v>
      </c>
      <c r="M963" s="1">
        <v>0.51343899999999998</v>
      </c>
      <c r="N963">
        <v>0.76327060000000002</v>
      </c>
      <c r="O963">
        <v>-4.5234900000000001E-2</v>
      </c>
      <c r="P963">
        <v>0.20459659999999999</v>
      </c>
      <c r="Q963">
        <v>0.3776292</v>
      </c>
      <c r="R963">
        <v>0.55066170000000003</v>
      </c>
      <c r="S963">
        <v>0.80049329999999996</v>
      </c>
      <c r="T963">
        <v>15</v>
      </c>
      <c r="U963">
        <v>18</v>
      </c>
    </row>
    <row r="964" spans="1:21">
      <c r="A964" s="12">
        <v>41515</v>
      </c>
      <c r="B964" s="13">
        <v>9</v>
      </c>
      <c r="C964" t="s">
        <v>39</v>
      </c>
      <c r="D964" t="s">
        <v>35</v>
      </c>
      <c r="E964" t="str">
        <f t="shared" si="15"/>
        <v>415159Average Per TonAll</v>
      </c>
      <c r="F964">
        <v>0.75380519999999995</v>
      </c>
      <c r="G964">
        <v>0.78916929999999996</v>
      </c>
      <c r="H964">
        <v>0.79309510000000005</v>
      </c>
      <c r="I964">
        <v>75.523499999999999</v>
      </c>
      <c r="J964">
        <v>-8.6528999999999998E-3</v>
      </c>
      <c r="K964">
        <v>1.7352699999999999E-2</v>
      </c>
      <c r="L964" s="1">
        <v>3.5364100000000002E-2</v>
      </c>
      <c r="M964" s="1">
        <v>5.3375499999999999E-2</v>
      </c>
      <c r="N964">
        <v>7.9381099999999996E-2</v>
      </c>
      <c r="O964">
        <v>-4.7270999999999997E-3</v>
      </c>
      <c r="P964">
        <v>2.1278499999999999E-2</v>
      </c>
      <c r="Q964">
        <v>3.9289900000000003E-2</v>
      </c>
      <c r="R964">
        <v>5.7301299999999999E-2</v>
      </c>
      <c r="S964">
        <v>8.3306900000000003E-2</v>
      </c>
      <c r="T964">
        <v>15</v>
      </c>
      <c r="U964">
        <v>18</v>
      </c>
    </row>
    <row r="965" spans="1:21">
      <c r="A965" s="12">
        <v>41515</v>
      </c>
      <c r="B965" s="13">
        <v>10</v>
      </c>
      <c r="C965" t="s">
        <v>38</v>
      </c>
      <c r="D965" t="s">
        <v>35</v>
      </c>
      <c r="E965" t="str">
        <f t="shared" si="15"/>
        <v>4151510Average Per DeviceAll</v>
      </c>
      <c r="F965">
        <v>3.5086179999999998</v>
      </c>
      <c r="G965">
        <v>3.6104919999999998</v>
      </c>
      <c r="H965">
        <v>3.628447</v>
      </c>
      <c r="I965">
        <v>79.432199999999995</v>
      </c>
      <c r="J965">
        <v>-8.5205000000000003E-2</v>
      </c>
      <c r="K965">
        <v>2.5322399999999998E-2</v>
      </c>
      <c r="L965" s="1">
        <v>0.1018733</v>
      </c>
      <c r="M965" s="1">
        <v>0.17842420000000001</v>
      </c>
      <c r="N965">
        <v>0.28895159999999998</v>
      </c>
      <c r="O965">
        <v>-6.7250299999999999E-2</v>
      </c>
      <c r="P965">
        <v>4.3277099999999999E-2</v>
      </c>
      <c r="Q965">
        <v>0.11982810000000001</v>
      </c>
      <c r="R965">
        <v>0.196379</v>
      </c>
      <c r="S965">
        <v>0.30690640000000002</v>
      </c>
      <c r="T965">
        <v>15</v>
      </c>
      <c r="U965">
        <v>18</v>
      </c>
    </row>
    <row r="966" spans="1:21">
      <c r="A966" s="12">
        <v>41515</v>
      </c>
      <c r="B966" s="13">
        <v>10</v>
      </c>
      <c r="C966" t="s">
        <v>37</v>
      </c>
      <c r="D966" t="s">
        <v>35</v>
      </c>
      <c r="E966" t="str">
        <f t="shared" si="15"/>
        <v>4151510Average Per PremiseAll</v>
      </c>
      <c r="F966">
        <v>8.6741200000000003</v>
      </c>
      <c r="G966">
        <v>8.9273910000000001</v>
      </c>
      <c r="H966">
        <v>8.9710260000000002</v>
      </c>
      <c r="I966">
        <v>79.432199999999995</v>
      </c>
      <c r="J966">
        <v>-0.2101961</v>
      </c>
      <c r="K966">
        <v>6.36245E-2</v>
      </c>
      <c r="L966" s="1">
        <v>0.25327179999999999</v>
      </c>
      <c r="M966" s="1">
        <v>0.44291900000000001</v>
      </c>
      <c r="N966">
        <v>0.71673960000000003</v>
      </c>
      <c r="O966">
        <v>-0.16656099999999999</v>
      </c>
      <c r="P966">
        <v>0.10725949999999999</v>
      </c>
      <c r="Q966">
        <v>0.29690680000000003</v>
      </c>
      <c r="R966">
        <v>0.48655409999999999</v>
      </c>
      <c r="S966">
        <v>0.76037460000000001</v>
      </c>
      <c r="T966">
        <v>15</v>
      </c>
      <c r="U966">
        <v>18</v>
      </c>
    </row>
    <row r="967" spans="1:21">
      <c r="A967" s="12">
        <v>41515</v>
      </c>
      <c r="B967" s="13">
        <v>10</v>
      </c>
      <c r="C967" t="s">
        <v>39</v>
      </c>
      <c r="D967" t="s">
        <v>35</v>
      </c>
      <c r="E967" t="str">
        <f t="shared" si="15"/>
        <v>4151510Average Per TonAll</v>
      </c>
      <c r="F967">
        <v>0.9041112</v>
      </c>
      <c r="G967">
        <v>0.93040789999999995</v>
      </c>
      <c r="H967">
        <v>0.93501020000000001</v>
      </c>
      <c r="I967">
        <v>79.432199999999995</v>
      </c>
      <c r="J967">
        <v>-2.19414E-2</v>
      </c>
      <c r="K967">
        <v>6.5579999999999996E-3</v>
      </c>
      <c r="L967" s="1">
        <v>2.62966E-2</v>
      </c>
      <c r="M967" s="1">
        <v>4.6035300000000001E-2</v>
      </c>
      <c r="N967">
        <v>7.4534699999999995E-2</v>
      </c>
      <c r="O967">
        <v>-1.7339E-2</v>
      </c>
      <c r="P967">
        <v>1.1160399999999999E-2</v>
      </c>
      <c r="Q967">
        <v>3.0898999999999999E-2</v>
      </c>
      <c r="R967">
        <v>5.0637599999999998E-2</v>
      </c>
      <c r="S967">
        <v>7.9136999999999999E-2</v>
      </c>
      <c r="T967">
        <v>15</v>
      </c>
      <c r="U967">
        <v>18</v>
      </c>
    </row>
    <row r="968" spans="1:21">
      <c r="A968" s="12">
        <v>41515</v>
      </c>
      <c r="B968" s="13">
        <v>11</v>
      </c>
      <c r="C968" t="s">
        <v>38</v>
      </c>
      <c r="D968" t="s">
        <v>35</v>
      </c>
      <c r="E968" t="str">
        <f t="shared" si="15"/>
        <v>4151511Average Per DeviceAll</v>
      </c>
      <c r="F968">
        <v>4.0290330000000001</v>
      </c>
      <c r="G968">
        <v>4.0732160000000004</v>
      </c>
      <c r="H968">
        <v>4.0933729999999997</v>
      </c>
      <c r="I968">
        <v>82.386799999999994</v>
      </c>
      <c r="J968">
        <v>-0.1570829</v>
      </c>
      <c r="K968">
        <v>-3.81728E-2</v>
      </c>
      <c r="L968" s="1">
        <v>4.4183899999999998E-2</v>
      </c>
      <c r="M968" s="1">
        <v>0.12654070000000001</v>
      </c>
      <c r="N968">
        <v>0.2454508</v>
      </c>
      <c r="O968">
        <v>-0.13692589999999999</v>
      </c>
      <c r="P968">
        <v>-1.8015799999999998E-2</v>
      </c>
      <c r="Q968">
        <v>6.4340999999999995E-2</v>
      </c>
      <c r="R968">
        <v>0.14669769999999999</v>
      </c>
      <c r="S968">
        <v>0.26560780000000001</v>
      </c>
      <c r="T968">
        <v>15</v>
      </c>
      <c r="U968">
        <v>18</v>
      </c>
    </row>
    <row r="969" spans="1:21">
      <c r="A969" s="12">
        <v>41515</v>
      </c>
      <c r="B969" s="13">
        <v>11</v>
      </c>
      <c r="C969" t="s">
        <v>37</v>
      </c>
      <c r="D969" t="s">
        <v>35</v>
      </c>
      <c r="E969" t="str">
        <f t="shared" si="15"/>
        <v>4151511Average Per PremiseAll</v>
      </c>
      <c r="F969">
        <v>9.9607510000000001</v>
      </c>
      <c r="G969">
        <v>10.07202</v>
      </c>
      <c r="H969">
        <v>10.121</v>
      </c>
      <c r="I969">
        <v>82.386799999999994</v>
      </c>
      <c r="J969">
        <v>-0.38738149999999999</v>
      </c>
      <c r="K969">
        <v>-9.2773999999999995E-2</v>
      </c>
      <c r="L969" s="1">
        <v>0.1112703</v>
      </c>
      <c r="M969" s="1">
        <v>0.3153145</v>
      </c>
      <c r="N969">
        <v>0.60992199999999996</v>
      </c>
      <c r="O969">
        <v>-0.33839799999999998</v>
      </c>
      <c r="P969">
        <v>-4.3790500000000003E-2</v>
      </c>
      <c r="Q969">
        <v>0.1602537</v>
      </c>
      <c r="R969">
        <v>0.36429800000000001</v>
      </c>
      <c r="S969">
        <v>0.65890539999999997</v>
      </c>
      <c r="T969">
        <v>15</v>
      </c>
      <c r="U969">
        <v>18</v>
      </c>
    </row>
    <row r="970" spans="1:21">
      <c r="A970" s="12">
        <v>41515</v>
      </c>
      <c r="B970" s="13">
        <v>11</v>
      </c>
      <c r="C970" t="s">
        <v>39</v>
      </c>
      <c r="D970" t="s">
        <v>35</v>
      </c>
      <c r="E970" t="str">
        <f t="shared" si="15"/>
        <v>4151511Average Per TonAll</v>
      </c>
      <c r="F970">
        <v>1.0382150000000001</v>
      </c>
      <c r="G970">
        <v>1.049666</v>
      </c>
      <c r="H970">
        <v>1.054832</v>
      </c>
      <c r="I970">
        <v>82.386799999999994</v>
      </c>
      <c r="J970">
        <v>-4.0446599999999999E-2</v>
      </c>
      <c r="K970">
        <v>-9.7850999999999997E-3</v>
      </c>
      <c r="L970" s="1">
        <v>1.1450999999999999E-2</v>
      </c>
      <c r="M970" s="1">
        <v>3.2687099999999997E-2</v>
      </c>
      <c r="N970">
        <v>6.3348600000000005E-2</v>
      </c>
      <c r="O970">
        <v>-3.52798E-2</v>
      </c>
      <c r="P970">
        <v>-4.6182999999999997E-3</v>
      </c>
      <c r="Q970">
        <v>1.6617799999999999E-2</v>
      </c>
      <c r="R970">
        <v>3.78538E-2</v>
      </c>
      <c r="S970">
        <v>6.8515300000000001E-2</v>
      </c>
      <c r="T970">
        <v>15</v>
      </c>
      <c r="U970">
        <v>18</v>
      </c>
    </row>
    <row r="971" spans="1:21">
      <c r="A971" s="12">
        <v>41515</v>
      </c>
      <c r="B971" s="13">
        <v>12</v>
      </c>
      <c r="C971" t="s">
        <v>38</v>
      </c>
      <c r="D971" t="s">
        <v>35</v>
      </c>
      <c r="E971" t="str">
        <f t="shared" si="15"/>
        <v>4151512Average Per DeviceAll</v>
      </c>
      <c r="F971">
        <v>4.4187320000000003</v>
      </c>
      <c r="G971">
        <v>4.4020859999999997</v>
      </c>
      <c r="H971">
        <v>4.4239350000000002</v>
      </c>
      <c r="I971">
        <v>84.686099999999996</v>
      </c>
      <c r="J971">
        <v>-0.2299389</v>
      </c>
      <c r="K971">
        <v>-0.10392410000000001</v>
      </c>
      <c r="L971" s="1">
        <v>-1.6646600000000001E-2</v>
      </c>
      <c r="M971" s="1">
        <v>7.0630799999999994E-2</v>
      </c>
      <c r="N971">
        <v>0.1966456</v>
      </c>
      <c r="O971">
        <v>-0.20808979999999999</v>
      </c>
      <c r="P971">
        <v>-8.2074999999999995E-2</v>
      </c>
      <c r="Q971">
        <v>5.2024999999999997E-3</v>
      </c>
      <c r="R971">
        <v>9.2480000000000007E-2</v>
      </c>
      <c r="S971">
        <v>0.21849479999999999</v>
      </c>
      <c r="T971">
        <v>15</v>
      </c>
      <c r="U971">
        <v>18</v>
      </c>
    </row>
    <row r="972" spans="1:21">
      <c r="A972" s="12">
        <v>41515</v>
      </c>
      <c r="B972" s="13">
        <v>12</v>
      </c>
      <c r="C972" t="s">
        <v>37</v>
      </c>
      <c r="D972" t="s">
        <v>35</v>
      </c>
      <c r="E972" t="str">
        <f t="shared" si="15"/>
        <v>4151512Average Per PremiseAll</v>
      </c>
      <c r="F972">
        <v>10.925380000000001</v>
      </c>
      <c r="G972">
        <v>10.88491</v>
      </c>
      <c r="H972">
        <v>10.93801</v>
      </c>
      <c r="I972">
        <v>84.686099999999996</v>
      </c>
      <c r="J972">
        <v>-0.56895050000000003</v>
      </c>
      <c r="K972">
        <v>-0.25672020000000001</v>
      </c>
      <c r="L972" s="1">
        <v>-4.0470399999999997E-2</v>
      </c>
      <c r="M972" s="1">
        <v>0.1757794</v>
      </c>
      <c r="N972">
        <v>0.48800979999999999</v>
      </c>
      <c r="O972">
        <v>-0.51585289999999995</v>
      </c>
      <c r="P972">
        <v>-0.20362259999999999</v>
      </c>
      <c r="Q972">
        <v>1.26272E-2</v>
      </c>
      <c r="R972">
        <v>0.228877</v>
      </c>
      <c r="S972">
        <v>0.54110729999999996</v>
      </c>
      <c r="T972">
        <v>15</v>
      </c>
      <c r="U972">
        <v>18</v>
      </c>
    </row>
    <row r="973" spans="1:21">
      <c r="A973" s="12">
        <v>41515</v>
      </c>
      <c r="B973" s="13">
        <v>12</v>
      </c>
      <c r="C973" t="s">
        <v>39</v>
      </c>
      <c r="D973" t="s">
        <v>35</v>
      </c>
      <c r="E973" t="str">
        <f t="shared" si="15"/>
        <v>4151512Average Per TonAll</v>
      </c>
      <c r="F973">
        <v>1.1386719999999999</v>
      </c>
      <c r="G973">
        <v>1.1344050000000001</v>
      </c>
      <c r="H973">
        <v>1.1400049999999999</v>
      </c>
      <c r="I973">
        <v>84.686099999999996</v>
      </c>
      <c r="J973">
        <v>-5.9267100000000003E-2</v>
      </c>
      <c r="K973">
        <v>-2.6772899999999999E-2</v>
      </c>
      <c r="L973" s="1">
        <v>-4.2674999999999996E-3</v>
      </c>
      <c r="M973" s="1">
        <v>1.8237799999999998E-2</v>
      </c>
      <c r="N973">
        <v>5.0731999999999999E-2</v>
      </c>
      <c r="O973">
        <v>-5.3666600000000002E-2</v>
      </c>
      <c r="P973">
        <v>-2.1172400000000001E-2</v>
      </c>
      <c r="Q973">
        <v>1.333E-3</v>
      </c>
      <c r="R973">
        <v>2.38383E-2</v>
      </c>
      <c r="S973">
        <v>5.6332500000000001E-2</v>
      </c>
      <c r="T973">
        <v>15</v>
      </c>
      <c r="U973">
        <v>18</v>
      </c>
    </row>
    <row r="974" spans="1:21">
      <c r="A974" s="12">
        <v>41515</v>
      </c>
      <c r="B974" s="13">
        <v>13</v>
      </c>
      <c r="C974" t="s">
        <v>38</v>
      </c>
      <c r="D974" t="s">
        <v>35</v>
      </c>
      <c r="E974" t="str">
        <f t="shared" si="15"/>
        <v>4151513Average Per DeviceAll</v>
      </c>
      <c r="F974">
        <v>4.4662009999999999</v>
      </c>
      <c r="G974">
        <v>4.4440720000000002</v>
      </c>
      <c r="H974">
        <v>4.4659360000000001</v>
      </c>
      <c r="I974">
        <v>83.572999999999993</v>
      </c>
      <c r="J974">
        <v>-0.2370622</v>
      </c>
      <c r="K974">
        <v>-0.11007790000000001</v>
      </c>
      <c r="L974" s="1">
        <v>-2.2128999999999999E-2</v>
      </c>
      <c r="M974" s="1">
        <v>6.5820000000000004E-2</v>
      </c>
      <c r="N974">
        <v>0.19280430000000001</v>
      </c>
      <c r="O974">
        <v>-0.21519820000000001</v>
      </c>
      <c r="P974">
        <v>-8.8213899999999998E-2</v>
      </c>
      <c r="Q974">
        <v>-2.6499999999999999E-4</v>
      </c>
      <c r="R974">
        <v>8.7683999999999998E-2</v>
      </c>
      <c r="S974">
        <v>0.21466830000000001</v>
      </c>
      <c r="T974">
        <v>15</v>
      </c>
      <c r="U974">
        <v>18</v>
      </c>
    </row>
    <row r="975" spans="1:21">
      <c r="A975" s="12">
        <v>41515</v>
      </c>
      <c r="B975" s="13">
        <v>13</v>
      </c>
      <c r="C975" t="s">
        <v>37</v>
      </c>
      <c r="D975" t="s">
        <v>35</v>
      </c>
      <c r="E975" t="str">
        <f t="shared" si="15"/>
        <v>4151513Average Per PremiseAll</v>
      </c>
      <c r="F975">
        <v>11.043570000000001</v>
      </c>
      <c r="G975">
        <v>10.98968</v>
      </c>
      <c r="H975">
        <v>11.042809999999999</v>
      </c>
      <c r="I975">
        <v>83.572999999999993</v>
      </c>
      <c r="J975">
        <v>-0.58650729999999995</v>
      </c>
      <c r="K975">
        <v>-0.2718312</v>
      </c>
      <c r="L975" s="1">
        <v>-5.3887499999999998E-2</v>
      </c>
      <c r="M975" s="1">
        <v>0.16405620000000001</v>
      </c>
      <c r="N975">
        <v>0.4787322</v>
      </c>
      <c r="O975">
        <v>-0.53338059999999998</v>
      </c>
      <c r="P975">
        <v>-0.2187045</v>
      </c>
      <c r="Q975">
        <v>-7.6090000000000001E-4</v>
      </c>
      <c r="R975">
        <v>0.21718280000000001</v>
      </c>
      <c r="S975">
        <v>0.53185890000000002</v>
      </c>
      <c r="T975">
        <v>15</v>
      </c>
      <c r="U975">
        <v>18</v>
      </c>
    </row>
    <row r="976" spans="1:21">
      <c r="A976" s="12">
        <v>41515</v>
      </c>
      <c r="B976" s="13">
        <v>13</v>
      </c>
      <c r="C976" t="s">
        <v>39</v>
      </c>
      <c r="D976" t="s">
        <v>35</v>
      </c>
      <c r="E976" t="str">
        <f t="shared" si="15"/>
        <v>4151513Average Per TonAll</v>
      </c>
      <c r="F976">
        <v>1.1509309999999999</v>
      </c>
      <c r="G976">
        <v>1.1452549999999999</v>
      </c>
      <c r="H976">
        <v>1.1508590000000001</v>
      </c>
      <c r="I976">
        <v>83.572999999999993</v>
      </c>
      <c r="J976">
        <v>-6.1101000000000003E-2</v>
      </c>
      <c r="K976">
        <v>-2.8355399999999999E-2</v>
      </c>
      <c r="L976" s="1">
        <v>-5.6759000000000002E-3</v>
      </c>
      <c r="M976" s="1">
        <v>1.7003500000000001E-2</v>
      </c>
      <c r="N976">
        <v>4.9749099999999997E-2</v>
      </c>
      <c r="O976">
        <v>-5.5496900000000002E-2</v>
      </c>
      <c r="P976">
        <v>-2.2751299999999999E-2</v>
      </c>
      <c r="Q976">
        <v>-7.1799999999999997E-5</v>
      </c>
      <c r="R976">
        <v>2.2607599999999999E-2</v>
      </c>
      <c r="S976">
        <v>5.5353199999999998E-2</v>
      </c>
      <c r="T976">
        <v>15</v>
      </c>
      <c r="U976">
        <v>18</v>
      </c>
    </row>
    <row r="977" spans="1:21">
      <c r="A977" s="12">
        <v>41515</v>
      </c>
      <c r="B977" s="13">
        <v>14</v>
      </c>
      <c r="C977" t="s">
        <v>38</v>
      </c>
      <c r="D977" t="s">
        <v>35</v>
      </c>
      <c r="E977" t="str">
        <f t="shared" si="15"/>
        <v>4151514Average Per DeviceAll</v>
      </c>
      <c r="F977">
        <v>4.3733630000000003</v>
      </c>
      <c r="G977">
        <v>4.3519420000000002</v>
      </c>
      <c r="H977">
        <v>4.3733630000000003</v>
      </c>
      <c r="I977">
        <v>83.873500000000007</v>
      </c>
      <c r="J977">
        <v>-0.2315006</v>
      </c>
      <c r="K977">
        <v>-0.1073839</v>
      </c>
      <c r="L977" s="1">
        <v>-2.1420999999999999E-2</v>
      </c>
      <c r="M977" s="1">
        <v>6.4541799999999996E-2</v>
      </c>
      <c r="N977">
        <v>0.18865850000000001</v>
      </c>
      <c r="O977">
        <v>-0.21007960000000001</v>
      </c>
      <c r="P977">
        <v>-8.5962800000000006E-2</v>
      </c>
      <c r="Q977" s="31">
        <v>0</v>
      </c>
      <c r="R977">
        <v>8.5962800000000006E-2</v>
      </c>
      <c r="S977">
        <v>0.21007960000000001</v>
      </c>
      <c r="T977">
        <v>15</v>
      </c>
      <c r="U977">
        <v>18</v>
      </c>
    </row>
    <row r="978" spans="1:21">
      <c r="A978" s="12">
        <v>41515</v>
      </c>
      <c r="B978" s="13">
        <v>14</v>
      </c>
      <c r="C978" t="s">
        <v>37</v>
      </c>
      <c r="D978" t="s">
        <v>35</v>
      </c>
      <c r="E978" t="str">
        <f t="shared" si="15"/>
        <v>4151514Average Per PremiseAll</v>
      </c>
      <c r="F978">
        <v>10.81385</v>
      </c>
      <c r="G978">
        <v>10.761799999999999</v>
      </c>
      <c r="H978">
        <v>10.81386</v>
      </c>
      <c r="I978">
        <v>83.873500000000007</v>
      </c>
      <c r="J978">
        <v>-0.57261419999999996</v>
      </c>
      <c r="K978">
        <v>-0.26506059999999998</v>
      </c>
      <c r="L978" s="1">
        <v>-5.2049900000000003E-2</v>
      </c>
      <c r="M978" s="1">
        <v>0.16096070000000001</v>
      </c>
      <c r="N978">
        <v>0.46851429999999999</v>
      </c>
      <c r="O978">
        <v>-0.52056360000000002</v>
      </c>
      <c r="P978">
        <v>-0.21301</v>
      </c>
      <c r="Q978" s="31">
        <v>6.2799999999999996E-7</v>
      </c>
      <c r="R978">
        <v>0.21301129999999999</v>
      </c>
      <c r="S978">
        <v>0.5205649</v>
      </c>
      <c r="T978">
        <v>15</v>
      </c>
      <c r="U978">
        <v>18</v>
      </c>
    </row>
    <row r="979" spans="1:21">
      <c r="A979" s="12">
        <v>41515</v>
      </c>
      <c r="B979" s="13">
        <v>14</v>
      </c>
      <c r="C979" t="s">
        <v>39</v>
      </c>
      <c r="D979" t="s">
        <v>35</v>
      </c>
      <c r="E979" t="str">
        <f t="shared" si="15"/>
        <v>4151514Average Per TonAll</v>
      </c>
      <c r="F979">
        <v>1.1270020000000001</v>
      </c>
      <c r="G979">
        <v>1.1215109999999999</v>
      </c>
      <c r="H979">
        <v>1.1270020000000001</v>
      </c>
      <c r="I979">
        <v>83.873500000000007</v>
      </c>
      <c r="J979">
        <v>-5.9663099999999997E-2</v>
      </c>
      <c r="K979">
        <v>-2.7657500000000002E-2</v>
      </c>
      <c r="L979" s="1">
        <v>-5.4906E-3</v>
      </c>
      <c r="M979" s="1">
        <v>1.6676400000000001E-2</v>
      </c>
      <c r="N979">
        <v>4.86819E-2</v>
      </c>
      <c r="O979">
        <v>-5.4172499999999998E-2</v>
      </c>
      <c r="P979">
        <v>-2.21669E-2</v>
      </c>
      <c r="Q979" s="31">
        <v>0</v>
      </c>
      <c r="R979">
        <v>2.21669E-2</v>
      </c>
      <c r="S979">
        <v>5.4172499999999998E-2</v>
      </c>
      <c r="T979">
        <v>15</v>
      </c>
      <c r="U979">
        <v>18</v>
      </c>
    </row>
    <row r="980" spans="1:21">
      <c r="A980" s="12">
        <v>41515</v>
      </c>
      <c r="B980" s="13">
        <v>15</v>
      </c>
      <c r="C980" t="s">
        <v>38</v>
      </c>
      <c r="D980" t="s">
        <v>35</v>
      </c>
      <c r="E980" t="str">
        <f t="shared" si="15"/>
        <v>4151515Average Per DeviceAll</v>
      </c>
      <c r="F980">
        <v>4.1277949999999999</v>
      </c>
      <c r="G980">
        <v>4.3643530000000004</v>
      </c>
      <c r="H980">
        <v>4.3859849999999998</v>
      </c>
      <c r="I980">
        <v>87.585400000000007</v>
      </c>
      <c r="J980">
        <v>3.2022700000000001E-2</v>
      </c>
      <c r="K980">
        <v>0.1528639</v>
      </c>
      <c r="L980" s="1">
        <v>0.2365582</v>
      </c>
      <c r="M980" s="1">
        <v>0.3202525</v>
      </c>
      <c r="N980">
        <v>0.44109379999999998</v>
      </c>
      <c r="O980">
        <v>5.3654100000000003E-2</v>
      </c>
      <c r="P980">
        <v>0.17449529999999999</v>
      </c>
      <c r="Q980">
        <v>0.25818960000000002</v>
      </c>
      <c r="R980">
        <v>0.34188390000000002</v>
      </c>
      <c r="S980">
        <v>0.4627252</v>
      </c>
      <c r="T980">
        <v>15</v>
      </c>
      <c r="U980">
        <v>18</v>
      </c>
    </row>
    <row r="981" spans="1:21">
      <c r="A981" s="12">
        <v>41515</v>
      </c>
      <c r="B981" s="13">
        <v>15</v>
      </c>
      <c r="C981" t="s">
        <v>37</v>
      </c>
      <c r="D981" t="s">
        <v>35</v>
      </c>
      <c r="E981" t="str">
        <f t="shared" si="15"/>
        <v>4151515Average Per PremiseAll</v>
      </c>
      <c r="F981">
        <v>10.206519999999999</v>
      </c>
      <c r="G981">
        <v>10.79176</v>
      </c>
      <c r="H981">
        <v>10.844329999999999</v>
      </c>
      <c r="I981">
        <v>87.585400000000007</v>
      </c>
      <c r="J981">
        <v>7.8422800000000001E-2</v>
      </c>
      <c r="K981">
        <v>0.37785679999999999</v>
      </c>
      <c r="L981" s="1">
        <v>0.58524379999999998</v>
      </c>
      <c r="M981" s="1">
        <v>0.79263079999999997</v>
      </c>
      <c r="N981">
        <v>1.0920650000000001</v>
      </c>
      <c r="O981">
        <v>0.1309901</v>
      </c>
      <c r="P981">
        <v>0.43042399999999997</v>
      </c>
      <c r="Q981">
        <v>0.63781109999999996</v>
      </c>
      <c r="R981">
        <v>0.84519809999999995</v>
      </c>
      <c r="S981">
        <v>1.1446320000000001</v>
      </c>
      <c r="T981">
        <v>15</v>
      </c>
      <c r="U981">
        <v>18</v>
      </c>
    </row>
    <row r="982" spans="1:21">
      <c r="A982" s="12">
        <v>41515</v>
      </c>
      <c r="B982" s="13">
        <v>15</v>
      </c>
      <c r="C982" t="s">
        <v>39</v>
      </c>
      <c r="D982" t="s">
        <v>35</v>
      </c>
      <c r="E982" t="str">
        <f t="shared" si="15"/>
        <v>4151515Average Per TonAll</v>
      </c>
      <c r="F982">
        <v>1.0637160000000001</v>
      </c>
      <c r="G982">
        <v>1.1246860000000001</v>
      </c>
      <c r="H982">
        <v>1.130231</v>
      </c>
      <c r="I982">
        <v>87.585400000000007</v>
      </c>
      <c r="J982">
        <v>8.2278000000000004E-3</v>
      </c>
      <c r="K982">
        <v>3.9388600000000003E-2</v>
      </c>
      <c r="L982" s="1">
        <v>6.0970499999999997E-2</v>
      </c>
      <c r="M982" s="1">
        <v>8.2552399999999998E-2</v>
      </c>
      <c r="N982">
        <v>0.1137132</v>
      </c>
      <c r="O982">
        <v>1.37725E-2</v>
      </c>
      <c r="P982">
        <v>4.4933300000000002E-2</v>
      </c>
      <c r="Q982">
        <v>6.6515199999999997E-2</v>
      </c>
      <c r="R982">
        <v>8.8097099999999998E-2</v>
      </c>
      <c r="S982">
        <v>0.1192579</v>
      </c>
      <c r="T982">
        <v>15</v>
      </c>
      <c r="U982">
        <v>18</v>
      </c>
    </row>
    <row r="983" spans="1:21">
      <c r="A983" s="12">
        <v>41515</v>
      </c>
      <c r="B983" s="13">
        <v>16</v>
      </c>
      <c r="C983" t="s">
        <v>38</v>
      </c>
      <c r="D983" t="s">
        <v>35</v>
      </c>
      <c r="E983" t="str">
        <f t="shared" si="15"/>
        <v>4151516Average Per DeviceAll</v>
      </c>
      <c r="F983">
        <v>4.1471099999999996</v>
      </c>
      <c r="G983">
        <v>4.4543330000000001</v>
      </c>
      <c r="H983">
        <v>4.4765350000000002</v>
      </c>
      <c r="I983">
        <v>88.976200000000006</v>
      </c>
      <c r="J983">
        <v>0.1001816</v>
      </c>
      <c r="K983">
        <v>0.22250349999999999</v>
      </c>
      <c r="L983" s="1">
        <v>0.30722319999999997</v>
      </c>
      <c r="M983" s="1">
        <v>0.39194289999999998</v>
      </c>
      <c r="N983">
        <v>0.51426479999999997</v>
      </c>
      <c r="O983">
        <v>0.1223836</v>
      </c>
      <c r="P983">
        <v>0.24470539999999999</v>
      </c>
      <c r="Q983">
        <v>0.32942519999999997</v>
      </c>
      <c r="R983">
        <v>0.41414489999999998</v>
      </c>
      <c r="S983">
        <v>0.53646669999999996</v>
      </c>
      <c r="T983">
        <v>15</v>
      </c>
      <c r="U983">
        <v>18</v>
      </c>
    </row>
    <row r="984" spans="1:21">
      <c r="A984" s="12">
        <v>41515</v>
      </c>
      <c r="B984" s="13">
        <v>16</v>
      </c>
      <c r="C984" t="s">
        <v>37</v>
      </c>
      <c r="D984" t="s">
        <v>35</v>
      </c>
      <c r="E984" t="str">
        <f t="shared" si="15"/>
        <v>4151516Average Per PremiseAll</v>
      </c>
      <c r="F984">
        <v>10.25569</v>
      </c>
      <c r="G984">
        <v>11.01365</v>
      </c>
      <c r="H984">
        <v>11.067600000000001</v>
      </c>
      <c r="I984">
        <v>88.976200000000006</v>
      </c>
      <c r="J984">
        <v>0.24486459999999999</v>
      </c>
      <c r="K984">
        <v>0.54800230000000005</v>
      </c>
      <c r="L984" s="1">
        <v>0.75795469999999998</v>
      </c>
      <c r="M984" s="1">
        <v>0.96790699999999996</v>
      </c>
      <c r="N984">
        <v>1.271045</v>
      </c>
      <c r="O984">
        <v>0.29882320000000001</v>
      </c>
      <c r="P984">
        <v>0.60196099999999997</v>
      </c>
      <c r="Q984">
        <v>0.81191329999999995</v>
      </c>
      <c r="R984">
        <v>1.0218659999999999</v>
      </c>
      <c r="S984">
        <v>1.3250029999999999</v>
      </c>
      <c r="T984">
        <v>15</v>
      </c>
      <c r="U984">
        <v>18</v>
      </c>
    </row>
    <row r="985" spans="1:21">
      <c r="A985" s="12">
        <v>41515</v>
      </c>
      <c r="B985" s="13">
        <v>16</v>
      </c>
      <c r="C985" t="s">
        <v>39</v>
      </c>
      <c r="D985" t="s">
        <v>35</v>
      </c>
      <c r="E985" t="str">
        <f t="shared" si="15"/>
        <v>4151516Average Per TonAll</v>
      </c>
      <c r="F985">
        <v>1.068738</v>
      </c>
      <c r="G985">
        <v>1.1478539999999999</v>
      </c>
      <c r="H985">
        <v>1.153545</v>
      </c>
      <c r="I985">
        <v>88.976200000000006</v>
      </c>
      <c r="J985">
        <v>2.5724799999999999E-2</v>
      </c>
      <c r="K985">
        <v>5.7268600000000003E-2</v>
      </c>
      <c r="L985" s="1">
        <v>7.9115699999999997E-2</v>
      </c>
      <c r="M985" s="1">
        <v>0.10096280000000001</v>
      </c>
      <c r="N985">
        <v>0.1325065</v>
      </c>
      <c r="O985">
        <v>3.1415899999999997E-2</v>
      </c>
      <c r="P985">
        <v>6.2959699999999993E-2</v>
      </c>
      <c r="Q985">
        <v>8.4806800000000002E-2</v>
      </c>
      <c r="R985">
        <v>0.1066539</v>
      </c>
      <c r="S985">
        <v>0.1381976</v>
      </c>
      <c r="T985">
        <v>15</v>
      </c>
      <c r="U985">
        <v>18</v>
      </c>
    </row>
    <row r="986" spans="1:21">
      <c r="A986" s="12">
        <v>41515</v>
      </c>
      <c r="B986" s="13">
        <v>17</v>
      </c>
      <c r="C986" t="s">
        <v>38</v>
      </c>
      <c r="D986" t="s">
        <v>35</v>
      </c>
      <c r="E986" t="str">
        <f t="shared" si="15"/>
        <v>4151517Average Per DeviceAll</v>
      </c>
      <c r="F986">
        <v>4.0374990000000004</v>
      </c>
      <c r="G986">
        <v>4.3130600000000001</v>
      </c>
      <c r="H986">
        <v>4.3344959999999997</v>
      </c>
      <c r="I986">
        <v>87.043499999999995</v>
      </c>
      <c r="J986">
        <v>7.0187600000000003E-2</v>
      </c>
      <c r="K986">
        <v>0.19152379999999999</v>
      </c>
      <c r="L986" s="1">
        <v>0.2755609</v>
      </c>
      <c r="M986" s="1">
        <v>0.35959799999999997</v>
      </c>
      <c r="N986">
        <v>0.48093409999999998</v>
      </c>
      <c r="O986">
        <v>9.1624399999999995E-2</v>
      </c>
      <c r="P986">
        <v>0.2129605</v>
      </c>
      <c r="Q986">
        <v>0.29699759999999997</v>
      </c>
      <c r="R986">
        <v>0.3810347</v>
      </c>
      <c r="S986">
        <v>0.50237089999999995</v>
      </c>
      <c r="T986">
        <v>15</v>
      </c>
      <c r="U986">
        <v>18</v>
      </c>
    </row>
    <row r="987" spans="1:21">
      <c r="A987" s="12">
        <v>41515</v>
      </c>
      <c r="B987" s="13">
        <v>17</v>
      </c>
      <c r="C987" t="s">
        <v>37</v>
      </c>
      <c r="D987" t="s">
        <v>35</v>
      </c>
      <c r="E987" t="str">
        <f t="shared" si="15"/>
        <v>4151517Average Per PremiseAll</v>
      </c>
      <c r="F987">
        <v>9.9851650000000003</v>
      </c>
      <c r="G987">
        <v>10.66464</v>
      </c>
      <c r="H987">
        <v>10.71673</v>
      </c>
      <c r="I987">
        <v>87.043499999999995</v>
      </c>
      <c r="J987">
        <v>0.17046829999999999</v>
      </c>
      <c r="K987">
        <v>0.47119129999999998</v>
      </c>
      <c r="L987" s="1">
        <v>0.67947109999999999</v>
      </c>
      <c r="M987" s="1">
        <v>0.88775090000000001</v>
      </c>
      <c r="N987">
        <v>1.188474</v>
      </c>
      <c r="O987">
        <v>0.2225654</v>
      </c>
      <c r="P987">
        <v>0.52328839999999999</v>
      </c>
      <c r="Q987">
        <v>0.7315682</v>
      </c>
      <c r="R987">
        <v>0.93984800000000002</v>
      </c>
      <c r="S987">
        <v>1.2405710000000001</v>
      </c>
      <c r="T987">
        <v>15</v>
      </c>
      <c r="U987">
        <v>18</v>
      </c>
    </row>
    <row r="988" spans="1:21">
      <c r="A988" s="12">
        <v>41515</v>
      </c>
      <c r="B988" s="13">
        <v>17</v>
      </c>
      <c r="C988" t="s">
        <v>39</v>
      </c>
      <c r="D988" t="s">
        <v>35</v>
      </c>
      <c r="E988" t="str">
        <f t="shared" si="15"/>
        <v>4151517Average Per TonAll</v>
      </c>
      <c r="F988">
        <v>1.040508</v>
      </c>
      <c r="G988">
        <v>1.1114580000000001</v>
      </c>
      <c r="H988">
        <v>1.1169530000000001</v>
      </c>
      <c r="I988">
        <v>87.043499999999995</v>
      </c>
      <c r="J988">
        <v>1.7987900000000001E-2</v>
      </c>
      <c r="K988">
        <v>4.9278299999999997E-2</v>
      </c>
      <c r="L988" s="1">
        <v>7.0949999999999999E-2</v>
      </c>
      <c r="M988" s="1">
        <v>9.2621700000000001E-2</v>
      </c>
      <c r="N988">
        <v>0.1239122</v>
      </c>
      <c r="O988">
        <v>2.3482800000000002E-2</v>
      </c>
      <c r="P988">
        <v>5.4773200000000001E-2</v>
      </c>
      <c r="Q988">
        <v>7.6444899999999996E-2</v>
      </c>
      <c r="R988">
        <v>9.8116599999999998E-2</v>
      </c>
      <c r="S988">
        <v>0.12940699999999999</v>
      </c>
      <c r="T988">
        <v>15</v>
      </c>
      <c r="U988">
        <v>18</v>
      </c>
    </row>
    <row r="989" spans="1:21">
      <c r="A989" s="12">
        <v>41515</v>
      </c>
      <c r="B989" s="13">
        <v>18</v>
      </c>
      <c r="C989" t="s">
        <v>38</v>
      </c>
      <c r="D989" t="s">
        <v>35</v>
      </c>
      <c r="E989" t="str">
        <f t="shared" si="15"/>
        <v>4151518Average Per DeviceAll</v>
      </c>
      <c r="F989">
        <v>3.6721140000000001</v>
      </c>
      <c r="G989">
        <v>3.8810980000000002</v>
      </c>
      <c r="H989">
        <v>3.900353</v>
      </c>
      <c r="I989">
        <v>85.730500000000006</v>
      </c>
      <c r="J989">
        <v>1.1199799999999999E-2</v>
      </c>
      <c r="K989">
        <v>0.1280519</v>
      </c>
      <c r="L989" s="1">
        <v>0.20898330000000001</v>
      </c>
      <c r="M989" s="1">
        <v>0.28991460000000002</v>
      </c>
      <c r="N989">
        <v>0.40676669999999998</v>
      </c>
      <c r="O989">
        <v>3.0454999999999999E-2</v>
      </c>
      <c r="P989">
        <v>0.1473071</v>
      </c>
      <c r="Q989">
        <v>0.22823840000000001</v>
      </c>
      <c r="R989">
        <v>0.30916979999999999</v>
      </c>
      <c r="S989">
        <v>0.42602180000000001</v>
      </c>
      <c r="T989">
        <v>15</v>
      </c>
      <c r="U989">
        <v>18</v>
      </c>
    </row>
    <row r="990" spans="1:21">
      <c r="A990" s="12">
        <v>41515</v>
      </c>
      <c r="B990" s="13">
        <v>18</v>
      </c>
      <c r="C990" t="s">
        <v>37</v>
      </c>
      <c r="D990" t="s">
        <v>35</v>
      </c>
      <c r="E990" t="str">
        <f t="shared" si="15"/>
        <v>4151518Average Per PremiseAll</v>
      </c>
      <c r="F990">
        <v>9.0818739999999991</v>
      </c>
      <c r="G990">
        <v>9.5967210000000005</v>
      </c>
      <c r="H990">
        <v>9.6435150000000007</v>
      </c>
      <c r="I990">
        <v>85.730500000000006</v>
      </c>
      <c r="J990">
        <v>2.4676300000000002E-2</v>
      </c>
      <c r="K990">
        <v>0.31427290000000002</v>
      </c>
      <c r="L990" s="1">
        <v>0.51484660000000004</v>
      </c>
      <c r="M990" s="1">
        <v>0.71542039999999996</v>
      </c>
      <c r="N990">
        <v>1.005017</v>
      </c>
      <c r="O990">
        <v>7.14698E-2</v>
      </c>
      <c r="P990">
        <v>0.36106630000000001</v>
      </c>
      <c r="Q990">
        <v>0.56164009999999998</v>
      </c>
      <c r="R990">
        <v>0.76221380000000005</v>
      </c>
      <c r="S990">
        <v>1.0518099999999999</v>
      </c>
      <c r="T990">
        <v>15</v>
      </c>
      <c r="U990">
        <v>18</v>
      </c>
    </row>
    <row r="991" spans="1:21">
      <c r="A991" s="12">
        <v>41515</v>
      </c>
      <c r="B991" s="13">
        <v>18</v>
      </c>
      <c r="C991" t="s">
        <v>39</v>
      </c>
      <c r="D991" t="s">
        <v>35</v>
      </c>
      <c r="E991" t="str">
        <f t="shared" si="15"/>
        <v>4151518Average Per TonAll</v>
      </c>
      <c r="F991">
        <v>0.94635570000000002</v>
      </c>
      <c r="G991">
        <v>1.000149</v>
      </c>
      <c r="H991">
        <v>1.005085</v>
      </c>
      <c r="I991">
        <v>85.730500000000006</v>
      </c>
      <c r="J991">
        <v>2.7891000000000001E-3</v>
      </c>
      <c r="K991">
        <v>3.2922800000000002E-2</v>
      </c>
      <c r="L991" s="1">
        <v>5.3793300000000002E-2</v>
      </c>
      <c r="M991" s="1">
        <v>7.4663800000000002E-2</v>
      </c>
      <c r="N991">
        <v>0.1047974</v>
      </c>
      <c r="O991">
        <v>7.7247000000000001E-3</v>
      </c>
      <c r="P991">
        <v>3.78584E-2</v>
      </c>
      <c r="Q991">
        <v>5.8728900000000001E-2</v>
      </c>
      <c r="R991">
        <v>7.9599400000000001E-2</v>
      </c>
      <c r="S991">
        <v>0.109733</v>
      </c>
      <c r="T991">
        <v>15</v>
      </c>
      <c r="U991">
        <v>18</v>
      </c>
    </row>
    <row r="992" spans="1:21">
      <c r="A992" s="12">
        <v>41515</v>
      </c>
      <c r="B992" s="13">
        <v>19</v>
      </c>
      <c r="C992" t="s">
        <v>38</v>
      </c>
      <c r="D992" t="s">
        <v>35</v>
      </c>
      <c r="E992" t="str">
        <f t="shared" si="15"/>
        <v>4151519Average Per DeviceAll</v>
      </c>
      <c r="F992">
        <v>3.5275799999999999</v>
      </c>
      <c r="G992">
        <v>3.3747029999999998</v>
      </c>
      <c r="H992">
        <v>3.3913820000000001</v>
      </c>
      <c r="I992">
        <v>83.524600000000007</v>
      </c>
      <c r="J992">
        <v>-0.34725149999999999</v>
      </c>
      <c r="K992">
        <v>-0.23241300000000001</v>
      </c>
      <c r="L992" s="1">
        <v>-0.15287629999999999</v>
      </c>
      <c r="M992" s="1">
        <v>-7.3339500000000002E-2</v>
      </c>
      <c r="N992">
        <v>4.1499000000000001E-2</v>
      </c>
      <c r="O992">
        <v>-0.3305729</v>
      </c>
      <c r="P992">
        <v>-0.2157345</v>
      </c>
      <c r="Q992">
        <v>-0.1361977</v>
      </c>
      <c r="R992">
        <v>-5.66609E-2</v>
      </c>
      <c r="S992">
        <v>5.81775E-2</v>
      </c>
      <c r="T992">
        <v>15</v>
      </c>
      <c r="U992">
        <v>18</v>
      </c>
    </row>
    <row r="993" spans="1:21">
      <c r="A993" s="12">
        <v>41515</v>
      </c>
      <c r="B993" s="13">
        <v>19</v>
      </c>
      <c r="C993" t="s">
        <v>37</v>
      </c>
      <c r="D993" t="s">
        <v>35</v>
      </c>
      <c r="E993" t="str">
        <f t="shared" si="15"/>
        <v>4151519Average Per PremiseAll</v>
      </c>
      <c r="F993">
        <v>8.7233579999999993</v>
      </c>
      <c r="G993">
        <v>8.3448840000000004</v>
      </c>
      <c r="H993">
        <v>8.3854140000000008</v>
      </c>
      <c r="I993">
        <v>83.524600000000007</v>
      </c>
      <c r="J993">
        <v>-0.86016239999999999</v>
      </c>
      <c r="K993">
        <v>-0.57557709999999995</v>
      </c>
      <c r="L993" s="1">
        <v>-0.37847419999999998</v>
      </c>
      <c r="M993" s="1">
        <v>-0.18137130000000001</v>
      </c>
      <c r="N993">
        <v>0.103214</v>
      </c>
      <c r="O993">
        <v>-0.81963249999999999</v>
      </c>
      <c r="P993">
        <v>-0.53504719999999995</v>
      </c>
      <c r="Q993">
        <v>-0.33794439999999998</v>
      </c>
      <c r="R993">
        <v>-0.14084150000000001</v>
      </c>
      <c r="S993">
        <v>0.1437438</v>
      </c>
      <c r="T993">
        <v>15</v>
      </c>
      <c r="U993">
        <v>18</v>
      </c>
    </row>
    <row r="994" spans="1:21">
      <c r="A994" s="12">
        <v>41515</v>
      </c>
      <c r="B994" s="13">
        <v>19</v>
      </c>
      <c r="C994" t="s">
        <v>39</v>
      </c>
      <c r="D994" t="s">
        <v>35</v>
      </c>
      <c r="E994" t="str">
        <f t="shared" si="15"/>
        <v>4151519Average Per TonAll</v>
      </c>
      <c r="F994">
        <v>0.90907309999999997</v>
      </c>
      <c r="G994">
        <v>0.86966259999999995</v>
      </c>
      <c r="H994">
        <v>0.87393770000000004</v>
      </c>
      <c r="I994">
        <v>83.524600000000007</v>
      </c>
      <c r="J994">
        <v>-8.9534699999999995E-2</v>
      </c>
      <c r="K994">
        <v>-5.9920899999999999E-2</v>
      </c>
      <c r="L994" s="1">
        <v>-3.9410599999999997E-2</v>
      </c>
      <c r="M994" s="1">
        <v>-1.8900199999999999E-2</v>
      </c>
      <c r="N994">
        <v>1.07136E-2</v>
      </c>
      <c r="O994">
        <v>-8.5259600000000005E-2</v>
      </c>
      <c r="P994">
        <v>-5.5645800000000002E-2</v>
      </c>
      <c r="Q994">
        <v>-3.51355E-2</v>
      </c>
      <c r="R994">
        <v>-1.46251E-2</v>
      </c>
      <c r="S994">
        <v>1.4988700000000001E-2</v>
      </c>
      <c r="T994">
        <v>15</v>
      </c>
      <c r="U994">
        <v>18</v>
      </c>
    </row>
    <row r="995" spans="1:21">
      <c r="A995" s="12">
        <v>41515</v>
      </c>
      <c r="B995" s="13">
        <v>20</v>
      </c>
      <c r="C995" t="s">
        <v>38</v>
      </c>
      <c r="D995" t="s">
        <v>35</v>
      </c>
      <c r="E995" t="str">
        <f t="shared" si="15"/>
        <v>4151520Average Per DeviceAll</v>
      </c>
      <c r="F995">
        <v>3.3350070000000001</v>
      </c>
      <c r="G995">
        <v>3.1511610000000001</v>
      </c>
      <c r="H995">
        <v>3.1666609999999999</v>
      </c>
      <c r="I995">
        <v>82.970100000000002</v>
      </c>
      <c r="J995">
        <v>-0.37592490000000001</v>
      </c>
      <c r="K995">
        <v>-0.26244339999999999</v>
      </c>
      <c r="L995" s="1">
        <v>-0.18384639999999999</v>
      </c>
      <c r="M995" s="1">
        <v>-0.10524940000000001</v>
      </c>
      <c r="N995">
        <v>8.2320999999999991E-3</v>
      </c>
      <c r="O995">
        <v>-0.3604251</v>
      </c>
      <c r="P995">
        <v>-0.24694360000000001</v>
      </c>
      <c r="Q995">
        <v>-0.16834660000000001</v>
      </c>
      <c r="R995">
        <v>-8.9749599999999999E-2</v>
      </c>
      <c r="S995">
        <v>2.3732E-2</v>
      </c>
      <c r="T995">
        <v>15</v>
      </c>
      <c r="U995">
        <v>18</v>
      </c>
    </row>
    <row r="996" spans="1:21">
      <c r="A996" s="12">
        <v>41515</v>
      </c>
      <c r="B996" s="13">
        <v>20</v>
      </c>
      <c r="C996" t="s">
        <v>37</v>
      </c>
      <c r="D996" t="s">
        <v>35</v>
      </c>
      <c r="E996" t="str">
        <f t="shared" si="15"/>
        <v>4151520Average Per PremiseAll</v>
      </c>
      <c r="F996">
        <v>8.247204</v>
      </c>
      <c r="G996">
        <v>7.7924769999999999</v>
      </c>
      <c r="H996">
        <v>7.8301400000000001</v>
      </c>
      <c r="I996">
        <v>82.970100000000002</v>
      </c>
      <c r="J996">
        <v>-0.93073519999999998</v>
      </c>
      <c r="K996">
        <v>-0.64950560000000002</v>
      </c>
      <c r="L996" s="1">
        <v>-0.45472679999999999</v>
      </c>
      <c r="M996" s="1">
        <v>-0.25994810000000002</v>
      </c>
      <c r="N996">
        <v>2.1281499999999998E-2</v>
      </c>
      <c r="O996">
        <v>-0.89307259999999999</v>
      </c>
      <c r="P996">
        <v>-0.61184300000000003</v>
      </c>
      <c r="Q996">
        <v>-0.4170643</v>
      </c>
      <c r="R996">
        <v>-0.2222855</v>
      </c>
      <c r="S996">
        <v>5.8944000000000003E-2</v>
      </c>
      <c r="T996">
        <v>15</v>
      </c>
      <c r="U996">
        <v>18</v>
      </c>
    </row>
    <row r="997" spans="1:21">
      <c r="A997" s="12">
        <v>41515</v>
      </c>
      <c r="B997" s="13">
        <v>20</v>
      </c>
      <c r="C997" t="s">
        <v>39</v>
      </c>
      <c r="D997" t="s">
        <v>35</v>
      </c>
      <c r="E997" t="str">
        <f t="shared" si="15"/>
        <v>4151520Average Per TonAll</v>
      </c>
      <c r="F997">
        <v>0.85944830000000005</v>
      </c>
      <c r="G997">
        <v>0.81206730000000005</v>
      </c>
      <c r="H997">
        <v>0.81604019999999999</v>
      </c>
      <c r="I997">
        <v>82.970100000000002</v>
      </c>
      <c r="J997">
        <v>-9.6913200000000005E-2</v>
      </c>
      <c r="K997">
        <v>-6.7649200000000007E-2</v>
      </c>
      <c r="L997" s="1">
        <v>-4.7381E-2</v>
      </c>
      <c r="M997" s="1">
        <v>-2.7112799999999999E-2</v>
      </c>
      <c r="N997">
        <v>2.1511999999999998E-3</v>
      </c>
      <c r="O997">
        <v>-9.2940400000000006E-2</v>
      </c>
      <c r="P997">
        <v>-6.3676399999999994E-2</v>
      </c>
      <c r="Q997">
        <v>-4.3408200000000001E-2</v>
      </c>
      <c r="R997">
        <v>-2.3140000000000001E-2</v>
      </c>
      <c r="S997">
        <v>6.1241000000000004E-3</v>
      </c>
      <c r="T997">
        <v>15</v>
      </c>
      <c r="U997">
        <v>18</v>
      </c>
    </row>
    <row r="998" spans="1:21">
      <c r="A998" s="12">
        <v>41515</v>
      </c>
      <c r="B998" s="13">
        <v>21</v>
      </c>
      <c r="C998" t="s">
        <v>38</v>
      </c>
      <c r="D998" t="s">
        <v>35</v>
      </c>
      <c r="E998" t="str">
        <f t="shared" si="15"/>
        <v>4151521Average Per DeviceAll</v>
      </c>
      <c r="F998">
        <v>3.0234329999999998</v>
      </c>
      <c r="G998">
        <v>2.9492620000000001</v>
      </c>
      <c r="H998">
        <v>2.9635449999999999</v>
      </c>
      <c r="I998">
        <v>80.735100000000003</v>
      </c>
      <c r="J998">
        <v>-0.2595886</v>
      </c>
      <c r="K998">
        <v>-0.15004229999999999</v>
      </c>
      <c r="L998" s="1">
        <v>-7.4170899999999998E-2</v>
      </c>
      <c r="M998" s="1">
        <v>1.7005E-3</v>
      </c>
      <c r="N998">
        <v>0.1112467</v>
      </c>
      <c r="O998">
        <v>-0.24530569999999999</v>
      </c>
      <c r="P998">
        <v>-0.1357594</v>
      </c>
      <c r="Q998">
        <v>-5.9887999999999997E-2</v>
      </c>
      <c r="R998">
        <v>1.5983399999999998E-2</v>
      </c>
      <c r="S998">
        <v>0.12552959999999999</v>
      </c>
      <c r="T998">
        <v>15</v>
      </c>
      <c r="U998">
        <v>18</v>
      </c>
    </row>
    <row r="999" spans="1:21">
      <c r="A999" s="12">
        <v>41515</v>
      </c>
      <c r="B999" s="13">
        <v>21</v>
      </c>
      <c r="C999" t="s">
        <v>37</v>
      </c>
      <c r="D999" t="s">
        <v>35</v>
      </c>
      <c r="E999" t="str">
        <f t="shared" si="15"/>
        <v>4151521Average Per PremiseAll</v>
      </c>
      <c r="F999">
        <v>7.4776829999999999</v>
      </c>
      <c r="G999">
        <v>7.2943030000000002</v>
      </c>
      <c r="H999">
        <v>7.3289999999999997</v>
      </c>
      <c r="I999">
        <v>80.735100000000003</v>
      </c>
      <c r="J999">
        <v>-0.64289430000000003</v>
      </c>
      <c r="K999">
        <v>-0.37140899999999999</v>
      </c>
      <c r="L999" s="1">
        <v>-0.18337909999999999</v>
      </c>
      <c r="M999" s="1">
        <v>4.6506999999999998E-3</v>
      </c>
      <c r="N999">
        <v>0.27613599999999999</v>
      </c>
      <c r="O999">
        <v>-0.6081976</v>
      </c>
      <c r="P999">
        <v>-0.33671240000000002</v>
      </c>
      <c r="Q999">
        <v>-0.1486825</v>
      </c>
      <c r="R999">
        <v>3.9347399999999998E-2</v>
      </c>
      <c r="S999">
        <v>0.31083260000000001</v>
      </c>
      <c r="T999">
        <v>15</v>
      </c>
      <c r="U999">
        <v>18</v>
      </c>
    </row>
    <row r="1000" spans="1:21">
      <c r="A1000" s="12">
        <v>41515</v>
      </c>
      <c r="B1000" s="13">
        <v>21</v>
      </c>
      <c r="C1000" t="s">
        <v>39</v>
      </c>
      <c r="D1000" t="s">
        <v>35</v>
      </c>
      <c r="E1000" t="str">
        <f t="shared" si="15"/>
        <v>4151521Average Per TonAll</v>
      </c>
      <c r="F1000">
        <v>0.77918549999999998</v>
      </c>
      <c r="G1000">
        <v>0.76007250000000004</v>
      </c>
      <c r="H1000">
        <v>0.7637332</v>
      </c>
      <c r="I1000">
        <v>80.735100000000003</v>
      </c>
      <c r="J1000">
        <v>-6.6928000000000001E-2</v>
      </c>
      <c r="K1000">
        <v>-3.8678499999999998E-2</v>
      </c>
      <c r="L1000" s="1">
        <v>-1.9113000000000002E-2</v>
      </c>
      <c r="M1000" s="1">
        <v>4.5249999999999999E-4</v>
      </c>
      <c r="N1000">
        <v>2.8701999999999998E-2</v>
      </c>
      <c r="O1000">
        <v>-6.3267299999999999E-2</v>
      </c>
      <c r="P1000">
        <v>-3.5017800000000002E-2</v>
      </c>
      <c r="Q1000">
        <v>-1.54523E-2</v>
      </c>
      <c r="R1000">
        <v>4.1132E-3</v>
      </c>
      <c r="S1000">
        <v>3.2362700000000001E-2</v>
      </c>
      <c r="T1000">
        <v>15</v>
      </c>
      <c r="U1000">
        <v>18</v>
      </c>
    </row>
    <row r="1001" spans="1:21">
      <c r="A1001" s="12">
        <v>41515</v>
      </c>
      <c r="B1001" s="13">
        <v>22</v>
      </c>
      <c r="C1001" t="s">
        <v>38</v>
      </c>
      <c r="D1001" t="s">
        <v>35</v>
      </c>
      <c r="E1001" t="str">
        <f t="shared" si="15"/>
        <v>4151522Average Per DeviceAll</v>
      </c>
      <c r="F1001">
        <v>2.618617</v>
      </c>
      <c r="G1001">
        <v>2.589019</v>
      </c>
      <c r="H1001">
        <v>2.601559</v>
      </c>
      <c r="I1001">
        <v>80.531000000000006</v>
      </c>
      <c r="J1001">
        <v>-0.19748779999999999</v>
      </c>
      <c r="K1001">
        <v>-9.8297099999999998E-2</v>
      </c>
      <c r="L1001" s="1">
        <v>-2.95979E-2</v>
      </c>
      <c r="M1001" s="1">
        <v>3.9101299999999999E-2</v>
      </c>
      <c r="N1001">
        <v>0.138292</v>
      </c>
      <c r="O1001">
        <v>-0.18494759999999999</v>
      </c>
      <c r="P1001">
        <v>-8.5756899999999997E-2</v>
      </c>
      <c r="Q1001">
        <v>-1.7057699999999999E-2</v>
      </c>
      <c r="R1001">
        <v>5.16415E-2</v>
      </c>
      <c r="S1001">
        <v>0.1508322</v>
      </c>
      <c r="T1001">
        <v>15</v>
      </c>
      <c r="U1001">
        <v>18</v>
      </c>
    </row>
    <row r="1002" spans="1:21">
      <c r="A1002" s="12">
        <v>41515</v>
      </c>
      <c r="B1002" s="13">
        <v>22</v>
      </c>
      <c r="C1002" t="s">
        <v>37</v>
      </c>
      <c r="D1002" t="s">
        <v>35</v>
      </c>
      <c r="E1002" t="str">
        <f t="shared" si="15"/>
        <v>4151522Average Per PremiseAll</v>
      </c>
      <c r="F1002">
        <v>6.4766339999999998</v>
      </c>
      <c r="G1002">
        <v>6.4033179999999996</v>
      </c>
      <c r="H1002">
        <v>6.4337809999999998</v>
      </c>
      <c r="I1002">
        <v>80.531000000000006</v>
      </c>
      <c r="J1002">
        <v>-0.48940869999999997</v>
      </c>
      <c r="K1002">
        <v>-0.24357770000000001</v>
      </c>
      <c r="L1002" s="1">
        <v>-7.3315900000000003E-2</v>
      </c>
      <c r="M1002" s="1">
        <v>9.6945900000000002E-2</v>
      </c>
      <c r="N1002">
        <v>0.3427769</v>
      </c>
      <c r="O1002">
        <v>-0.4589452</v>
      </c>
      <c r="P1002">
        <v>-0.2131141</v>
      </c>
      <c r="Q1002">
        <v>-4.2852300000000003E-2</v>
      </c>
      <c r="R1002">
        <v>0.12740950000000001</v>
      </c>
      <c r="S1002">
        <v>0.37324049999999998</v>
      </c>
      <c r="T1002">
        <v>15</v>
      </c>
      <c r="U1002">
        <v>18</v>
      </c>
    </row>
    <row r="1003" spans="1:21">
      <c r="A1003" s="12">
        <v>41515</v>
      </c>
      <c r="B1003" s="13">
        <v>22</v>
      </c>
      <c r="C1003" t="s">
        <v>39</v>
      </c>
      <c r="D1003" t="s">
        <v>35</v>
      </c>
      <c r="E1003" t="str">
        <f t="shared" si="15"/>
        <v>4151522Average Per TonAll</v>
      </c>
      <c r="F1003">
        <v>0.6748632</v>
      </c>
      <c r="G1003">
        <v>0.66723169999999998</v>
      </c>
      <c r="H1003">
        <v>0.67044570000000003</v>
      </c>
      <c r="I1003">
        <v>80.531000000000006</v>
      </c>
      <c r="J1003">
        <v>-5.0927E-2</v>
      </c>
      <c r="K1003">
        <v>-2.5347700000000001E-2</v>
      </c>
      <c r="L1003" s="1">
        <v>-7.6315000000000003E-3</v>
      </c>
      <c r="M1003" s="1">
        <v>1.00847E-2</v>
      </c>
      <c r="N1003">
        <v>3.5664000000000001E-2</v>
      </c>
      <c r="O1003">
        <v>-4.7712999999999998E-2</v>
      </c>
      <c r="P1003">
        <v>-2.21336E-2</v>
      </c>
      <c r="Q1003">
        <v>-4.4175000000000004E-3</v>
      </c>
      <c r="R1003">
        <v>1.32987E-2</v>
      </c>
      <c r="S1003">
        <v>3.8878000000000003E-2</v>
      </c>
      <c r="T1003">
        <v>15</v>
      </c>
      <c r="U1003">
        <v>18</v>
      </c>
    </row>
    <row r="1004" spans="1:21">
      <c r="A1004" s="12">
        <v>41515</v>
      </c>
      <c r="B1004" s="13">
        <v>23</v>
      </c>
      <c r="C1004" t="s">
        <v>38</v>
      </c>
      <c r="D1004" t="s">
        <v>35</v>
      </c>
      <c r="E1004" t="str">
        <f t="shared" si="15"/>
        <v>4151523Average Per DeviceAll</v>
      </c>
      <c r="F1004">
        <v>2.2347350000000001</v>
      </c>
      <c r="G1004">
        <v>2.2441170000000001</v>
      </c>
      <c r="H1004">
        <v>2.2549739999999998</v>
      </c>
      <c r="I1004">
        <v>79.571399999999997</v>
      </c>
      <c r="J1004">
        <v>-0.13979749999999999</v>
      </c>
      <c r="K1004">
        <v>-5.1661499999999999E-2</v>
      </c>
      <c r="L1004" s="1">
        <v>9.3811999999999993E-3</v>
      </c>
      <c r="M1004" s="1">
        <v>7.0423899999999998E-2</v>
      </c>
      <c r="N1004">
        <v>0.1585598</v>
      </c>
      <c r="O1004">
        <v>-0.12894030000000001</v>
      </c>
      <c r="P1004">
        <v>-4.0804399999999998E-2</v>
      </c>
      <c r="Q1004">
        <v>2.0238300000000001E-2</v>
      </c>
      <c r="R1004">
        <v>8.1281000000000006E-2</v>
      </c>
      <c r="S1004">
        <v>0.16941700000000001</v>
      </c>
      <c r="T1004">
        <v>15</v>
      </c>
      <c r="U1004">
        <v>18</v>
      </c>
    </row>
    <row r="1005" spans="1:21">
      <c r="A1005" s="12">
        <v>41515</v>
      </c>
      <c r="B1005" s="13">
        <v>23</v>
      </c>
      <c r="C1005" t="s">
        <v>37</v>
      </c>
      <c r="D1005" t="s">
        <v>35</v>
      </c>
      <c r="E1005" t="str">
        <f t="shared" si="15"/>
        <v>4151523Average Per PremiseAll</v>
      </c>
      <c r="F1005">
        <v>5.5268629999999996</v>
      </c>
      <c r="G1005">
        <v>5.5503460000000002</v>
      </c>
      <c r="H1005">
        <v>5.576721</v>
      </c>
      <c r="I1005">
        <v>79.571399999999997</v>
      </c>
      <c r="J1005">
        <v>-0.34624559999999999</v>
      </c>
      <c r="K1005">
        <v>-0.1278067</v>
      </c>
      <c r="L1005" s="1">
        <v>2.3483299999999999E-2</v>
      </c>
      <c r="M1005" s="1">
        <v>0.1747734</v>
      </c>
      <c r="N1005">
        <v>0.39321230000000001</v>
      </c>
      <c r="O1005">
        <v>-0.31987120000000002</v>
      </c>
      <c r="P1005">
        <v>-0.1014323</v>
      </c>
      <c r="Q1005">
        <v>4.9857699999999998E-2</v>
      </c>
      <c r="R1005">
        <v>0.20114779999999999</v>
      </c>
      <c r="S1005">
        <v>0.41958669999999998</v>
      </c>
      <c r="T1005">
        <v>15</v>
      </c>
      <c r="U1005">
        <v>18</v>
      </c>
    </row>
    <row r="1006" spans="1:21">
      <c r="A1006" s="12">
        <v>41515</v>
      </c>
      <c r="B1006" s="13">
        <v>23</v>
      </c>
      <c r="C1006" t="s">
        <v>39</v>
      </c>
      <c r="D1006" t="s">
        <v>35</v>
      </c>
      <c r="E1006" t="str">
        <f t="shared" si="15"/>
        <v>4151523Average Per TonAll</v>
      </c>
      <c r="F1006">
        <v>0.57592010000000005</v>
      </c>
      <c r="G1006">
        <v>0.57834680000000005</v>
      </c>
      <c r="H1006">
        <v>0.58112949999999997</v>
      </c>
      <c r="I1006">
        <v>79.571399999999997</v>
      </c>
      <c r="J1006">
        <v>-3.6043800000000001E-2</v>
      </c>
      <c r="K1006">
        <v>-1.33151E-2</v>
      </c>
      <c r="L1006" s="1">
        <v>2.4267E-3</v>
      </c>
      <c r="M1006" s="1">
        <v>1.8168500000000001E-2</v>
      </c>
      <c r="N1006">
        <v>4.0897299999999998E-2</v>
      </c>
      <c r="O1006">
        <v>-3.3261199999999998E-2</v>
      </c>
      <c r="P1006">
        <v>-1.05325E-2</v>
      </c>
      <c r="Q1006">
        <v>5.2094000000000003E-3</v>
      </c>
      <c r="R1006">
        <v>2.09512E-2</v>
      </c>
      <c r="S1006">
        <v>4.3679900000000001E-2</v>
      </c>
      <c r="T1006">
        <v>15</v>
      </c>
      <c r="U1006">
        <v>18</v>
      </c>
    </row>
    <row r="1007" spans="1:21">
      <c r="A1007" s="12">
        <v>41515</v>
      </c>
      <c r="B1007" s="13">
        <v>24</v>
      </c>
      <c r="C1007" t="s">
        <v>38</v>
      </c>
      <c r="D1007" t="s">
        <v>35</v>
      </c>
      <c r="E1007" t="str">
        <f t="shared" si="15"/>
        <v>4151524Average Per DeviceAll</v>
      </c>
      <c r="F1007">
        <v>2.0067370000000002</v>
      </c>
      <c r="G1007">
        <v>2.0263909999999998</v>
      </c>
      <c r="H1007">
        <v>2.0362779999999998</v>
      </c>
      <c r="I1007">
        <v>75.868499999999997</v>
      </c>
      <c r="J1007">
        <v>-0.1153068</v>
      </c>
      <c r="K1007">
        <v>-3.5570499999999998E-2</v>
      </c>
      <c r="L1007" s="1">
        <v>1.9654700000000001E-2</v>
      </c>
      <c r="M1007" s="1">
        <v>7.4879799999999996E-2</v>
      </c>
      <c r="N1007">
        <v>0.15461620000000001</v>
      </c>
      <c r="O1007">
        <v>-0.1054206</v>
      </c>
      <c r="P1007">
        <v>-2.56843E-2</v>
      </c>
      <c r="Q1007">
        <v>2.9540899999999998E-2</v>
      </c>
      <c r="R1007">
        <v>8.4765999999999994E-2</v>
      </c>
      <c r="S1007">
        <v>0.16450239999999999</v>
      </c>
      <c r="T1007">
        <v>15</v>
      </c>
      <c r="U1007">
        <v>18</v>
      </c>
    </row>
    <row r="1008" spans="1:21">
      <c r="A1008" s="12">
        <v>41515</v>
      </c>
      <c r="B1008" s="13">
        <v>24</v>
      </c>
      <c r="C1008" t="s">
        <v>37</v>
      </c>
      <c r="D1008" t="s">
        <v>35</v>
      </c>
      <c r="E1008" t="str">
        <f t="shared" si="15"/>
        <v>4151524Average Per PremiseAll</v>
      </c>
      <c r="F1008">
        <v>4.963012</v>
      </c>
      <c r="G1008">
        <v>5.011444</v>
      </c>
      <c r="H1008">
        <v>5.035463</v>
      </c>
      <c r="I1008">
        <v>75.868499999999997</v>
      </c>
      <c r="J1008">
        <v>-0.2860414</v>
      </c>
      <c r="K1008">
        <v>-8.8431800000000005E-2</v>
      </c>
      <c r="L1008" s="1">
        <v>4.8432000000000003E-2</v>
      </c>
      <c r="M1008" s="1">
        <v>0.18529580000000001</v>
      </c>
      <c r="N1008">
        <v>0.38290540000000001</v>
      </c>
      <c r="O1008">
        <v>-0.26202239999999999</v>
      </c>
      <c r="P1008">
        <v>-6.4412800000000006E-2</v>
      </c>
      <c r="Q1008">
        <v>7.2451000000000002E-2</v>
      </c>
      <c r="R1008">
        <v>0.2093149</v>
      </c>
      <c r="S1008">
        <v>0.40692450000000002</v>
      </c>
      <c r="T1008">
        <v>15</v>
      </c>
      <c r="U1008">
        <v>18</v>
      </c>
    </row>
    <row r="1009" spans="1:21">
      <c r="A1009" s="12">
        <v>41515</v>
      </c>
      <c r="B1009" s="13">
        <v>24</v>
      </c>
      <c r="C1009" t="s">
        <v>39</v>
      </c>
      <c r="D1009" t="s">
        <v>35</v>
      </c>
      <c r="E1009" t="str">
        <f t="shared" si="15"/>
        <v>4151524Average Per TonAll</v>
      </c>
      <c r="F1009">
        <v>0.51716269999999998</v>
      </c>
      <c r="G1009">
        <v>0.52222230000000003</v>
      </c>
      <c r="H1009">
        <v>0.52475620000000001</v>
      </c>
      <c r="I1009">
        <v>75.868499999999997</v>
      </c>
      <c r="J1009">
        <v>-2.9744E-2</v>
      </c>
      <c r="K1009">
        <v>-9.1818000000000004E-3</v>
      </c>
      <c r="L1009" s="1">
        <v>5.0596E-3</v>
      </c>
      <c r="M1009" s="1">
        <v>1.9300899999999999E-2</v>
      </c>
      <c r="N1009">
        <v>3.9863099999999999E-2</v>
      </c>
      <c r="O1009">
        <v>-2.7210100000000001E-2</v>
      </c>
      <c r="P1009">
        <v>-6.6479E-3</v>
      </c>
      <c r="Q1009">
        <v>7.5935000000000004E-3</v>
      </c>
      <c r="R1009">
        <v>2.1834800000000001E-2</v>
      </c>
      <c r="S1009">
        <v>4.2396999999999997E-2</v>
      </c>
      <c r="T1009">
        <v>15</v>
      </c>
      <c r="U1009">
        <v>18</v>
      </c>
    </row>
    <row r="1010" spans="1:21">
      <c r="A1010" s="12">
        <v>41516</v>
      </c>
      <c r="B1010" s="13">
        <v>1</v>
      </c>
      <c r="C1010" t="s">
        <v>38</v>
      </c>
      <c r="D1010" t="s">
        <v>35</v>
      </c>
      <c r="E1010" t="str">
        <f t="shared" si="15"/>
        <v>415161Average Per DeviceAll</v>
      </c>
      <c r="F1010">
        <v>1.8451949999999999</v>
      </c>
      <c r="G1010">
        <v>1.872223</v>
      </c>
      <c r="H1010">
        <v>1.878806</v>
      </c>
      <c r="I1010">
        <v>75.512699999999995</v>
      </c>
      <c r="J1010">
        <v>-9.7101599999999996E-2</v>
      </c>
      <c r="K1010">
        <v>-2.37646E-2</v>
      </c>
      <c r="L1010" s="1">
        <v>2.7028400000000001E-2</v>
      </c>
      <c r="M1010" s="1">
        <v>7.7821399999999999E-2</v>
      </c>
      <c r="N1010">
        <v>0.1511584</v>
      </c>
      <c r="O1010">
        <v>-9.0518100000000004E-2</v>
      </c>
      <c r="P1010">
        <v>-1.7181100000000001E-2</v>
      </c>
      <c r="Q1010">
        <v>3.36119E-2</v>
      </c>
      <c r="R1010">
        <v>8.4404900000000005E-2</v>
      </c>
      <c r="S1010">
        <v>0.15774189999999999</v>
      </c>
      <c r="T1010">
        <v>14</v>
      </c>
      <c r="U1010">
        <v>17</v>
      </c>
    </row>
    <row r="1011" spans="1:21">
      <c r="A1011" s="12">
        <v>41516</v>
      </c>
      <c r="B1011" s="13">
        <v>1</v>
      </c>
      <c r="C1011" t="s">
        <v>37</v>
      </c>
      <c r="D1011" t="s">
        <v>35</v>
      </c>
      <c r="E1011" t="str">
        <f t="shared" si="15"/>
        <v>415161Average Per PremiseAll</v>
      </c>
      <c r="F1011">
        <v>4.5539699999999996</v>
      </c>
      <c r="G1011">
        <v>4.6209030000000002</v>
      </c>
      <c r="H1011">
        <v>4.637397</v>
      </c>
      <c r="I1011">
        <v>75.512699999999995</v>
      </c>
      <c r="J1011">
        <v>-0.24005290000000001</v>
      </c>
      <c r="K1011">
        <v>-5.8683399999999997E-2</v>
      </c>
      <c r="L1011" s="1">
        <v>6.6932599999999995E-2</v>
      </c>
      <c r="M1011" s="1">
        <v>0.19254850000000001</v>
      </c>
      <c r="N1011">
        <v>0.37391799999999997</v>
      </c>
      <c r="O1011">
        <v>-0.2235589</v>
      </c>
      <c r="P1011">
        <v>-4.2189400000000002E-2</v>
      </c>
      <c r="Q1011">
        <v>8.3426500000000001E-2</v>
      </c>
      <c r="R1011">
        <v>0.20904249999999999</v>
      </c>
      <c r="S1011">
        <v>0.39041199999999998</v>
      </c>
      <c r="T1011">
        <v>14</v>
      </c>
      <c r="U1011">
        <v>17</v>
      </c>
    </row>
    <row r="1012" spans="1:21">
      <c r="A1012" s="12">
        <v>41516</v>
      </c>
      <c r="B1012" s="13">
        <v>1</v>
      </c>
      <c r="C1012" t="s">
        <v>39</v>
      </c>
      <c r="D1012" t="s">
        <v>35</v>
      </c>
      <c r="E1012" t="str">
        <f t="shared" si="15"/>
        <v>415161Average Per TonAll</v>
      </c>
      <c r="F1012">
        <v>0.47604030000000003</v>
      </c>
      <c r="G1012">
        <v>0.4830274</v>
      </c>
      <c r="H1012">
        <v>0.48474119999999998</v>
      </c>
      <c r="I1012">
        <v>75.512699999999995</v>
      </c>
      <c r="J1012">
        <v>-2.5076399999999999E-2</v>
      </c>
      <c r="K1012">
        <v>-6.1330000000000004E-3</v>
      </c>
      <c r="L1012" s="1">
        <v>6.9871000000000004E-3</v>
      </c>
      <c r="M1012" s="1">
        <v>2.0107300000000002E-2</v>
      </c>
      <c r="N1012">
        <v>3.9050700000000001E-2</v>
      </c>
      <c r="O1012">
        <v>-2.3362600000000001E-2</v>
      </c>
      <c r="P1012">
        <v>-4.4191999999999999E-3</v>
      </c>
      <c r="Q1012">
        <v>8.7010000000000004E-3</v>
      </c>
      <c r="R1012">
        <v>2.18211E-2</v>
      </c>
      <c r="S1012">
        <v>4.0764500000000002E-2</v>
      </c>
      <c r="T1012">
        <v>14</v>
      </c>
      <c r="U1012">
        <v>17</v>
      </c>
    </row>
    <row r="1013" spans="1:21">
      <c r="A1013" s="12">
        <v>41516</v>
      </c>
      <c r="B1013" s="13">
        <v>2</v>
      </c>
      <c r="C1013" t="s">
        <v>38</v>
      </c>
      <c r="D1013" t="s">
        <v>35</v>
      </c>
      <c r="E1013" t="str">
        <f t="shared" si="15"/>
        <v>415162Average Per DeviceAll</v>
      </c>
      <c r="F1013">
        <v>1.7300180000000001</v>
      </c>
      <c r="G1013">
        <v>1.790001</v>
      </c>
      <c r="H1013">
        <v>1.796257</v>
      </c>
      <c r="I1013">
        <v>74.488500000000002</v>
      </c>
      <c r="J1013">
        <v>-5.6281499999999998E-2</v>
      </c>
      <c r="K1013">
        <v>1.2408799999999999E-2</v>
      </c>
      <c r="L1013" s="1">
        <v>5.9983599999999998E-2</v>
      </c>
      <c r="M1013" s="1">
        <v>0.1075583</v>
      </c>
      <c r="N1013">
        <v>0.17624860000000001</v>
      </c>
      <c r="O1013">
        <v>-5.0025399999999998E-2</v>
      </c>
      <c r="P1013">
        <v>1.8664900000000002E-2</v>
      </c>
      <c r="Q1013">
        <v>6.6239699999999999E-2</v>
      </c>
      <c r="R1013">
        <v>0.1138144</v>
      </c>
      <c r="S1013">
        <v>0.18250469999999999</v>
      </c>
      <c r="T1013">
        <v>14</v>
      </c>
      <c r="U1013">
        <v>17</v>
      </c>
    </row>
    <row r="1014" spans="1:21">
      <c r="A1014" s="12">
        <v>41516</v>
      </c>
      <c r="B1014" s="13">
        <v>2</v>
      </c>
      <c r="C1014" t="s">
        <v>37</v>
      </c>
      <c r="D1014" t="s">
        <v>35</v>
      </c>
      <c r="E1014" t="str">
        <f t="shared" si="15"/>
        <v>415162Average Per PremiseAll</v>
      </c>
      <c r="F1014">
        <v>4.2687239999999997</v>
      </c>
      <c r="G1014">
        <v>4.417675</v>
      </c>
      <c r="H1014">
        <v>4.4333479999999996</v>
      </c>
      <c r="I1014">
        <v>74.488500000000002</v>
      </c>
      <c r="J1014">
        <v>-0.13848450000000001</v>
      </c>
      <c r="K1014">
        <v>3.1334500000000001E-2</v>
      </c>
      <c r="L1014" s="1">
        <v>0.14895069999999999</v>
      </c>
      <c r="M1014" s="1">
        <v>0.26656679999999999</v>
      </c>
      <c r="N1014">
        <v>0.43638579999999999</v>
      </c>
      <c r="O1014">
        <v>-0.1228108</v>
      </c>
      <c r="P1014">
        <v>4.70082E-2</v>
      </c>
      <c r="Q1014">
        <v>0.1646243</v>
      </c>
      <c r="R1014">
        <v>0.2822404</v>
      </c>
      <c r="S1014">
        <v>0.4520594</v>
      </c>
      <c r="T1014">
        <v>14</v>
      </c>
      <c r="U1014">
        <v>17</v>
      </c>
    </row>
    <row r="1015" spans="1:21">
      <c r="A1015" s="12">
        <v>41516</v>
      </c>
      <c r="B1015" s="13">
        <v>2</v>
      </c>
      <c r="C1015" t="s">
        <v>39</v>
      </c>
      <c r="D1015" t="s">
        <v>35</v>
      </c>
      <c r="E1015" t="str">
        <f t="shared" si="15"/>
        <v>415162Average Per TonAll</v>
      </c>
      <c r="F1015">
        <v>0.4462642</v>
      </c>
      <c r="G1015">
        <v>0.46179609999999999</v>
      </c>
      <c r="H1015">
        <v>0.46342470000000002</v>
      </c>
      <c r="I1015">
        <v>74.488500000000002</v>
      </c>
      <c r="J1015">
        <v>-1.4493799999999999E-2</v>
      </c>
      <c r="K1015">
        <v>3.2456999999999998E-3</v>
      </c>
      <c r="L1015" s="1">
        <v>1.5532000000000001E-2</v>
      </c>
      <c r="M1015" s="1">
        <v>2.7818300000000001E-2</v>
      </c>
      <c r="N1015">
        <v>4.5557800000000002E-2</v>
      </c>
      <c r="O1015">
        <v>-1.28653E-2</v>
      </c>
      <c r="P1015">
        <v>4.8742000000000004E-3</v>
      </c>
      <c r="Q1015">
        <v>1.7160499999999999E-2</v>
      </c>
      <c r="R1015">
        <v>2.9446799999999999E-2</v>
      </c>
      <c r="S1015">
        <v>4.71863E-2</v>
      </c>
      <c r="T1015">
        <v>14</v>
      </c>
      <c r="U1015">
        <v>17</v>
      </c>
    </row>
    <row r="1016" spans="1:21">
      <c r="A1016" s="12">
        <v>41516</v>
      </c>
      <c r="B1016" s="13">
        <v>3</v>
      </c>
      <c r="C1016" t="s">
        <v>38</v>
      </c>
      <c r="D1016" t="s">
        <v>35</v>
      </c>
      <c r="E1016" t="str">
        <f t="shared" si="15"/>
        <v>415163Average Per DeviceAll</v>
      </c>
      <c r="F1016">
        <v>1.6665350000000001</v>
      </c>
      <c r="G1016">
        <v>1.73163</v>
      </c>
      <c r="H1016">
        <v>1.737584</v>
      </c>
      <c r="I1016">
        <v>73.028199999999998</v>
      </c>
      <c r="J1016">
        <v>-4.7961200000000002E-2</v>
      </c>
      <c r="K1016">
        <v>1.8833099999999998E-2</v>
      </c>
      <c r="L1016" s="1">
        <v>6.5094700000000005E-2</v>
      </c>
      <c r="M1016" s="1">
        <v>0.1113562</v>
      </c>
      <c r="N1016">
        <v>0.17815049999999999</v>
      </c>
      <c r="O1016">
        <v>-4.2007099999999999E-2</v>
      </c>
      <c r="P1016">
        <v>2.4787300000000002E-2</v>
      </c>
      <c r="Q1016">
        <v>7.1048799999999995E-2</v>
      </c>
      <c r="R1016">
        <v>0.1173104</v>
      </c>
      <c r="S1016">
        <v>0.18410470000000001</v>
      </c>
      <c r="T1016">
        <v>14</v>
      </c>
      <c r="U1016">
        <v>17</v>
      </c>
    </row>
    <row r="1017" spans="1:21">
      <c r="A1017" s="12">
        <v>41516</v>
      </c>
      <c r="B1017" s="13">
        <v>3</v>
      </c>
      <c r="C1017" t="s">
        <v>37</v>
      </c>
      <c r="D1017" t="s">
        <v>35</v>
      </c>
      <c r="E1017" t="str">
        <f t="shared" si="15"/>
        <v>415163Average Per PremiseAll</v>
      </c>
      <c r="F1017">
        <v>4.1114600000000001</v>
      </c>
      <c r="G1017">
        <v>4.2728630000000001</v>
      </c>
      <c r="H1017">
        <v>4.2877789999999996</v>
      </c>
      <c r="I1017">
        <v>73.028199999999998</v>
      </c>
      <c r="J1017">
        <v>-0.11801440000000001</v>
      </c>
      <c r="K1017">
        <v>4.7067900000000003E-2</v>
      </c>
      <c r="L1017" s="1">
        <v>0.1614034</v>
      </c>
      <c r="M1017" s="1">
        <v>0.27573890000000001</v>
      </c>
      <c r="N1017">
        <v>0.44082120000000002</v>
      </c>
      <c r="O1017">
        <v>-0.1030981</v>
      </c>
      <c r="P1017">
        <v>6.1984200000000003E-2</v>
      </c>
      <c r="Q1017">
        <v>0.1763197</v>
      </c>
      <c r="R1017">
        <v>0.2906552</v>
      </c>
      <c r="S1017">
        <v>0.45573750000000002</v>
      </c>
      <c r="T1017">
        <v>14</v>
      </c>
      <c r="U1017">
        <v>17</v>
      </c>
    </row>
    <row r="1018" spans="1:21">
      <c r="A1018" s="12">
        <v>41516</v>
      </c>
      <c r="B1018" s="13">
        <v>3</v>
      </c>
      <c r="C1018" t="s">
        <v>39</v>
      </c>
      <c r="D1018" t="s">
        <v>35</v>
      </c>
      <c r="E1018" t="str">
        <f t="shared" si="15"/>
        <v>415163Average Per TonAll</v>
      </c>
      <c r="F1018">
        <v>0.4298497</v>
      </c>
      <c r="G1018">
        <v>0.44669009999999998</v>
      </c>
      <c r="H1018">
        <v>0.44824000000000003</v>
      </c>
      <c r="I1018">
        <v>73.028199999999998</v>
      </c>
      <c r="J1018">
        <v>-1.2351300000000001E-2</v>
      </c>
      <c r="K1018">
        <v>4.8954000000000003E-3</v>
      </c>
      <c r="L1018" s="1">
        <v>1.6840500000000001E-2</v>
      </c>
      <c r="M1018" s="1">
        <v>2.8785499999999999E-2</v>
      </c>
      <c r="N1018">
        <v>4.6032299999999998E-2</v>
      </c>
      <c r="O1018">
        <v>-1.0801399999999999E-2</v>
      </c>
      <c r="P1018">
        <v>6.4453999999999996E-3</v>
      </c>
      <c r="Q1018">
        <v>1.8390400000000001E-2</v>
      </c>
      <c r="R1018">
        <v>3.0335399999999998E-2</v>
      </c>
      <c r="S1018">
        <v>4.7582199999999998E-2</v>
      </c>
      <c r="T1018">
        <v>14</v>
      </c>
      <c r="U1018">
        <v>17</v>
      </c>
    </row>
    <row r="1019" spans="1:21">
      <c r="A1019" s="12">
        <v>41516</v>
      </c>
      <c r="B1019" s="13">
        <v>4</v>
      </c>
      <c r="C1019" t="s">
        <v>38</v>
      </c>
      <c r="D1019" t="s">
        <v>35</v>
      </c>
      <c r="E1019" t="str">
        <f t="shared" si="15"/>
        <v>415164Average Per DeviceAll</v>
      </c>
      <c r="F1019">
        <v>1.636862</v>
      </c>
      <c r="G1019">
        <v>1.7055990000000001</v>
      </c>
      <c r="H1019">
        <v>1.711373</v>
      </c>
      <c r="I1019">
        <v>72.234099999999998</v>
      </c>
      <c r="J1019">
        <v>-4.2688900000000002E-2</v>
      </c>
      <c r="K1019">
        <v>2.31424E-2</v>
      </c>
      <c r="L1019" s="1">
        <v>6.8736900000000004E-2</v>
      </c>
      <c r="M1019" s="1">
        <v>0.1143315</v>
      </c>
      <c r="N1019">
        <v>0.18016280000000001</v>
      </c>
      <c r="O1019">
        <v>-3.69149E-2</v>
      </c>
      <c r="P1019">
        <v>2.8916299999999999E-2</v>
      </c>
      <c r="Q1019">
        <v>7.4510900000000005E-2</v>
      </c>
      <c r="R1019">
        <v>0.1201054</v>
      </c>
      <c r="S1019">
        <v>0.18593670000000001</v>
      </c>
      <c r="T1019">
        <v>14</v>
      </c>
      <c r="U1019">
        <v>17</v>
      </c>
    </row>
    <row r="1020" spans="1:21">
      <c r="A1020" s="12">
        <v>41516</v>
      </c>
      <c r="B1020" s="13">
        <v>4</v>
      </c>
      <c r="C1020" t="s">
        <v>37</v>
      </c>
      <c r="D1020" t="s">
        <v>35</v>
      </c>
      <c r="E1020" t="str">
        <f t="shared" si="15"/>
        <v>415164Average Per PremiseAll</v>
      </c>
      <c r="F1020">
        <v>4.0376459999999996</v>
      </c>
      <c r="G1020">
        <v>4.2079339999999998</v>
      </c>
      <c r="H1020">
        <v>4.2223980000000001</v>
      </c>
      <c r="I1020">
        <v>72.234099999999998</v>
      </c>
      <c r="J1020">
        <v>-0.1050489</v>
      </c>
      <c r="K1020">
        <v>5.76225E-2</v>
      </c>
      <c r="L1020" s="1">
        <v>0.1702881</v>
      </c>
      <c r="M1020" s="1">
        <v>0.28295379999999998</v>
      </c>
      <c r="N1020">
        <v>0.4456252</v>
      </c>
      <c r="O1020">
        <v>-9.0584899999999996E-2</v>
      </c>
      <c r="P1020">
        <v>7.2086399999999995E-2</v>
      </c>
      <c r="Q1020">
        <v>0.1847521</v>
      </c>
      <c r="R1020">
        <v>0.29741780000000001</v>
      </c>
      <c r="S1020">
        <v>0.46008909999999997</v>
      </c>
      <c r="T1020">
        <v>14</v>
      </c>
      <c r="U1020">
        <v>17</v>
      </c>
    </row>
    <row r="1021" spans="1:21">
      <c r="A1021" s="12">
        <v>41516</v>
      </c>
      <c r="B1021" s="13">
        <v>4</v>
      </c>
      <c r="C1021" t="s">
        <v>39</v>
      </c>
      <c r="D1021" t="s">
        <v>35</v>
      </c>
      <c r="E1021" t="str">
        <f t="shared" si="15"/>
        <v>415164Average Per TonAll</v>
      </c>
      <c r="F1021">
        <v>0.42215809999999998</v>
      </c>
      <c r="G1021">
        <v>0.43993169999999998</v>
      </c>
      <c r="H1021">
        <v>0.44143460000000001</v>
      </c>
      <c r="I1021">
        <v>72.234099999999998</v>
      </c>
      <c r="J1021">
        <v>-1.0994E-2</v>
      </c>
      <c r="K1021">
        <v>6.0020999999999998E-3</v>
      </c>
      <c r="L1021" s="1">
        <v>1.7773600000000001E-2</v>
      </c>
      <c r="M1021" s="1">
        <v>2.9545100000000001E-2</v>
      </c>
      <c r="N1021">
        <v>4.6541300000000001E-2</v>
      </c>
      <c r="O1021">
        <v>-9.4911000000000006E-3</v>
      </c>
      <c r="P1021">
        <v>7.5050999999999998E-3</v>
      </c>
      <c r="Q1021">
        <v>1.9276600000000001E-2</v>
      </c>
      <c r="R1021">
        <v>3.1048099999999999E-2</v>
      </c>
      <c r="S1021">
        <v>4.8044200000000002E-2</v>
      </c>
      <c r="T1021">
        <v>14</v>
      </c>
      <c r="U1021">
        <v>17</v>
      </c>
    </row>
    <row r="1022" spans="1:21">
      <c r="A1022" s="12">
        <v>41516</v>
      </c>
      <c r="B1022" s="13">
        <v>5</v>
      </c>
      <c r="C1022" t="s">
        <v>38</v>
      </c>
      <c r="D1022" t="s">
        <v>35</v>
      </c>
      <c r="E1022" t="str">
        <f t="shared" si="15"/>
        <v>415165Average Per DeviceAll</v>
      </c>
      <c r="F1022">
        <v>1.672501</v>
      </c>
      <c r="G1022">
        <v>1.7496</v>
      </c>
      <c r="H1022">
        <v>1.7554920000000001</v>
      </c>
      <c r="I1022">
        <v>72.544300000000007</v>
      </c>
      <c r="J1022">
        <v>-3.8326699999999998E-2</v>
      </c>
      <c r="K1022">
        <v>2.98678E-2</v>
      </c>
      <c r="L1022" s="1">
        <v>7.7099000000000001E-2</v>
      </c>
      <c r="M1022" s="1">
        <v>0.1243303</v>
      </c>
      <c r="N1022">
        <v>0.1925248</v>
      </c>
      <c r="O1022">
        <v>-3.2435100000000001E-2</v>
      </c>
      <c r="P1022">
        <v>3.5759399999999997E-2</v>
      </c>
      <c r="Q1022">
        <v>8.2990599999999998E-2</v>
      </c>
      <c r="R1022">
        <v>0.1302219</v>
      </c>
      <c r="S1022">
        <v>0.19841639999999999</v>
      </c>
      <c r="T1022">
        <v>14</v>
      </c>
      <c r="U1022">
        <v>17</v>
      </c>
    </row>
    <row r="1023" spans="1:21">
      <c r="A1023" s="12">
        <v>41516</v>
      </c>
      <c r="B1023" s="13">
        <v>5</v>
      </c>
      <c r="C1023" t="s">
        <v>37</v>
      </c>
      <c r="D1023" t="s">
        <v>35</v>
      </c>
      <c r="E1023" t="str">
        <f t="shared" si="15"/>
        <v>415165Average Per PremiseAll</v>
      </c>
      <c r="F1023">
        <v>4.1256519999999997</v>
      </c>
      <c r="G1023">
        <v>4.3162500000000001</v>
      </c>
      <c r="H1023">
        <v>4.3310089999999999</v>
      </c>
      <c r="I1023">
        <v>72.544300000000007</v>
      </c>
      <c r="J1023">
        <v>-9.4611600000000004E-2</v>
      </c>
      <c r="K1023">
        <v>7.3892600000000003E-2</v>
      </c>
      <c r="L1023" s="1">
        <v>0.1905982</v>
      </c>
      <c r="M1023" s="1">
        <v>0.30730370000000001</v>
      </c>
      <c r="N1023">
        <v>0.47580790000000001</v>
      </c>
      <c r="O1023">
        <v>-7.9853300000000002E-2</v>
      </c>
      <c r="P1023">
        <v>8.8650900000000005E-2</v>
      </c>
      <c r="Q1023">
        <v>0.2053565</v>
      </c>
      <c r="R1023">
        <v>0.32206200000000001</v>
      </c>
      <c r="S1023">
        <v>0.49056620000000001</v>
      </c>
      <c r="T1023">
        <v>14</v>
      </c>
      <c r="U1023">
        <v>17</v>
      </c>
    </row>
    <row r="1024" spans="1:21">
      <c r="A1024" s="12">
        <v>41516</v>
      </c>
      <c r="B1024" s="13">
        <v>5</v>
      </c>
      <c r="C1024" t="s">
        <v>39</v>
      </c>
      <c r="D1024" t="s">
        <v>35</v>
      </c>
      <c r="E1024" t="str">
        <f t="shared" si="15"/>
        <v>415165Average Per TonAll</v>
      </c>
      <c r="F1024">
        <v>0.43135560000000001</v>
      </c>
      <c r="G1024">
        <v>0.4512661</v>
      </c>
      <c r="H1024">
        <v>0.45279960000000002</v>
      </c>
      <c r="I1024">
        <v>72.544300000000007</v>
      </c>
      <c r="J1024">
        <v>-9.8892000000000008E-3</v>
      </c>
      <c r="K1024">
        <v>7.7166999999999999E-3</v>
      </c>
      <c r="L1024" s="1">
        <v>1.9910500000000001E-2</v>
      </c>
      <c r="M1024" s="1">
        <v>3.2104300000000002E-2</v>
      </c>
      <c r="N1024">
        <v>4.97101E-2</v>
      </c>
      <c r="O1024">
        <v>-8.3555999999999995E-3</v>
      </c>
      <c r="P1024">
        <v>9.2502999999999995E-3</v>
      </c>
      <c r="Q1024">
        <v>2.1444000000000001E-2</v>
      </c>
      <c r="R1024">
        <v>3.3637800000000002E-2</v>
      </c>
      <c r="S1024">
        <v>5.1243700000000003E-2</v>
      </c>
      <c r="T1024">
        <v>14</v>
      </c>
      <c r="U1024">
        <v>17</v>
      </c>
    </row>
    <row r="1025" spans="1:21">
      <c r="A1025" s="12">
        <v>41516</v>
      </c>
      <c r="B1025" s="13">
        <v>6</v>
      </c>
      <c r="C1025" t="s">
        <v>38</v>
      </c>
      <c r="D1025" t="s">
        <v>35</v>
      </c>
      <c r="E1025" t="str">
        <f t="shared" si="15"/>
        <v>415166Average Per DeviceAll</v>
      </c>
      <c r="F1025">
        <v>1.8220620000000001</v>
      </c>
      <c r="G1025">
        <v>1.897319</v>
      </c>
      <c r="H1025">
        <v>1.9037949999999999</v>
      </c>
      <c r="I1025">
        <v>72.7607</v>
      </c>
      <c r="J1025">
        <v>-5.1973699999999998E-2</v>
      </c>
      <c r="K1025" s="31">
        <v>2.3195400000000001E-2</v>
      </c>
      <c r="L1025" s="1">
        <v>7.5257299999999999E-2</v>
      </c>
      <c r="M1025" s="1">
        <v>0.12731919999999999</v>
      </c>
      <c r="N1025">
        <v>0.20248820000000001</v>
      </c>
      <c r="O1025">
        <v>-4.5497500000000003E-2</v>
      </c>
      <c r="P1025">
        <v>2.9671599999999999E-2</v>
      </c>
      <c r="Q1025">
        <v>8.1733500000000001E-2</v>
      </c>
      <c r="R1025">
        <v>0.13379540000000001</v>
      </c>
      <c r="S1025">
        <v>0.2089645</v>
      </c>
      <c r="T1025">
        <v>14</v>
      </c>
      <c r="U1025">
        <v>17</v>
      </c>
    </row>
    <row r="1026" spans="1:21">
      <c r="A1026" s="12">
        <v>41516</v>
      </c>
      <c r="B1026" s="13">
        <v>6</v>
      </c>
      <c r="C1026" t="s">
        <v>37</v>
      </c>
      <c r="D1026" t="s">
        <v>35</v>
      </c>
      <c r="E1026" t="str">
        <f t="shared" si="15"/>
        <v>415166Average Per PremiseAll</v>
      </c>
      <c r="F1026">
        <v>4.4942250000000001</v>
      </c>
      <c r="G1026">
        <v>4.6813419999999999</v>
      </c>
      <c r="H1026">
        <v>4.6975660000000001</v>
      </c>
      <c r="I1026">
        <v>72.7607</v>
      </c>
      <c r="J1026">
        <v>-0.12725529999999999</v>
      </c>
      <c r="K1026">
        <v>5.8478599999999999E-2</v>
      </c>
      <c r="L1026" s="1">
        <v>0.18711729999999999</v>
      </c>
      <c r="M1026" s="1">
        <v>0.31575609999999998</v>
      </c>
      <c r="N1026">
        <v>0.50148990000000004</v>
      </c>
      <c r="O1026">
        <v>-0.1110317</v>
      </c>
      <c r="P1026">
        <v>7.4702199999999996E-2</v>
      </c>
      <c r="Q1026">
        <v>0.20334089999999999</v>
      </c>
      <c r="R1026">
        <v>0.33197959999999999</v>
      </c>
      <c r="S1026">
        <v>0.51771350000000005</v>
      </c>
      <c r="T1026">
        <v>14</v>
      </c>
      <c r="U1026">
        <v>17</v>
      </c>
    </row>
    <row r="1027" spans="1:21">
      <c r="A1027" s="12">
        <v>41516</v>
      </c>
      <c r="B1027" s="13">
        <v>6</v>
      </c>
      <c r="C1027" t="s">
        <v>39</v>
      </c>
      <c r="D1027" t="s">
        <v>35</v>
      </c>
      <c r="E1027" t="str">
        <f t="shared" ref="E1027:E1090" si="16">CONCATENATE(A1027,B1027,C1027,D1027)</f>
        <v>415166Average Per TonAll</v>
      </c>
      <c r="F1027">
        <v>0.46990660000000001</v>
      </c>
      <c r="G1027">
        <v>0.48940840000000002</v>
      </c>
      <c r="H1027">
        <v>0.49109419999999998</v>
      </c>
      <c r="I1027">
        <v>72.7607</v>
      </c>
      <c r="J1027">
        <v>-1.33452E-2</v>
      </c>
      <c r="K1027">
        <v>6.0610999999999998E-3</v>
      </c>
      <c r="L1027" s="1">
        <v>1.95018E-2</v>
      </c>
      <c r="M1027" s="1">
        <v>3.29425E-2</v>
      </c>
      <c r="N1027">
        <v>5.2348800000000001E-2</v>
      </c>
      <c r="O1027">
        <v>-1.16594E-2</v>
      </c>
      <c r="P1027">
        <v>7.7469000000000001E-3</v>
      </c>
      <c r="Q1027">
        <v>2.1187600000000001E-2</v>
      </c>
      <c r="R1027">
        <v>3.4628300000000001E-2</v>
      </c>
      <c r="S1027">
        <v>5.4034600000000002E-2</v>
      </c>
      <c r="T1027">
        <v>14</v>
      </c>
      <c r="U1027">
        <v>17</v>
      </c>
    </row>
    <row r="1028" spans="1:21">
      <c r="A1028" s="12">
        <v>41516</v>
      </c>
      <c r="B1028" s="13">
        <v>7</v>
      </c>
      <c r="C1028" t="s">
        <v>38</v>
      </c>
      <c r="D1028" t="s">
        <v>35</v>
      </c>
      <c r="E1028" t="str">
        <f t="shared" si="16"/>
        <v>415167Average Per DeviceAll</v>
      </c>
      <c r="F1028">
        <v>2.0731419999999998</v>
      </c>
      <c r="G1028">
        <v>2.1506729999999998</v>
      </c>
      <c r="H1028">
        <v>2.1581039999999998</v>
      </c>
      <c r="I1028">
        <v>75.667900000000003</v>
      </c>
      <c r="J1028">
        <v>-6.4301399999999995E-2</v>
      </c>
      <c r="K1028">
        <v>1.9494299999999999E-2</v>
      </c>
      <c r="L1028" s="1">
        <v>7.7531000000000003E-2</v>
      </c>
      <c r="M1028" s="1">
        <v>0.13556760000000001</v>
      </c>
      <c r="N1028">
        <v>0.21936330000000001</v>
      </c>
      <c r="O1028">
        <v>-5.6870299999999999E-2</v>
      </c>
      <c r="P1028">
        <v>2.6925399999999999E-2</v>
      </c>
      <c r="Q1028">
        <v>8.4962099999999999E-2</v>
      </c>
      <c r="R1028">
        <v>0.14299870000000001</v>
      </c>
      <c r="S1028">
        <v>0.22679440000000001</v>
      </c>
      <c r="T1028">
        <v>14</v>
      </c>
      <c r="U1028">
        <v>17</v>
      </c>
    </row>
    <row r="1029" spans="1:21">
      <c r="A1029" s="12">
        <v>41516</v>
      </c>
      <c r="B1029" s="13">
        <v>7</v>
      </c>
      <c r="C1029" t="s">
        <v>37</v>
      </c>
      <c r="D1029" t="s">
        <v>35</v>
      </c>
      <c r="E1029" t="str">
        <f t="shared" si="16"/>
        <v>415167Average Per PremiseAll</v>
      </c>
      <c r="F1029">
        <v>5.1130750000000003</v>
      </c>
      <c r="G1029">
        <v>5.3071450000000002</v>
      </c>
      <c r="H1029">
        <v>5.325761</v>
      </c>
      <c r="I1029">
        <v>75.667900000000003</v>
      </c>
      <c r="J1029">
        <v>-0.1563985</v>
      </c>
      <c r="K1029">
        <v>5.0661400000000002E-2</v>
      </c>
      <c r="L1029" s="1">
        <v>0.1940704</v>
      </c>
      <c r="M1029" s="1">
        <v>0.33747939999999998</v>
      </c>
      <c r="N1029">
        <v>0.54453929999999995</v>
      </c>
      <c r="O1029">
        <v>-0.1377824</v>
      </c>
      <c r="P1029">
        <v>6.9277500000000006E-2</v>
      </c>
      <c r="Q1029">
        <v>0.2126865</v>
      </c>
      <c r="R1029">
        <v>0.35609550000000001</v>
      </c>
      <c r="S1029">
        <v>0.56315539999999997</v>
      </c>
      <c r="T1029">
        <v>14</v>
      </c>
      <c r="U1029">
        <v>17</v>
      </c>
    </row>
    <row r="1030" spans="1:21">
      <c r="A1030" s="12">
        <v>41516</v>
      </c>
      <c r="B1030" s="13">
        <v>7</v>
      </c>
      <c r="C1030" t="s">
        <v>39</v>
      </c>
      <c r="D1030" t="s">
        <v>35</v>
      </c>
      <c r="E1030" t="str">
        <f t="shared" si="16"/>
        <v>415167Average Per TonAll</v>
      </c>
      <c r="F1030">
        <v>0.53463139999999998</v>
      </c>
      <c r="G1030">
        <v>0.55480359999999995</v>
      </c>
      <c r="H1030">
        <v>0.55673799999999996</v>
      </c>
      <c r="I1030">
        <v>75.667900000000003</v>
      </c>
      <c r="J1030">
        <v>-1.6445499999999998E-2</v>
      </c>
      <c r="K1030">
        <v>5.1885000000000004E-3</v>
      </c>
      <c r="L1030" s="1">
        <v>2.0172200000000001E-2</v>
      </c>
      <c r="M1030" s="1">
        <v>3.5155899999999997E-2</v>
      </c>
      <c r="N1030">
        <v>5.6789899999999997E-2</v>
      </c>
      <c r="O1030">
        <v>-1.4511100000000001E-2</v>
      </c>
      <c r="P1030">
        <v>7.1228999999999997E-3</v>
      </c>
      <c r="Q1030">
        <v>2.2106600000000001E-2</v>
      </c>
      <c r="R1030">
        <v>3.70903E-2</v>
      </c>
      <c r="S1030">
        <v>5.87243E-2</v>
      </c>
      <c r="T1030">
        <v>14</v>
      </c>
      <c r="U1030">
        <v>17</v>
      </c>
    </row>
    <row r="1031" spans="1:21">
      <c r="A1031" s="12">
        <v>41516</v>
      </c>
      <c r="B1031" s="13">
        <v>8</v>
      </c>
      <c r="C1031" t="s">
        <v>38</v>
      </c>
      <c r="D1031" t="s">
        <v>35</v>
      </c>
      <c r="E1031" t="str">
        <f t="shared" si="16"/>
        <v>415168Average Per DeviceAll</v>
      </c>
      <c r="F1031">
        <v>2.5420579999999999</v>
      </c>
      <c r="G1031">
        <v>2.6697220000000002</v>
      </c>
      <c r="H1031">
        <v>2.6788500000000002</v>
      </c>
      <c r="I1031">
        <v>79.921099999999996</v>
      </c>
      <c r="J1031">
        <v>-3.5374299999999997E-2</v>
      </c>
      <c r="K1031">
        <v>6.0950600000000001E-2</v>
      </c>
      <c r="L1031" s="1">
        <v>0.1276649</v>
      </c>
      <c r="M1031" s="1">
        <v>0.1943792</v>
      </c>
      <c r="N1031">
        <v>0.29070400000000002</v>
      </c>
      <c r="O1031">
        <v>-2.6246700000000001E-2</v>
      </c>
      <c r="P1031">
        <v>7.0078100000000004E-2</v>
      </c>
      <c r="Q1031">
        <v>0.13679240000000001</v>
      </c>
      <c r="R1031">
        <v>0.20350670000000001</v>
      </c>
      <c r="S1031">
        <v>0.29983159999999998</v>
      </c>
      <c r="T1031">
        <v>14</v>
      </c>
      <c r="U1031">
        <v>17</v>
      </c>
    </row>
    <row r="1032" spans="1:21">
      <c r="A1032" s="12">
        <v>41516</v>
      </c>
      <c r="B1032" s="13">
        <v>8</v>
      </c>
      <c r="C1032" t="s">
        <v>37</v>
      </c>
      <c r="D1032" t="s">
        <v>35</v>
      </c>
      <c r="E1032" t="str">
        <f t="shared" si="16"/>
        <v>415168Average Per PremiseAll</v>
      </c>
      <c r="F1032">
        <v>6.2711199999999998</v>
      </c>
      <c r="G1032">
        <v>6.5872419999999998</v>
      </c>
      <c r="H1032">
        <v>6.6101070000000002</v>
      </c>
      <c r="I1032">
        <v>79.921099999999996</v>
      </c>
      <c r="J1032">
        <v>-8.6873099999999995E-2</v>
      </c>
      <c r="K1032">
        <v>0.15121979999999999</v>
      </c>
      <c r="L1032" s="1">
        <v>0.31612230000000002</v>
      </c>
      <c r="M1032" s="1">
        <v>0.48102470000000003</v>
      </c>
      <c r="N1032">
        <v>0.71911769999999997</v>
      </c>
      <c r="O1032">
        <v>-6.4007800000000004E-2</v>
      </c>
      <c r="P1032">
        <v>0.1740852</v>
      </c>
      <c r="Q1032">
        <v>0.3389876</v>
      </c>
      <c r="R1032">
        <v>0.50389010000000001</v>
      </c>
      <c r="S1032">
        <v>0.74198310000000001</v>
      </c>
      <c r="T1032">
        <v>14</v>
      </c>
      <c r="U1032">
        <v>17</v>
      </c>
    </row>
    <row r="1033" spans="1:21">
      <c r="A1033" s="12">
        <v>41516</v>
      </c>
      <c r="B1033" s="13">
        <v>8</v>
      </c>
      <c r="C1033" t="s">
        <v>39</v>
      </c>
      <c r="D1033" t="s">
        <v>35</v>
      </c>
      <c r="E1033" t="str">
        <f t="shared" si="16"/>
        <v>415168Average Per TonAll</v>
      </c>
      <c r="F1033">
        <v>0.6556535</v>
      </c>
      <c r="G1033">
        <v>0.68865480000000001</v>
      </c>
      <c r="H1033">
        <v>0.69103079999999995</v>
      </c>
      <c r="I1033">
        <v>79.921099999999996</v>
      </c>
      <c r="J1033">
        <v>-9.0992E-3</v>
      </c>
      <c r="K1033">
        <v>1.5774099999999999E-2</v>
      </c>
      <c r="L1033" s="1">
        <v>3.3001299999999997E-2</v>
      </c>
      <c r="M1033" s="1">
        <v>5.0228500000000002E-2</v>
      </c>
      <c r="N1033">
        <v>7.5101899999999999E-2</v>
      </c>
      <c r="O1033">
        <v>-6.7232999999999998E-3</v>
      </c>
      <c r="P1033">
        <v>1.8150099999999999E-2</v>
      </c>
      <c r="Q1033">
        <v>3.53773E-2</v>
      </c>
      <c r="R1033">
        <v>5.2604499999999998E-2</v>
      </c>
      <c r="S1033">
        <v>7.7477799999999999E-2</v>
      </c>
      <c r="T1033">
        <v>14</v>
      </c>
      <c r="U1033">
        <v>17</v>
      </c>
    </row>
    <row r="1034" spans="1:21">
      <c r="A1034" s="12">
        <v>41516</v>
      </c>
      <c r="B1034" s="13">
        <v>9</v>
      </c>
      <c r="C1034" t="s">
        <v>38</v>
      </c>
      <c r="D1034" t="s">
        <v>35</v>
      </c>
      <c r="E1034" t="str">
        <f t="shared" si="16"/>
        <v>415169Average Per DeviceAll</v>
      </c>
      <c r="F1034">
        <v>3.2782330000000002</v>
      </c>
      <c r="G1034">
        <v>3.435883</v>
      </c>
      <c r="H1034">
        <v>3.447673</v>
      </c>
      <c r="I1034">
        <v>83.942899999999995</v>
      </c>
      <c r="J1034">
        <v>-3.35272E-2</v>
      </c>
      <c r="K1034">
        <v>7.9422199999999998E-2</v>
      </c>
      <c r="L1034" s="1">
        <v>0.1576505</v>
      </c>
      <c r="M1034" s="1">
        <v>0.2358789</v>
      </c>
      <c r="N1034">
        <v>0.34882829999999998</v>
      </c>
      <c r="O1034">
        <v>-2.1737699999999999E-2</v>
      </c>
      <c r="P1034">
        <v>9.1211700000000007E-2</v>
      </c>
      <c r="Q1034">
        <v>0.16944010000000001</v>
      </c>
      <c r="R1034">
        <v>0.24766850000000001</v>
      </c>
      <c r="S1034">
        <v>0.36061779999999999</v>
      </c>
      <c r="T1034">
        <v>14</v>
      </c>
      <c r="U1034">
        <v>17</v>
      </c>
    </row>
    <row r="1035" spans="1:21">
      <c r="A1035" s="12">
        <v>41516</v>
      </c>
      <c r="B1035" s="13">
        <v>9</v>
      </c>
      <c r="C1035" t="s">
        <v>37</v>
      </c>
      <c r="D1035" t="s">
        <v>35</v>
      </c>
      <c r="E1035" t="str">
        <f t="shared" si="16"/>
        <v>415169Average Per PremiseAll</v>
      </c>
      <c r="F1035">
        <v>8.0893689999999996</v>
      </c>
      <c r="G1035">
        <v>8.4779850000000003</v>
      </c>
      <c r="H1035">
        <v>8.5075199999999995</v>
      </c>
      <c r="I1035">
        <v>83.942899999999995</v>
      </c>
      <c r="J1035">
        <v>-8.4050200000000005E-2</v>
      </c>
      <c r="K1035">
        <v>0.19520509999999999</v>
      </c>
      <c r="L1035" s="1">
        <v>0.38861649999999998</v>
      </c>
      <c r="M1035" s="1">
        <v>0.58202790000000004</v>
      </c>
      <c r="N1035">
        <v>0.86128329999999997</v>
      </c>
      <c r="O1035">
        <v>-5.4516000000000002E-2</v>
      </c>
      <c r="P1035">
        <v>0.2247393</v>
      </c>
      <c r="Q1035">
        <v>0.41815069999999999</v>
      </c>
      <c r="R1035">
        <v>0.6115621</v>
      </c>
      <c r="S1035">
        <v>0.89081750000000004</v>
      </c>
      <c r="T1035">
        <v>14</v>
      </c>
      <c r="U1035">
        <v>17</v>
      </c>
    </row>
    <row r="1036" spans="1:21">
      <c r="A1036" s="12">
        <v>41516</v>
      </c>
      <c r="B1036" s="13">
        <v>9</v>
      </c>
      <c r="C1036" t="s">
        <v>39</v>
      </c>
      <c r="D1036" t="s">
        <v>35</v>
      </c>
      <c r="E1036" t="str">
        <f t="shared" si="16"/>
        <v>415169Average Per TonAll</v>
      </c>
      <c r="F1036">
        <v>0.84566350000000001</v>
      </c>
      <c r="G1036">
        <v>0.8863065</v>
      </c>
      <c r="H1036">
        <v>0.88937529999999998</v>
      </c>
      <c r="I1036">
        <v>83.942899999999995</v>
      </c>
      <c r="J1036">
        <v>-8.7311000000000003E-3</v>
      </c>
      <c r="K1036">
        <v>2.0439499999999999E-2</v>
      </c>
      <c r="L1036" s="1">
        <v>4.0642900000000003E-2</v>
      </c>
      <c r="M1036" s="1">
        <v>6.0846400000000002E-2</v>
      </c>
      <c r="N1036">
        <v>9.0017E-2</v>
      </c>
      <c r="O1036">
        <v>-5.6622E-3</v>
      </c>
      <c r="P1036">
        <v>2.3508399999999999E-2</v>
      </c>
      <c r="Q1036">
        <v>4.3711800000000002E-2</v>
      </c>
      <c r="R1036">
        <v>6.3915299999999994E-2</v>
      </c>
      <c r="S1036">
        <v>9.3085899999999999E-2</v>
      </c>
      <c r="T1036">
        <v>14</v>
      </c>
      <c r="U1036">
        <v>17</v>
      </c>
    </row>
    <row r="1037" spans="1:21">
      <c r="A1037" s="12">
        <v>41516</v>
      </c>
      <c r="B1037" s="13">
        <v>10</v>
      </c>
      <c r="C1037" t="s">
        <v>38</v>
      </c>
      <c r="D1037" t="s">
        <v>35</v>
      </c>
      <c r="E1037" t="str">
        <f t="shared" si="16"/>
        <v>4151610Average Per DeviceAll</v>
      </c>
      <c r="F1037">
        <v>4.0051269999999999</v>
      </c>
      <c r="G1037">
        <v>4.0973309999999996</v>
      </c>
      <c r="H1037">
        <v>4.1114790000000001</v>
      </c>
      <c r="I1037">
        <v>87.629900000000006</v>
      </c>
      <c r="J1037">
        <v>-0.11840820000000001</v>
      </c>
      <c r="K1037">
        <v>6.0229000000000003E-3</v>
      </c>
      <c r="L1037" s="1">
        <v>9.2203499999999994E-2</v>
      </c>
      <c r="M1037" s="1">
        <v>0.17838409999999999</v>
      </c>
      <c r="N1037">
        <v>0.30281520000000001</v>
      </c>
      <c r="O1037">
        <v>-0.1042595</v>
      </c>
      <c r="P1037">
        <v>2.0171600000000001E-2</v>
      </c>
      <c r="Q1037">
        <v>0.10635219999999999</v>
      </c>
      <c r="R1037">
        <v>0.1925328</v>
      </c>
      <c r="S1037">
        <v>0.31696390000000002</v>
      </c>
      <c r="T1037">
        <v>14</v>
      </c>
      <c r="U1037">
        <v>17</v>
      </c>
    </row>
    <row r="1038" spans="1:21">
      <c r="A1038" s="12">
        <v>41516</v>
      </c>
      <c r="B1038" s="13">
        <v>10</v>
      </c>
      <c r="C1038" t="s">
        <v>37</v>
      </c>
      <c r="D1038" t="s">
        <v>35</v>
      </c>
      <c r="E1038" t="str">
        <f t="shared" si="16"/>
        <v>4151610Average Per PremiseAll</v>
      </c>
      <c r="F1038">
        <v>9.8831939999999996</v>
      </c>
      <c r="G1038">
        <v>10.11078</v>
      </c>
      <c r="H1038">
        <v>10.146229999999999</v>
      </c>
      <c r="I1038">
        <v>87.629900000000006</v>
      </c>
      <c r="J1038">
        <v>-0.29320570000000001</v>
      </c>
      <c r="K1038">
        <v>1.4483899999999999E-2</v>
      </c>
      <c r="L1038" s="1">
        <v>0.22758880000000001</v>
      </c>
      <c r="M1038" s="1">
        <v>0.44069360000000002</v>
      </c>
      <c r="N1038">
        <v>0.74838320000000003</v>
      </c>
      <c r="O1038">
        <v>-0.25776070000000001</v>
      </c>
      <c r="P1038">
        <v>4.9928899999999998E-2</v>
      </c>
      <c r="Q1038">
        <v>0.26303379999999998</v>
      </c>
      <c r="R1038">
        <v>0.47613870000000003</v>
      </c>
      <c r="S1038">
        <v>0.78382819999999997</v>
      </c>
      <c r="T1038">
        <v>14</v>
      </c>
      <c r="U1038">
        <v>17</v>
      </c>
    </row>
    <row r="1039" spans="1:21">
      <c r="A1039" s="12">
        <v>41516</v>
      </c>
      <c r="B1039" s="13">
        <v>10</v>
      </c>
      <c r="C1039" t="s">
        <v>39</v>
      </c>
      <c r="D1039" t="s">
        <v>35</v>
      </c>
      <c r="E1039" t="str">
        <f t="shared" si="16"/>
        <v>4151610Average Per TonAll</v>
      </c>
      <c r="F1039">
        <v>1.0331840000000001</v>
      </c>
      <c r="G1039">
        <v>1.0569740000000001</v>
      </c>
      <c r="H1039">
        <v>1.060657</v>
      </c>
      <c r="I1039">
        <v>87.629900000000006</v>
      </c>
      <c r="J1039">
        <v>-3.0608699999999999E-2</v>
      </c>
      <c r="K1039">
        <v>1.5302E-3</v>
      </c>
      <c r="L1039" s="1">
        <v>2.3789399999999999E-2</v>
      </c>
      <c r="M1039" s="1">
        <v>4.6048699999999998E-2</v>
      </c>
      <c r="N1039">
        <v>7.8187499999999993E-2</v>
      </c>
      <c r="O1039">
        <v>-2.6925600000000001E-2</v>
      </c>
      <c r="P1039">
        <v>5.2132000000000003E-3</v>
      </c>
      <c r="Q1039">
        <v>2.74725E-2</v>
      </c>
      <c r="R1039">
        <v>4.9731699999999997E-2</v>
      </c>
      <c r="S1039">
        <v>8.1870499999999999E-2</v>
      </c>
      <c r="T1039">
        <v>14</v>
      </c>
      <c r="U1039">
        <v>17</v>
      </c>
    </row>
    <row r="1040" spans="1:21">
      <c r="A1040" s="12">
        <v>41516</v>
      </c>
      <c r="B1040" s="13">
        <v>11</v>
      </c>
      <c r="C1040" t="s">
        <v>38</v>
      </c>
      <c r="D1040" t="s">
        <v>35</v>
      </c>
      <c r="E1040" t="str">
        <f t="shared" si="16"/>
        <v>4151611Average Per DeviceAll</v>
      </c>
      <c r="F1040">
        <v>4.5376969999999996</v>
      </c>
      <c r="G1040">
        <v>4.5961460000000001</v>
      </c>
      <c r="H1040">
        <v>4.6120190000000001</v>
      </c>
      <c r="I1040">
        <v>89.013499999999993</v>
      </c>
      <c r="J1040">
        <v>-0.1649206</v>
      </c>
      <c r="K1040">
        <v>-3.2952000000000002E-2</v>
      </c>
      <c r="L1040" s="1">
        <v>5.8449000000000001E-2</v>
      </c>
      <c r="M1040" s="1">
        <v>0.14985000000000001</v>
      </c>
      <c r="N1040">
        <v>0.28181850000000003</v>
      </c>
      <c r="O1040">
        <v>-0.14904700000000001</v>
      </c>
      <c r="P1040">
        <v>-1.70785E-2</v>
      </c>
      <c r="Q1040">
        <v>7.43225E-2</v>
      </c>
      <c r="R1040">
        <v>0.1657235</v>
      </c>
      <c r="S1040">
        <v>0.29769210000000002</v>
      </c>
      <c r="T1040">
        <v>14</v>
      </c>
      <c r="U1040">
        <v>17</v>
      </c>
    </row>
    <row r="1041" spans="1:21">
      <c r="A1041" s="12">
        <v>41516</v>
      </c>
      <c r="B1041" s="13">
        <v>11</v>
      </c>
      <c r="C1041" t="s">
        <v>37</v>
      </c>
      <c r="D1041" t="s">
        <v>35</v>
      </c>
      <c r="E1041" t="str">
        <f t="shared" si="16"/>
        <v>4151611Average Per PremiseAll</v>
      </c>
      <c r="F1041">
        <v>11.197789999999999</v>
      </c>
      <c r="G1041">
        <v>11.341699999999999</v>
      </c>
      <c r="H1041">
        <v>11.38147</v>
      </c>
      <c r="I1041">
        <v>89.013499999999993</v>
      </c>
      <c r="J1041">
        <v>-0.40844209999999997</v>
      </c>
      <c r="K1041">
        <v>-8.2108200000000006E-2</v>
      </c>
      <c r="L1041" s="1">
        <v>0.1439096</v>
      </c>
      <c r="M1041" s="1">
        <v>0.36992750000000002</v>
      </c>
      <c r="N1041">
        <v>0.69626129999999997</v>
      </c>
      <c r="O1041">
        <v>-0.36867499999999997</v>
      </c>
      <c r="P1041">
        <v>-4.2341200000000002E-2</v>
      </c>
      <c r="Q1041">
        <v>0.1836767</v>
      </c>
      <c r="R1041">
        <v>0.40969450000000002</v>
      </c>
      <c r="S1041">
        <v>0.73602840000000003</v>
      </c>
      <c r="T1041">
        <v>14</v>
      </c>
      <c r="U1041">
        <v>17</v>
      </c>
    </row>
    <row r="1042" spans="1:21">
      <c r="A1042" s="12">
        <v>41516</v>
      </c>
      <c r="B1042" s="13">
        <v>11</v>
      </c>
      <c r="C1042" t="s">
        <v>39</v>
      </c>
      <c r="D1042" t="s">
        <v>35</v>
      </c>
      <c r="E1042" t="str">
        <f t="shared" si="16"/>
        <v>4151611Average Per TonAll</v>
      </c>
      <c r="F1042">
        <v>1.1705950000000001</v>
      </c>
      <c r="G1042">
        <v>1.1856519999999999</v>
      </c>
      <c r="H1042">
        <v>1.1897850000000001</v>
      </c>
      <c r="I1042">
        <v>89.013499999999993</v>
      </c>
      <c r="J1042">
        <v>-4.2636100000000003E-2</v>
      </c>
      <c r="K1042">
        <v>-8.5500999999999997E-3</v>
      </c>
      <c r="L1042" s="1">
        <v>1.50577E-2</v>
      </c>
      <c r="M1042" s="1">
        <v>3.8665600000000001E-2</v>
      </c>
      <c r="N1042">
        <v>7.27516E-2</v>
      </c>
      <c r="O1042">
        <v>-3.8503999999999997E-2</v>
      </c>
      <c r="P1042">
        <v>-4.4180000000000001E-3</v>
      </c>
      <c r="Q1042">
        <v>1.9189899999999999E-2</v>
      </c>
      <c r="R1042">
        <v>4.2797700000000001E-2</v>
      </c>
      <c r="S1042">
        <v>7.6883699999999999E-2</v>
      </c>
      <c r="T1042">
        <v>14</v>
      </c>
      <c r="U1042">
        <v>17</v>
      </c>
    </row>
    <row r="1043" spans="1:21">
      <c r="A1043" s="12">
        <v>41516</v>
      </c>
      <c r="B1043" s="13">
        <v>12</v>
      </c>
      <c r="C1043" t="s">
        <v>38</v>
      </c>
      <c r="D1043" t="s">
        <v>35</v>
      </c>
      <c r="E1043" t="str">
        <f t="shared" si="16"/>
        <v>4151612Average Per DeviceAll</v>
      </c>
      <c r="F1043">
        <v>4.8121869999999998</v>
      </c>
      <c r="G1043">
        <v>4.8044149999999997</v>
      </c>
      <c r="H1043">
        <v>4.8210509999999998</v>
      </c>
      <c r="I1043">
        <v>90.943700000000007</v>
      </c>
      <c r="J1043">
        <v>-0.23823829999999999</v>
      </c>
      <c r="K1043">
        <v>-0.102077</v>
      </c>
      <c r="L1043" s="1">
        <v>-7.7721999999999999E-3</v>
      </c>
      <c r="M1043" s="1">
        <v>8.6532700000000004E-2</v>
      </c>
      <c r="N1043">
        <v>0.222694</v>
      </c>
      <c r="O1043">
        <v>-0.2216021</v>
      </c>
      <c r="P1043">
        <v>-8.5440799999999997E-2</v>
      </c>
      <c r="Q1043">
        <v>8.8640999999999998E-3</v>
      </c>
      <c r="R1043">
        <v>0.103169</v>
      </c>
      <c r="S1043">
        <v>0.2393303</v>
      </c>
      <c r="T1043">
        <v>14</v>
      </c>
      <c r="U1043">
        <v>17</v>
      </c>
    </row>
    <row r="1044" spans="1:21">
      <c r="A1044" s="12">
        <v>41516</v>
      </c>
      <c r="B1044" s="13">
        <v>12</v>
      </c>
      <c r="C1044" t="s">
        <v>37</v>
      </c>
      <c r="D1044" t="s">
        <v>35</v>
      </c>
      <c r="E1044" t="str">
        <f t="shared" si="16"/>
        <v>4151612Average Per PremiseAll</v>
      </c>
      <c r="F1044">
        <v>11.875120000000001</v>
      </c>
      <c r="G1044">
        <v>11.855969999999999</v>
      </c>
      <c r="H1044">
        <v>11.897650000000001</v>
      </c>
      <c r="I1044">
        <v>90.943700000000007</v>
      </c>
      <c r="J1044">
        <v>-0.58905719999999995</v>
      </c>
      <c r="K1044">
        <v>-0.25235039999999997</v>
      </c>
      <c r="L1044" s="1">
        <v>-1.91483E-2</v>
      </c>
      <c r="M1044" s="1">
        <v>0.21405389999999999</v>
      </c>
      <c r="N1044">
        <v>0.55076069999999999</v>
      </c>
      <c r="O1044">
        <v>-0.54737999999999998</v>
      </c>
      <c r="P1044">
        <v>-0.2106732</v>
      </c>
      <c r="Q1044">
        <v>2.2529E-2</v>
      </c>
      <c r="R1044">
        <v>0.25573109999999999</v>
      </c>
      <c r="S1044">
        <v>0.59243789999999996</v>
      </c>
      <c r="T1044">
        <v>14</v>
      </c>
      <c r="U1044">
        <v>17</v>
      </c>
    </row>
    <row r="1045" spans="1:21">
      <c r="A1045" s="12">
        <v>41516</v>
      </c>
      <c r="B1045" s="13">
        <v>12</v>
      </c>
      <c r="C1045" t="s">
        <v>39</v>
      </c>
      <c r="D1045" t="s">
        <v>35</v>
      </c>
      <c r="E1045" t="str">
        <f t="shared" si="16"/>
        <v>4151612Average Per TonAll</v>
      </c>
      <c r="F1045">
        <v>1.241403</v>
      </c>
      <c r="G1045">
        <v>1.2394000000000001</v>
      </c>
      <c r="H1045">
        <v>1.24373</v>
      </c>
      <c r="I1045">
        <v>90.943700000000007</v>
      </c>
      <c r="J1045">
        <v>-6.1530399999999999E-2</v>
      </c>
      <c r="K1045">
        <v>-2.6361200000000001E-2</v>
      </c>
      <c r="L1045" s="1">
        <v>-2.003E-3</v>
      </c>
      <c r="M1045" s="1">
        <v>2.2355099999999999E-2</v>
      </c>
      <c r="N1045">
        <v>5.75243E-2</v>
      </c>
      <c r="O1045">
        <v>-5.7199800000000002E-2</v>
      </c>
      <c r="P1045">
        <v>-2.2030500000000001E-2</v>
      </c>
      <c r="Q1045">
        <v>2.3276E-3</v>
      </c>
      <c r="R1045">
        <v>2.66857E-2</v>
      </c>
      <c r="S1045">
        <v>6.1855E-2</v>
      </c>
      <c r="T1045">
        <v>14</v>
      </c>
      <c r="U1045">
        <v>17</v>
      </c>
    </row>
    <row r="1046" spans="1:21">
      <c r="A1046" s="12">
        <v>41516</v>
      </c>
      <c r="B1046" s="13">
        <v>13</v>
      </c>
      <c r="C1046" t="s">
        <v>38</v>
      </c>
      <c r="D1046" t="s">
        <v>35</v>
      </c>
      <c r="E1046" t="str">
        <f t="shared" si="16"/>
        <v>4151613Average Per DeviceAll</v>
      </c>
      <c r="F1046">
        <v>4.8681939999999999</v>
      </c>
      <c r="G1046">
        <v>4.8514049999999997</v>
      </c>
      <c r="H1046">
        <v>4.8681939999999999</v>
      </c>
      <c r="I1046">
        <v>91.370599999999996</v>
      </c>
      <c r="J1046">
        <v>-0.25005090000000002</v>
      </c>
      <c r="K1046">
        <v>-0.11223809999999999</v>
      </c>
      <c r="L1046" s="1">
        <v>-1.6789499999999999E-2</v>
      </c>
      <c r="M1046" s="1">
        <v>7.8659199999999999E-2</v>
      </c>
      <c r="N1046">
        <v>0.21647189999999999</v>
      </c>
      <c r="O1046">
        <v>-0.23326140000000001</v>
      </c>
      <c r="P1046">
        <v>-9.5448699999999997E-2</v>
      </c>
      <c r="Q1046" s="31">
        <v>0</v>
      </c>
      <c r="R1046">
        <v>9.5448699999999997E-2</v>
      </c>
      <c r="S1046">
        <v>0.23326140000000001</v>
      </c>
      <c r="T1046">
        <v>14</v>
      </c>
      <c r="U1046">
        <v>17</v>
      </c>
    </row>
    <row r="1047" spans="1:21">
      <c r="A1047" s="12">
        <v>41516</v>
      </c>
      <c r="B1047" s="13">
        <v>13</v>
      </c>
      <c r="C1047" t="s">
        <v>37</v>
      </c>
      <c r="D1047" t="s">
        <v>35</v>
      </c>
      <c r="E1047" t="str">
        <f t="shared" si="16"/>
        <v>4151613Average Per PremiseAll</v>
      </c>
      <c r="F1047">
        <v>12.013920000000001</v>
      </c>
      <c r="G1047">
        <v>11.97186</v>
      </c>
      <c r="H1047">
        <v>12.013920000000001</v>
      </c>
      <c r="I1047">
        <v>91.370599999999996</v>
      </c>
      <c r="J1047">
        <v>-0.61892400000000003</v>
      </c>
      <c r="K1047">
        <v>-0.27810869999999999</v>
      </c>
      <c r="L1047" s="1">
        <v>-4.2061000000000001E-2</v>
      </c>
      <c r="M1047" s="1">
        <v>0.19398670000000001</v>
      </c>
      <c r="N1047">
        <v>0.534802</v>
      </c>
      <c r="O1047">
        <v>-0.57686300000000001</v>
      </c>
      <c r="P1047">
        <v>-0.2360477</v>
      </c>
      <c r="Q1047" s="31">
        <v>0</v>
      </c>
      <c r="R1047">
        <v>0.2360477</v>
      </c>
      <c r="S1047">
        <v>0.57686300000000001</v>
      </c>
      <c r="T1047">
        <v>14</v>
      </c>
      <c r="U1047">
        <v>17</v>
      </c>
    </row>
    <row r="1048" spans="1:21">
      <c r="A1048" s="12">
        <v>41516</v>
      </c>
      <c r="B1048" s="13">
        <v>13</v>
      </c>
      <c r="C1048" t="s">
        <v>39</v>
      </c>
      <c r="D1048" t="s">
        <v>35</v>
      </c>
      <c r="E1048" t="str">
        <f t="shared" si="16"/>
        <v>4151613Average Per TonAll</v>
      </c>
      <c r="F1048">
        <v>1.2558879999999999</v>
      </c>
      <c r="G1048">
        <v>1.251517</v>
      </c>
      <c r="H1048">
        <v>1.2558879999999999</v>
      </c>
      <c r="I1048">
        <v>91.370599999999996</v>
      </c>
      <c r="J1048">
        <v>-6.4622499999999999E-2</v>
      </c>
      <c r="K1048">
        <v>-2.9025200000000001E-2</v>
      </c>
      <c r="L1048" s="1">
        <v>-4.3705000000000003E-3</v>
      </c>
      <c r="M1048" s="1">
        <v>2.0284099999999999E-2</v>
      </c>
      <c r="N1048">
        <v>5.5881500000000001E-2</v>
      </c>
      <c r="O1048">
        <v>-6.0252E-2</v>
      </c>
      <c r="P1048">
        <v>-2.4654599999999999E-2</v>
      </c>
      <c r="Q1048">
        <v>0</v>
      </c>
      <c r="R1048">
        <v>2.4654599999999999E-2</v>
      </c>
      <c r="S1048">
        <v>6.0252E-2</v>
      </c>
      <c r="T1048">
        <v>14</v>
      </c>
      <c r="U1048">
        <v>17</v>
      </c>
    </row>
    <row r="1049" spans="1:21">
      <c r="A1049" s="12">
        <v>41516</v>
      </c>
      <c r="B1049" s="13">
        <v>14</v>
      </c>
      <c r="C1049" t="s">
        <v>38</v>
      </c>
      <c r="D1049" t="s">
        <v>35</v>
      </c>
      <c r="E1049" t="str">
        <f t="shared" si="16"/>
        <v>4151614Average Per DeviceAll</v>
      </c>
      <c r="F1049">
        <v>4.5599910000000001</v>
      </c>
      <c r="G1049">
        <v>4.8634079999999997</v>
      </c>
      <c r="H1049">
        <v>4.880255</v>
      </c>
      <c r="I1049">
        <v>90.588200000000001</v>
      </c>
      <c r="J1049">
        <v>7.6627600000000004E-2</v>
      </c>
      <c r="K1049">
        <v>0.2106162</v>
      </c>
      <c r="L1049" s="1">
        <v>0.30341630000000003</v>
      </c>
      <c r="M1049" s="1">
        <v>0.39621630000000002</v>
      </c>
      <c r="N1049">
        <v>0.53020489999999998</v>
      </c>
      <c r="O1049">
        <v>9.3475100000000005E-2</v>
      </c>
      <c r="P1049">
        <v>0.22746369999999999</v>
      </c>
      <c r="Q1049">
        <v>0.32026379999999999</v>
      </c>
      <c r="R1049">
        <v>0.41306389999999998</v>
      </c>
      <c r="S1049">
        <v>0.54705250000000005</v>
      </c>
      <c r="T1049">
        <v>14</v>
      </c>
      <c r="U1049">
        <v>17</v>
      </c>
    </row>
    <row r="1050" spans="1:21">
      <c r="A1050" s="12">
        <v>41516</v>
      </c>
      <c r="B1050" s="13">
        <v>14</v>
      </c>
      <c r="C1050" t="s">
        <v>37</v>
      </c>
      <c r="D1050" t="s">
        <v>35</v>
      </c>
      <c r="E1050" t="str">
        <f t="shared" si="16"/>
        <v>4151614Average Per PremiseAll</v>
      </c>
      <c r="F1050">
        <v>11.25318</v>
      </c>
      <c r="G1050">
        <v>12.0016</v>
      </c>
      <c r="H1050">
        <v>12.043810000000001</v>
      </c>
      <c r="I1050">
        <v>90.588200000000001</v>
      </c>
      <c r="J1050">
        <v>0.18757550000000001</v>
      </c>
      <c r="K1050">
        <v>0.51892709999999997</v>
      </c>
      <c r="L1050" s="1">
        <v>0.74842019999999998</v>
      </c>
      <c r="M1050" s="1">
        <v>0.97791329999999999</v>
      </c>
      <c r="N1050">
        <v>1.3092649999999999</v>
      </c>
      <c r="O1050">
        <v>0.22978229999999999</v>
      </c>
      <c r="P1050">
        <v>0.56113389999999996</v>
      </c>
      <c r="Q1050">
        <v>0.79062699999999997</v>
      </c>
      <c r="R1050">
        <v>1.0201199999999999</v>
      </c>
      <c r="S1050">
        <v>1.351472</v>
      </c>
      <c r="T1050">
        <v>14</v>
      </c>
      <c r="U1050">
        <v>17</v>
      </c>
    </row>
    <row r="1051" spans="1:21">
      <c r="A1051" s="12">
        <v>41516</v>
      </c>
      <c r="B1051" s="13">
        <v>14</v>
      </c>
      <c r="C1051" t="s">
        <v>39</v>
      </c>
      <c r="D1051" t="s">
        <v>35</v>
      </c>
      <c r="E1051" t="str">
        <f t="shared" si="16"/>
        <v>4151614Average Per TonAll</v>
      </c>
      <c r="F1051">
        <v>1.176369</v>
      </c>
      <c r="G1051">
        <v>1.254621</v>
      </c>
      <c r="H1051">
        <v>1.259007</v>
      </c>
      <c r="I1051">
        <v>90.588200000000001</v>
      </c>
      <c r="J1051">
        <v>1.9672800000000001E-2</v>
      </c>
      <c r="K1051">
        <v>5.4281999999999997E-2</v>
      </c>
      <c r="L1051" s="1">
        <v>7.8252199999999994E-2</v>
      </c>
      <c r="M1051" s="1">
        <v>0.1022224</v>
      </c>
      <c r="N1051">
        <v>0.1368316</v>
      </c>
      <c r="O1051">
        <v>2.4058400000000001E-2</v>
      </c>
      <c r="P1051">
        <v>5.86676E-2</v>
      </c>
      <c r="Q1051">
        <v>8.2637799999999997E-2</v>
      </c>
      <c r="R1051">
        <v>0.10660799999999999</v>
      </c>
      <c r="S1051">
        <v>0.14121719999999999</v>
      </c>
      <c r="T1051">
        <v>14</v>
      </c>
      <c r="U1051">
        <v>17</v>
      </c>
    </row>
    <row r="1052" spans="1:21">
      <c r="A1052" s="12">
        <v>41516</v>
      </c>
      <c r="B1052" s="13">
        <v>15</v>
      </c>
      <c r="C1052" t="s">
        <v>38</v>
      </c>
      <c r="D1052" t="s">
        <v>35</v>
      </c>
      <c r="E1052" t="str">
        <f t="shared" si="16"/>
        <v>4151615Average Per DeviceAll</v>
      </c>
      <c r="F1052">
        <v>4.4836119999999999</v>
      </c>
      <c r="G1052">
        <v>4.8242219999999998</v>
      </c>
      <c r="H1052">
        <v>4.8409089999999999</v>
      </c>
      <c r="I1052">
        <v>90.212999999999994</v>
      </c>
      <c r="J1052">
        <v>0.11486739999999999</v>
      </c>
      <c r="K1052">
        <v>0.24823819999999999</v>
      </c>
      <c r="L1052" s="1">
        <v>0.34061039999999998</v>
      </c>
      <c r="M1052" s="1">
        <v>0.4329826</v>
      </c>
      <c r="N1052">
        <v>0.56635340000000001</v>
      </c>
      <c r="O1052">
        <v>0.131554</v>
      </c>
      <c r="P1052">
        <v>0.26492470000000001</v>
      </c>
      <c r="Q1052">
        <v>0.35729689999999997</v>
      </c>
      <c r="R1052">
        <v>0.44966909999999999</v>
      </c>
      <c r="S1052">
        <v>0.58303990000000006</v>
      </c>
      <c r="T1052">
        <v>14</v>
      </c>
      <c r="U1052">
        <v>17</v>
      </c>
    </row>
    <row r="1053" spans="1:21">
      <c r="A1053" s="12">
        <v>41516</v>
      </c>
      <c r="B1053" s="13">
        <v>15</v>
      </c>
      <c r="C1053" t="s">
        <v>37</v>
      </c>
      <c r="D1053" t="s">
        <v>35</v>
      </c>
      <c r="E1053" t="str">
        <f t="shared" si="16"/>
        <v>4151615Average Per PremiseAll</v>
      </c>
      <c r="F1053">
        <v>11.064730000000001</v>
      </c>
      <c r="G1053">
        <v>11.90471</v>
      </c>
      <c r="H1053">
        <v>11.94651</v>
      </c>
      <c r="I1053">
        <v>90.212999999999994</v>
      </c>
      <c r="J1053">
        <v>0.28173359999999997</v>
      </c>
      <c r="K1053">
        <v>0.61155000000000004</v>
      </c>
      <c r="L1053" s="1">
        <v>0.8399797</v>
      </c>
      <c r="M1053" s="1">
        <v>1.0684089999999999</v>
      </c>
      <c r="N1053">
        <v>1.398226</v>
      </c>
      <c r="O1053">
        <v>0.32353670000000001</v>
      </c>
      <c r="P1053">
        <v>0.65335299999999996</v>
      </c>
      <c r="Q1053">
        <v>0.88178279999999998</v>
      </c>
      <c r="R1053">
        <v>1.1102129999999999</v>
      </c>
      <c r="S1053">
        <v>1.440029</v>
      </c>
      <c r="T1053">
        <v>14</v>
      </c>
      <c r="U1053">
        <v>17</v>
      </c>
    </row>
    <row r="1054" spans="1:21">
      <c r="A1054" s="12">
        <v>41516</v>
      </c>
      <c r="B1054" s="13">
        <v>15</v>
      </c>
      <c r="C1054" t="s">
        <v>39</v>
      </c>
      <c r="D1054" t="s">
        <v>35</v>
      </c>
      <c r="E1054" t="str">
        <f t="shared" si="16"/>
        <v>4151615Average Per TonAll</v>
      </c>
      <c r="F1054">
        <v>1.1566669999999999</v>
      </c>
      <c r="G1054">
        <v>1.2445010000000001</v>
      </c>
      <c r="H1054">
        <v>1.2488440000000001</v>
      </c>
      <c r="I1054">
        <v>90.212999999999994</v>
      </c>
      <c r="J1054">
        <v>2.9524499999999999E-2</v>
      </c>
      <c r="K1054">
        <v>6.3973699999999994E-2</v>
      </c>
      <c r="L1054" s="1">
        <v>8.7832999999999994E-2</v>
      </c>
      <c r="M1054" s="1">
        <v>0.1116924</v>
      </c>
      <c r="N1054">
        <v>0.14614150000000001</v>
      </c>
      <c r="O1054">
        <v>3.3868200000000001E-2</v>
      </c>
      <c r="P1054">
        <v>6.8317299999999997E-2</v>
      </c>
      <c r="Q1054">
        <v>9.21767E-2</v>
      </c>
      <c r="R1054">
        <v>0.1160361</v>
      </c>
      <c r="S1054">
        <v>0.15048520000000001</v>
      </c>
      <c r="T1054">
        <v>14</v>
      </c>
      <c r="U1054">
        <v>17</v>
      </c>
    </row>
    <row r="1055" spans="1:21">
      <c r="A1055" s="12">
        <v>41516</v>
      </c>
      <c r="B1055" s="13">
        <v>16</v>
      </c>
      <c r="C1055" t="s">
        <v>38</v>
      </c>
      <c r="D1055" t="s">
        <v>35</v>
      </c>
      <c r="E1055" t="str">
        <f t="shared" si="16"/>
        <v>4151616Average Per DeviceAll</v>
      </c>
      <c r="F1055">
        <v>4.3460279999999996</v>
      </c>
      <c r="G1055">
        <v>4.6751259999999997</v>
      </c>
      <c r="H1055">
        <v>4.6912159999999998</v>
      </c>
      <c r="I1055">
        <v>89.920900000000003</v>
      </c>
      <c r="J1055">
        <v>0.1086198</v>
      </c>
      <c r="K1055">
        <v>0.23888019999999999</v>
      </c>
      <c r="L1055" s="1">
        <v>0.32909820000000001</v>
      </c>
      <c r="M1055" s="1">
        <v>0.41931619999999997</v>
      </c>
      <c r="N1055">
        <v>0.54957659999999997</v>
      </c>
      <c r="O1055">
        <v>0.12470920000000001</v>
      </c>
      <c r="P1055">
        <v>0.25496970000000002</v>
      </c>
      <c r="Q1055">
        <v>0.34518759999999998</v>
      </c>
      <c r="R1055">
        <v>0.4354056</v>
      </c>
      <c r="S1055">
        <v>0.565666</v>
      </c>
      <c r="T1055">
        <v>14</v>
      </c>
      <c r="U1055">
        <v>17</v>
      </c>
    </row>
    <row r="1056" spans="1:21">
      <c r="A1056" s="12">
        <v>41516</v>
      </c>
      <c r="B1056" s="13">
        <v>16</v>
      </c>
      <c r="C1056" t="s">
        <v>37</v>
      </c>
      <c r="D1056" t="s">
        <v>35</v>
      </c>
      <c r="E1056" t="str">
        <f t="shared" si="16"/>
        <v>4151616Average Per PremiseAll</v>
      </c>
      <c r="F1056">
        <v>10.72634</v>
      </c>
      <c r="G1056">
        <v>11.536160000000001</v>
      </c>
      <c r="H1056">
        <v>11.57647</v>
      </c>
      <c r="I1056">
        <v>89.920900000000003</v>
      </c>
      <c r="J1056">
        <v>0.26456079999999998</v>
      </c>
      <c r="K1056">
        <v>0.58670690000000003</v>
      </c>
      <c r="L1056" s="1">
        <v>0.80982419999999999</v>
      </c>
      <c r="M1056" s="1">
        <v>1.032942</v>
      </c>
      <c r="N1056">
        <v>1.3550880000000001</v>
      </c>
      <c r="O1056">
        <v>0.30486730000000001</v>
      </c>
      <c r="P1056">
        <v>0.62701340000000005</v>
      </c>
      <c r="Q1056">
        <v>0.85013079999999996</v>
      </c>
      <c r="R1056">
        <v>1.073248</v>
      </c>
      <c r="S1056">
        <v>1.395394</v>
      </c>
      <c r="T1056">
        <v>14</v>
      </c>
      <c r="U1056">
        <v>17</v>
      </c>
    </row>
    <row r="1057" spans="1:21">
      <c r="A1057" s="12">
        <v>41516</v>
      </c>
      <c r="B1057" s="13">
        <v>16</v>
      </c>
      <c r="C1057" t="s">
        <v>39</v>
      </c>
      <c r="D1057" t="s">
        <v>35</v>
      </c>
      <c r="E1057" t="str">
        <f t="shared" si="16"/>
        <v>4151616Average Per TonAll</v>
      </c>
      <c r="F1057">
        <v>1.121245</v>
      </c>
      <c r="G1057">
        <v>1.205999</v>
      </c>
      <c r="H1057">
        <v>1.210188</v>
      </c>
      <c r="I1057">
        <v>89.920900000000003</v>
      </c>
      <c r="J1057">
        <v>2.78033E-2</v>
      </c>
      <c r="K1057">
        <v>6.1450400000000002E-2</v>
      </c>
      <c r="L1057" s="1">
        <v>8.4754300000000005E-2</v>
      </c>
      <c r="M1057" s="1">
        <v>0.1080581</v>
      </c>
      <c r="N1057">
        <v>0.1417052</v>
      </c>
      <c r="O1057">
        <v>3.1991600000000002E-2</v>
      </c>
      <c r="P1057">
        <v>6.5638600000000005E-2</v>
      </c>
      <c r="Q1057">
        <v>8.8942499999999994E-2</v>
      </c>
      <c r="R1057">
        <v>0.11224629999999999</v>
      </c>
      <c r="S1057">
        <v>0.14589340000000001</v>
      </c>
      <c r="T1057">
        <v>14</v>
      </c>
      <c r="U1057">
        <v>17</v>
      </c>
    </row>
    <row r="1058" spans="1:21">
      <c r="A1058" s="12">
        <v>41516</v>
      </c>
      <c r="B1058" s="13">
        <v>17</v>
      </c>
      <c r="C1058" t="s">
        <v>38</v>
      </c>
      <c r="D1058" t="s">
        <v>35</v>
      </c>
      <c r="E1058" t="str">
        <f t="shared" si="16"/>
        <v>4151617Average Per DeviceAll</v>
      </c>
      <c r="F1058">
        <v>4.1128070000000001</v>
      </c>
      <c r="G1058">
        <v>4.4220309999999996</v>
      </c>
      <c r="H1058">
        <v>4.4372730000000002</v>
      </c>
      <c r="I1058">
        <v>88.242699999999999</v>
      </c>
      <c r="J1058">
        <v>9.4192100000000001E-2</v>
      </c>
      <c r="K1058">
        <v>0.22123470000000001</v>
      </c>
      <c r="L1058" s="1">
        <v>0.309224</v>
      </c>
      <c r="M1058" s="1">
        <v>0.39721329999999999</v>
      </c>
      <c r="N1058">
        <v>0.5242559</v>
      </c>
      <c r="O1058">
        <v>0.1094339</v>
      </c>
      <c r="P1058">
        <v>0.23647650000000001</v>
      </c>
      <c r="Q1058">
        <v>0.32446580000000003</v>
      </c>
      <c r="R1058">
        <v>0.41245510000000002</v>
      </c>
      <c r="S1058">
        <v>0.53949769999999997</v>
      </c>
      <c r="T1058">
        <v>14</v>
      </c>
      <c r="U1058">
        <v>17</v>
      </c>
    </row>
    <row r="1059" spans="1:21">
      <c r="A1059" s="12">
        <v>41516</v>
      </c>
      <c r="B1059" s="13">
        <v>17</v>
      </c>
      <c r="C1059" t="s">
        <v>37</v>
      </c>
      <c r="D1059" t="s">
        <v>35</v>
      </c>
      <c r="E1059" t="str">
        <f t="shared" si="16"/>
        <v>4151617Average Per PremiseAll</v>
      </c>
      <c r="F1059">
        <v>10.151619999999999</v>
      </c>
      <c r="G1059">
        <v>10.911809999999999</v>
      </c>
      <c r="H1059">
        <v>10.95</v>
      </c>
      <c r="I1059">
        <v>88.242699999999999</v>
      </c>
      <c r="J1059">
        <v>0.22835630000000001</v>
      </c>
      <c r="K1059">
        <v>0.54256959999999999</v>
      </c>
      <c r="L1059" s="1">
        <v>0.7601928</v>
      </c>
      <c r="M1059" s="1">
        <v>0.97781589999999996</v>
      </c>
      <c r="N1059">
        <v>1.2920290000000001</v>
      </c>
      <c r="O1059">
        <v>0.26653939999999998</v>
      </c>
      <c r="P1059">
        <v>0.58075270000000001</v>
      </c>
      <c r="Q1059">
        <v>0.79837579999999997</v>
      </c>
      <c r="R1059">
        <v>1.0159990000000001</v>
      </c>
      <c r="S1059">
        <v>1.330212</v>
      </c>
      <c r="T1059">
        <v>14</v>
      </c>
      <c r="U1059">
        <v>17</v>
      </c>
    </row>
    <row r="1060" spans="1:21">
      <c r="A1060" s="12">
        <v>41516</v>
      </c>
      <c r="B1060" s="13">
        <v>17</v>
      </c>
      <c r="C1060" t="s">
        <v>39</v>
      </c>
      <c r="D1060" t="s">
        <v>35</v>
      </c>
      <c r="E1060" t="str">
        <f t="shared" si="16"/>
        <v>4151617Average Per TonAll</v>
      </c>
      <c r="F1060">
        <v>1.061131</v>
      </c>
      <c r="G1060">
        <v>1.140722</v>
      </c>
      <c r="H1060">
        <v>1.14469</v>
      </c>
      <c r="I1060">
        <v>88.242699999999999</v>
      </c>
      <c r="J1060">
        <v>2.4043800000000001E-2</v>
      </c>
      <c r="K1060">
        <v>5.6861299999999997E-2</v>
      </c>
      <c r="L1060" s="1">
        <v>7.9590499999999995E-2</v>
      </c>
      <c r="M1060" s="1">
        <v>0.1023198</v>
      </c>
      <c r="N1060">
        <v>0.13513729999999999</v>
      </c>
      <c r="O1060">
        <v>2.8011399999999999E-2</v>
      </c>
      <c r="P1060">
        <v>6.0828899999999998E-2</v>
      </c>
      <c r="Q1060">
        <v>8.3558099999999996E-2</v>
      </c>
      <c r="R1060">
        <v>0.1062874</v>
      </c>
      <c r="S1060">
        <v>0.1391049</v>
      </c>
      <c r="T1060">
        <v>14</v>
      </c>
      <c r="U1060">
        <v>17</v>
      </c>
    </row>
    <row r="1061" spans="1:21">
      <c r="A1061" s="12">
        <v>41516</v>
      </c>
      <c r="B1061" s="13">
        <v>18</v>
      </c>
      <c r="C1061" t="s">
        <v>38</v>
      </c>
      <c r="D1061" t="s">
        <v>35</v>
      </c>
      <c r="E1061" t="str">
        <f t="shared" si="16"/>
        <v>4151618Average Per DeviceAll</v>
      </c>
      <c r="F1061">
        <v>4.0028600000000001</v>
      </c>
      <c r="G1061">
        <v>3.9961120000000001</v>
      </c>
      <c r="H1061">
        <v>4.010027</v>
      </c>
      <c r="I1061">
        <v>85.542199999999994</v>
      </c>
      <c r="J1061">
        <v>-0.21910569999999999</v>
      </c>
      <c r="K1061">
        <v>-9.3643400000000002E-2</v>
      </c>
      <c r="L1061" s="1">
        <v>-6.7485000000000002E-3</v>
      </c>
      <c r="M1061" s="1">
        <v>8.0146400000000007E-2</v>
      </c>
      <c r="N1061">
        <v>0.20560870000000001</v>
      </c>
      <c r="O1061">
        <v>-0.2051904</v>
      </c>
      <c r="P1061">
        <v>-7.9727999999999993E-2</v>
      </c>
      <c r="Q1061">
        <v>7.1668000000000001E-3</v>
      </c>
      <c r="R1061">
        <v>9.4061699999999998E-2</v>
      </c>
      <c r="S1061">
        <v>0.2195241</v>
      </c>
      <c r="T1061">
        <v>14</v>
      </c>
      <c r="U1061">
        <v>17</v>
      </c>
    </row>
    <row r="1062" spans="1:21">
      <c r="A1062" s="12">
        <v>41516</v>
      </c>
      <c r="B1062" s="13">
        <v>18</v>
      </c>
      <c r="C1062" t="s">
        <v>37</v>
      </c>
      <c r="D1062" t="s">
        <v>35</v>
      </c>
      <c r="E1062" t="str">
        <f t="shared" si="16"/>
        <v>4151618Average Per PremiseAll</v>
      </c>
      <c r="F1062">
        <v>9.879448</v>
      </c>
      <c r="G1062">
        <v>9.8619009999999996</v>
      </c>
      <c r="H1062">
        <v>9.8967639999999992</v>
      </c>
      <c r="I1062">
        <v>85.542199999999994</v>
      </c>
      <c r="J1062">
        <v>-0.54275169999999995</v>
      </c>
      <c r="K1062">
        <v>-0.23245589999999999</v>
      </c>
      <c r="L1062" s="1">
        <v>-1.7545999999999999E-2</v>
      </c>
      <c r="M1062" s="1">
        <v>0.19736390000000001</v>
      </c>
      <c r="N1062">
        <v>0.50765970000000005</v>
      </c>
      <c r="O1062">
        <v>-0.50788960000000005</v>
      </c>
      <c r="P1062">
        <v>-0.19759379999999999</v>
      </c>
      <c r="Q1062">
        <v>1.7316100000000001E-2</v>
      </c>
      <c r="R1062">
        <v>0.23222599999999999</v>
      </c>
      <c r="S1062">
        <v>0.54252180000000005</v>
      </c>
      <c r="T1062">
        <v>14</v>
      </c>
      <c r="U1062">
        <v>17</v>
      </c>
    </row>
    <row r="1063" spans="1:21">
      <c r="A1063" s="12">
        <v>41516</v>
      </c>
      <c r="B1063" s="13">
        <v>18</v>
      </c>
      <c r="C1063" t="s">
        <v>39</v>
      </c>
      <c r="D1063" t="s">
        <v>35</v>
      </c>
      <c r="E1063" t="str">
        <f t="shared" si="16"/>
        <v>4151618Average Per TonAll</v>
      </c>
      <c r="F1063">
        <v>1.032715</v>
      </c>
      <c r="G1063">
        <v>1.030918</v>
      </c>
      <c r="H1063">
        <v>1.0345409999999999</v>
      </c>
      <c r="I1063">
        <v>85.542199999999994</v>
      </c>
      <c r="J1063">
        <v>-5.66515E-2</v>
      </c>
      <c r="K1063">
        <v>-2.4242799999999998E-2</v>
      </c>
      <c r="L1063" s="1">
        <v>-1.7967E-3</v>
      </c>
      <c r="M1063" s="1">
        <v>2.0649500000000001E-2</v>
      </c>
      <c r="N1063">
        <v>5.30582E-2</v>
      </c>
      <c r="O1063">
        <v>-5.3029100000000003E-2</v>
      </c>
      <c r="P1063">
        <v>-2.0620400000000001E-2</v>
      </c>
      <c r="Q1063">
        <v>1.8257E-3</v>
      </c>
      <c r="R1063">
        <v>2.4271899999999999E-2</v>
      </c>
      <c r="S1063">
        <v>5.6680599999999998E-2</v>
      </c>
      <c r="T1063">
        <v>14</v>
      </c>
      <c r="U1063">
        <v>17</v>
      </c>
    </row>
    <row r="1064" spans="1:21">
      <c r="A1064" s="12">
        <v>41516</v>
      </c>
      <c r="B1064" s="13">
        <v>19</v>
      </c>
      <c r="C1064" t="s">
        <v>38</v>
      </c>
      <c r="D1064" t="s">
        <v>35</v>
      </c>
      <c r="E1064" t="str">
        <f t="shared" si="16"/>
        <v>4151619Average Per DeviceAll</v>
      </c>
      <c r="F1064">
        <v>3.592562</v>
      </c>
      <c r="G1064">
        <v>3.4788389999999998</v>
      </c>
      <c r="H1064">
        <v>3.490971</v>
      </c>
      <c r="I1064">
        <v>83.042599999999993</v>
      </c>
      <c r="J1064">
        <v>-0.31757439999999998</v>
      </c>
      <c r="K1064">
        <v>-0.19713739999999999</v>
      </c>
      <c r="L1064" s="1">
        <v>-0.113723</v>
      </c>
      <c r="M1064" s="1">
        <v>-3.0308700000000001E-2</v>
      </c>
      <c r="N1064">
        <v>9.0128299999999995E-2</v>
      </c>
      <c r="O1064">
        <v>-0.30544250000000001</v>
      </c>
      <c r="P1064">
        <v>-0.18500539999999999</v>
      </c>
      <c r="Q1064">
        <v>-0.1015911</v>
      </c>
      <c r="R1064">
        <v>-1.81768E-2</v>
      </c>
      <c r="S1064">
        <v>0.1022602</v>
      </c>
      <c r="T1064">
        <v>14</v>
      </c>
      <c r="U1064">
        <v>17</v>
      </c>
    </row>
    <row r="1065" spans="1:21">
      <c r="A1065" s="12">
        <v>41516</v>
      </c>
      <c r="B1065" s="13">
        <v>19</v>
      </c>
      <c r="C1065" t="s">
        <v>37</v>
      </c>
      <c r="D1065" t="s">
        <v>35</v>
      </c>
      <c r="E1065" t="str">
        <f t="shared" si="16"/>
        <v>4151619Average Per PremiseAll</v>
      </c>
      <c r="F1065">
        <v>8.8655620000000006</v>
      </c>
      <c r="G1065">
        <v>8.5854739999999996</v>
      </c>
      <c r="H1065">
        <v>8.615869</v>
      </c>
      <c r="I1065">
        <v>83.042599999999993</v>
      </c>
      <c r="J1065">
        <v>-0.78427219999999997</v>
      </c>
      <c r="K1065">
        <v>-0.486396</v>
      </c>
      <c r="L1065" s="1">
        <v>-0.2800879</v>
      </c>
      <c r="M1065" s="1">
        <v>-7.3779800000000006E-2</v>
      </c>
      <c r="N1065">
        <v>0.2240963</v>
      </c>
      <c r="O1065">
        <v>-0.75387839999999995</v>
      </c>
      <c r="P1065">
        <v>-0.45600220000000002</v>
      </c>
      <c r="Q1065">
        <v>-0.2496941</v>
      </c>
      <c r="R1065">
        <v>-4.3386000000000001E-2</v>
      </c>
      <c r="S1065">
        <v>0.2544902</v>
      </c>
      <c r="T1065">
        <v>14</v>
      </c>
      <c r="U1065">
        <v>17</v>
      </c>
    </row>
    <row r="1066" spans="1:21">
      <c r="A1066" s="12">
        <v>41516</v>
      </c>
      <c r="B1066" s="13">
        <v>19</v>
      </c>
      <c r="C1066" t="s">
        <v>39</v>
      </c>
      <c r="D1066" t="s">
        <v>35</v>
      </c>
      <c r="E1066" t="str">
        <f t="shared" si="16"/>
        <v>4151619Average Per TonAll</v>
      </c>
      <c r="F1066">
        <v>0.92678360000000004</v>
      </c>
      <c r="G1066">
        <v>0.89748059999999996</v>
      </c>
      <c r="H1066">
        <v>0.90063879999999996</v>
      </c>
      <c r="I1066">
        <v>83.042599999999993</v>
      </c>
      <c r="J1066">
        <v>-8.1961500000000007E-2</v>
      </c>
      <c r="K1066">
        <v>-5.0850399999999997E-2</v>
      </c>
      <c r="L1066" s="1">
        <v>-2.93029E-2</v>
      </c>
      <c r="M1066" s="1">
        <v>-7.7554E-3</v>
      </c>
      <c r="N1066">
        <v>2.33557E-2</v>
      </c>
      <c r="O1066">
        <v>-7.8803399999999996E-2</v>
      </c>
      <c r="P1066">
        <v>-4.76923E-2</v>
      </c>
      <c r="Q1066">
        <v>-2.6144799999999999E-2</v>
      </c>
      <c r="R1066">
        <v>-4.5973000000000003E-3</v>
      </c>
      <c r="S1066">
        <v>2.6513800000000001E-2</v>
      </c>
      <c r="T1066">
        <v>14</v>
      </c>
      <c r="U1066">
        <v>17</v>
      </c>
    </row>
    <row r="1067" spans="1:21">
      <c r="A1067" s="12">
        <v>41516</v>
      </c>
      <c r="B1067" s="13">
        <v>20</v>
      </c>
      <c r="C1067" t="s">
        <v>38</v>
      </c>
      <c r="D1067" t="s">
        <v>35</v>
      </c>
      <c r="E1067" t="str">
        <f t="shared" si="16"/>
        <v>4151620Average Per DeviceAll</v>
      </c>
      <c r="F1067">
        <v>3.4100540000000001</v>
      </c>
      <c r="G1067">
        <v>3.2648969999999999</v>
      </c>
      <c r="H1067">
        <v>3.2762899999999999</v>
      </c>
      <c r="I1067">
        <v>81.243399999999994</v>
      </c>
      <c r="J1067">
        <v>-0.34708830000000002</v>
      </c>
      <c r="K1067">
        <v>-0.22778599999999999</v>
      </c>
      <c r="L1067" s="1">
        <v>-0.14515749999999999</v>
      </c>
      <c r="M1067" s="1">
        <v>-6.2529100000000004E-2</v>
      </c>
      <c r="N1067">
        <v>5.6773200000000003E-2</v>
      </c>
      <c r="O1067">
        <v>-0.33569450000000001</v>
      </c>
      <c r="P1067">
        <v>-0.2163921</v>
      </c>
      <c r="Q1067">
        <v>-0.13376370000000001</v>
      </c>
      <c r="R1067">
        <v>-5.1135300000000002E-2</v>
      </c>
      <c r="S1067">
        <v>6.8167099999999994E-2</v>
      </c>
      <c r="T1067">
        <v>14</v>
      </c>
      <c r="U1067">
        <v>17</v>
      </c>
    </row>
    <row r="1068" spans="1:21">
      <c r="A1068" s="12">
        <v>41516</v>
      </c>
      <c r="B1068" s="13">
        <v>20</v>
      </c>
      <c r="C1068" t="s">
        <v>37</v>
      </c>
      <c r="D1068" t="s">
        <v>35</v>
      </c>
      <c r="E1068" t="str">
        <f t="shared" si="16"/>
        <v>4151620Average Per PremiseAll</v>
      </c>
      <c r="F1068">
        <v>8.4164399999999997</v>
      </c>
      <c r="G1068">
        <v>8.0575460000000003</v>
      </c>
      <c r="H1068">
        <v>8.0860900000000004</v>
      </c>
      <c r="I1068">
        <v>81.243399999999994</v>
      </c>
      <c r="J1068">
        <v>-0.85832759999999997</v>
      </c>
      <c r="K1068">
        <v>-0.56325829999999999</v>
      </c>
      <c r="L1068" s="1">
        <v>-0.3588943</v>
      </c>
      <c r="M1068" s="1">
        <v>-0.15453030000000001</v>
      </c>
      <c r="N1068">
        <v>0.140539</v>
      </c>
      <c r="O1068">
        <v>-0.82978249999999998</v>
      </c>
      <c r="P1068">
        <v>-0.53471329999999995</v>
      </c>
      <c r="Q1068">
        <v>-0.33034930000000001</v>
      </c>
      <c r="R1068">
        <v>-0.12598519999999999</v>
      </c>
      <c r="S1068">
        <v>0.16908400000000001</v>
      </c>
      <c r="T1068">
        <v>14</v>
      </c>
      <c r="U1068">
        <v>17</v>
      </c>
    </row>
    <row r="1069" spans="1:21">
      <c r="A1069" s="12">
        <v>41516</v>
      </c>
      <c r="B1069" s="13">
        <v>20</v>
      </c>
      <c r="C1069" t="s">
        <v>39</v>
      </c>
      <c r="D1069" t="s">
        <v>35</v>
      </c>
      <c r="E1069" t="str">
        <f t="shared" si="16"/>
        <v>4151620Average Per TonAll</v>
      </c>
      <c r="F1069">
        <v>0.87978029999999996</v>
      </c>
      <c r="G1069">
        <v>0.84229109999999996</v>
      </c>
      <c r="H1069">
        <v>0.84525700000000004</v>
      </c>
      <c r="I1069">
        <v>81.243399999999994</v>
      </c>
      <c r="J1069">
        <v>-8.9651700000000001E-2</v>
      </c>
      <c r="K1069">
        <v>-5.8833700000000003E-2</v>
      </c>
      <c r="L1069" s="1">
        <v>-3.7489300000000003E-2</v>
      </c>
      <c r="M1069" s="1">
        <v>-1.6144800000000001E-2</v>
      </c>
      <c r="N1069">
        <v>1.4673200000000001E-2</v>
      </c>
      <c r="O1069">
        <v>-8.6685700000000004E-2</v>
      </c>
      <c r="P1069">
        <v>-5.5867699999999999E-2</v>
      </c>
      <c r="Q1069">
        <v>-3.4523199999999997E-2</v>
      </c>
      <c r="R1069">
        <v>-1.3178799999999999E-2</v>
      </c>
      <c r="S1069">
        <v>1.7639200000000001E-2</v>
      </c>
      <c r="T1069">
        <v>14</v>
      </c>
      <c r="U1069">
        <v>17</v>
      </c>
    </row>
    <row r="1070" spans="1:21">
      <c r="A1070" s="12">
        <v>41516</v>
      </c>
      <c r="B1070" s="13">
        <v>21</v>
      </c>
      <c r="C1070" t="s">
        <v>38</v>
      </c>
      <c r="D1070" t="s">
        <v>35</v>
      </c>
      <c r="E1070" t="str">
        <f t="shared" si="16"/>
        <v>4151621Average Per DeviceAll</v>
      </c>
      <c r="F1070">
        <v>3.1764299999999999</v>
      </c>
      <c r="G1070">
        <v>3.0683210000000001</v>
      </c>
      <c r="H1070">
        <v>3.079151</v>
      </c>
      <c r="I1070">
        <v>79.366500000000002</v>
      </c>
      <c r="J1070">
        <v>-0.30436669999999999</v>
      </c>
      <c r="K1070">
        <v>-0.18841659999999999</v>
      </c>
      <c r="L1070" s="1">
        <v>-0.10810989999999999</v>
      </c>
      <c r="M1070" s="1">
        <v>-2.78032E-2</v>
      </c>
      <c r="N1070">
        <v>8.8147000000000003E-2</v>
      </c>
      <c r="O1070">
        <v>-0.29353600000000002</v>
      </c>
      <c r="P1070">
        <v>-0.17758589999999999</v>
      </c>
      <c r="Q1070">
        <v>-9.7279199999999996E-2</v>
      </c>
      <c r="R1070">
        <v>-1.6972500000000001E-2</v>
      </c>
      <c r="S1070">
        <v>9.8977599999999999E-2</v>
      </c>
      <c r="T1070">
        <v>14</v>
      </c>
      <c r="U1070">
        <v>17</v>
      </c>
    </row>
    <row r="1071" spans="1:21">
      <c r="A1071" s="12">
        <v>41516</v>
      </c>
      <c r="B1071" s="13">
        <v>21</v>
      </c>
      <c r="C1071" t="s">
        <v>37</v>
      </c>
      <c r="D1071" t="s">
        <v>35</v>
      </c>
      <c r="E1071" t="str">
        <f t="shared" si="16"/>
        <v>4151621Average Per PremiseAll</v>
      </c>
      <c r="F1071">
        <v>7.8404230000000004</v>
      </c>
      <c r="G1071">
        <v>7.5733509999999997</v>
      </c>
      <c r="H1071">
        <v>7.6004860000000001</v>
      </c>
      <c r="I1071">
        <v>79.366500000000002</v>
      </c>
      <c r="J1071">
        <v>-0.75246389999999996</v>
      </c>
      <c r="K1071">
        <v>-0.4656903</v>
      </c>
      <c r="L1071" s="1">
        <v>-0.26707180000000003</v>
      </c>
      <c r="M1071" s="1">
        <v>-6.8453299999999995E-2</v>
      </c>
      <c r="N1071">
        <v>0.21832029999999999</v>
      </c>
      <c r="O1071">
        <v>-0.72532890000000005</v>
      </c>
      <c r="P1071">
        <v>-0.43855539999999998</v>
      </c>
      <c r="Q1071">
        <v>-0.23993690000000001</v>
      </c>
      <c r="R1071">
        <v>-4.1318399999999998E-2</v>
      </c>
      <c r="S1071">
        <v>0.24545520000000001</v>
      </c>
      <c r="T1071">
        <v>14</v>
      </c>
      <c r="U1071">
        <v>17</v>
      </c>
    </row>
    <row r="1072" spans="1:21">
      <c r="A1072" s="12">
        <v>41516</v>
      </c>
      <c r="B1072" s="13">
        <v>21</v>
      </c>
      <c r="C1072" t="s">
        <v>39</v>
      </c>
      <c r="D1072" t="s">
        <v>35</v>
      </c>
      <c r="E1072" t="str">
        <f t="shared" si="16"/>
        <v>4151621Average Per TonAll</v>
      </c>
      <c r="F1072">
        <v>0.81954349999999998</v>
      </c>
      <c r="G1072">
        <v>0.79163640000000002</v>
      </c>
      <c r="H1072">
        <v>0.79445589999999999</v>
      </c>
      <c r="I1072">
        <v>79.366500000000002</v>
      </c>
      <c r="J1072">
        <v>-7.8603400000000004E-2</v>
      </c>
      <c r="K1072">
        <v>-4.8651600000000003E-2</v>
      </c>
      <c r="L1072" s="1">
        <v>-2.7907100000000001E-2</v>
      </c>
      <c r="M1072" s="1">
        <v>-7.1625999999999999E-3</v>
      </c>
      <c r="N1072">
        <v>2.2789199999999999E-2</v>
      </c>
      <c r="O1072">
        <v>-7.5783900000000001E-2</v>
      </c>
      <c r="P1072">
        <v>-4.5832199999999997E-2</v>
      </c>
      <c r="Q1072">
        <v>-2.5087700000000001E-2</v>
      </c>
      <c r="R1072">
        <v>-4.3430999999999999E-3</v>
      </c>
      <c r="S1072">
        <v>2.5608599999999999E-2</v>
      </c>
      <c r="T1072">
        <v>14</v>
      </c>
      <c r="U1072">
        <v>17</v>
      </c>
    </row>
    <row r="1073" spans="1:21">
      <c r="A1073" s="12">
        <v>41516</v>
      </c>
      <c r="B1073" s="13">
        <v>22</v>
      </c>
      <c r="C1073" t="s">
        <v>38</v>
      </c>
      <c r="D1073" t="s">
        <v>35</v>
      </c>
      <c r="E1073" t="str">
        <f t="shared" si="16"/>
        <v>4151622Average Per DeviceAll</v>
      </c>
      <c r="F1073">
        <v>2.8418800000000002</v>
      </c>
      <c r="G1073">
        <v>2.7288039999999998</v>
      </c>
      <c r="H1073">
        <v>2.7384029999999999</v>
      </c>
      <c r="I1073">
        <v>79.3018</v>
      </c>
      <c r="J1073">
        <v>-0.29441909999999999</v>
      </c>
      <c r="K1073">
        <v>-0.18728040000000001</v>
      </c>
      <c r="L1073" s="1">
        <v>-0.11307639999999999</v>
      </c>
      <c r="M1073" s="1">
        <v>-3.8872400000000001E-2</v>
      </c>
      <c r="N1073">
        <v>6.8266300000000002E-2</v>
      </c>
      <c r="O1073">
        <v>-0.28482000000000002</v>
      </c>
      <c r="P1073">
        <v>-0.17768120000000001</v>
      </c>
      <c r="Q1073">
        <v>-0.10347720000000001</v>
      </c>
      <c r="R1073">
        <v>-2.9273299999999999E-2</v>
      </c>
      <c r="S1073">
        <v>7.7865500000000004E-2</v>
      </c>
      <c r="T1073">
        <v>14</v>
      </c>
      <c r="U1073">
        <v>17</v>
      </c>
    </row>
    <row r="1074" spans="1:21">
      <c r="A1074" s="12">
        <v>41516</v>
      </c>
      <c r="B1074" s="13">
        <v>22</v>
      </c>
      <c r="C1074" t="s">
        <v>37</v>
      </c>
      <c r="D1074" t="s">
        <v>35</v>
      </c>
      <c r="E1074" t="str">
        <f t="shared" si="16"/>
        <v>4151622Average Per PremiseAll</v>
      </c>
      <c r="F1074">
        <v>7.0151339999999998</v>
      </c>
      <c r="G1074">
        <v>6.7350880000000002</v>
      </c>
      <c r="H1074">
        <v>6.7591380000000001</v>
      </c>
      <c r="I1074">
        <v>79.3018</v>
      </c>
      <c r="J1074">
        <v>-0.728522</v>
      </c>
      <c r="K1074">
        <v>-0.46355879999999999</v>
      </c>
      <c r="L1074" s="1">
        <v>-0.28004620000000002</v>
      </c>
      <c r="M1074" s="1">
        <v>-9.6533499999999994E-2</v>
      </c>
      <c r="N1074">
        <v>0.16842960000000001</v>
      </c>
      <c r="O1074">
        <v>-0.70447269999999995</v>
      </c>
      <c r="P1074">
        <v>-0.4395096</v>
      </c>
      <c r="Q1074">
        <v>-0.25599690000000003</v>
      </c>
      <c r="R1074">
        <v>-7.2484300000000002E-2</v>
      </c>
      <c r="S1074">
        <v>0.19247890000000001</v>
      </c>
      <c r="T1074">
        <v>14</v>
      </c>
      <c r="U1074">
        <v>17</v>
      </c>
    </row>
    <row r="1075" spans="1:21">
      <c r="A1075" s="12">
        <v>41516</v>
      </c>
      <c r="B1075" s="13">
        <v>22</v>
      </c>
      <c r="C1075" t="s">
        <v>39</v>
      </c>
      <c r="D1075" t="s">
        <v>35</v>
      </c>
      <c r="E1075" t="str">
        <f t="shared" si="16"/>
        <v>4151622Average Per TonAll</v>
      </c>
      <c r="F1075">
        <v>0.7332573</v>
      </c>
      <c r="G1075">
        <v>0.70402410000000004</v>
      </c>
      <c r="H1075">
        <v>0.70652300000000001</v>
      </c>
      <c r="I1075">
        <v>79.3018</v>
      </c>
      <c r="J1075">
        <v>-7.6075000000000004E-2</v>
      </c>
      <c r="K1075">
        <v>-4.8400499999999999E-2</v>
      </c>
      <c r="L1075" s="1">
        <v>-2.9233200000000001E-2</v>
      </c>
      <c r="M1075" s="1">
        <v>-1.00658E-2</v>
      </c>
      <c r="N1075">
        <v>1.7608700000000001E-2</v>
      </c>
      <c r="O1075">
        <v>-7.3576199999999994E-2</v>
      </c>
      <c r="P1075">
        <v>-4.5901600000000001E-2</v>
      </c>
      <c r="Q1075">
        <v>-2.6734299999999999E-2</v>
      </c>
      <c r="R1075">
        <v>-7.5669999999999999E-3</v>
      </c>
      <c r="S1075">
        <v>2.01075E-2</v>
      </c>
      <c r="T1075">
        <v>14</v>
      </c>
      <c r="U1075">
        <v>17</v>
      </c>
    </row>
    <row r="1076" spans="1:21">
      <c r="A1076" s="12">
        <v>41516</v>
      </c>
      <c r="B1076" s="13">
        <v>23</v>
      </c>
      <c r="C1076" t="s">
        <v>38</v>
      </c>
      <c r="D1076" t="s">
        <v>35</v>
      </c>
      <c r="E1076" t="str">
        <f t="shared" si="16"/>
        <v>4151623Average Per DeviceAll</v>
      </c>
      <c r="F1076">
        <v>2.4951979999999998</v>
      </c>
      <c r="G1076">
        <v>2.4299170000000001</v>
      </c>
      <c r="H1076">
        <v>2.438431</v>
      </c>
      <c r="I1076">
        <v>79.073700000000002</v>
      </c>
      <c r="J1076">
        <v>-0.23088939999999999</v>
      </c>
      <c r="K1076">
        <v>-0.13304659999999999</v>
      </c>
      <c r="L1076" s="1">
        <v>-6.5280900000000003E-2</v>
      </c>
      <c r="M1076" s="1">
        <v>2.4846999999999998E-3</v>
      </c>
      <c r="N1076">
        <v>0.1003275</v>
      </c>
      <c r="O1076">
        <v>-0.2223753</v>
      </c>
      <c r="P1076">
        <v>-0.1245325</v>
      </c>
      <c r="Q1076">
        <v>-5.6766799999999999E-2</v>
      </c>
      <c r="R1076">
        <v>1.09988E-2</v>
      </c>
      <c r="S1076">
        <v>0.1088416</v>
      </c>
      <c r="T1076">
        <v>14</v>
      </c>
      <c r="U1076">
        <v>17</v>
      </c>
    </row>
    <row r="1077" spans="1:21">
      <c r="A1077" s="12">
        <v>41516</v>
      </c>
      <c r="B1077" s="13">
        <v>23</v>
      </c>
      <c r="C1077" t="s">
        <v>37</v>
      </c>
      <c r="D1077" t="s">
        <v>35</v>
      </c>
      <c r="E1077" t="str">
        <f t="shared" si="16"/>
        <v>4151623Average Per PremiseAll</v>
      </c>
      <c r="F1077">
        <v>6.1587959999999997</v>
      </c>
      <c r="G1077">
        <v>5.997134</v>
      </c>
      <c r="H1077">
        <v>6.0184639999999998</v>
      </c>
      <c r="I1077">
        <v>79.073700000000002</v>
      </c>
      <c r="J1077">
        <v>-0.57121</v>
      </c>
      <c r="K1077">
        <v>-0.32924619999999999</v>
      </c>
      <c r="L1077" s="1">
        <v>-0.16166269999999999</v>
      </c>
      <c r="M1077" s="1">
        <v>5.9207000000000001E-3</v>
      </c>
      <c r="N1077">
        <v>0.24788450000000001</v>
      </c>
      <c r="O1077">
        <v>-0.54987940000000002</v>
      </c>
      <c r="P1077">
        <v>-0.30791560000000001</v>
      </c>
      <c r="Q1077">
        <v>-0.14033219999999999</v>
      </c>
      <c r="R1077">
        <v>2.7251299999999999E-2</v>
      </c>
      <c r="S1077">
        <v>0.26921509999999998</v>
      </c>
      <c r="T1077">
        <v>14</v>
      </c>
      <c r="U1077">
        <v>17</v>
      </c>
    </row>
    <row r="1078" spans="1:21">
      <c r="A1078" s="12">
        <v>41516</v>
      </c>
      <c r="B1078" s="13">
        <v>23</v>
      </c>
      <c r="C1078" t="s">
        <v>39</v>
      </c>
      <c r="D1078" t="s">
        <v>35</v>
      </c>
      <c r="E1078" t="str">
        <f t="shared" si="16"/>
        <v>4151623Average Per TonAll</v>
      </c>
      <c r="F1078">
        <v>0.64377209999999996</v>
      </c>
      <c r="G1078">
        <v>0.62689600000000001</v>
      </c>
      <c r="H1078">
        <v>0.62911240000000002</v>
      </c>
      <c r="I1078">
        <v>79.073700000000002</v>
      </c>
      <c r="J1078">
        <v>-5.96526E-2</v>
      </c>
      <c r="K1078">
        <v>-3.4379899999999998E-2</v>
      </c>
      <c r="L1078" s="1">
        <v>-1.6875999999999999E-2</v>
      </c>
      <c r="M1078" s="1">
        <v>6.2779999999999997E-4</v>
      </c>
      <c r="N1078">
        <v>2.5900599999999999E-2</v>
      </c>
      <c r="O1078">
        <v>-5.74362E-2</v>
      </c>
      <c r="P1078">
        <v>-3.2163499999999998E-2</v>
      </c>
      <c r="Q1078">
        <v>-1.46596E-2</v>
      </c>
      <c r="R1078">
        <v>2.8441999999999999E-3</v>
      </c>
      <c r="S1078">
        <v>2.81169E-2</v>
      </c>
      <c r="T1078">
        <v>14</v>
      </c>
      <c r="U1078">
        <v>17</v>
      </c>
    </row>
    <row r="1079" spans="1:21">
      <c r="A1079" s="12">
        <v>41516</v>
      </c>
      <c r="B1079" s="13">
        <v>24</v>
      </c>
      <c r="C1079" t="s">
        <v>38</v>
      </c>
      <c r="D1079" t="s">
        <v>35</v>
      </c>
      <c r="E1079" t="str">
        <f t="shared" si="16"/>
        <v>4151624Average Per DeviceAll</v>
      </c>
      <c r="F1079">
        <v>2.23916</v>
      </c>
      <c r="G1079">
        <v>2.1975760000000002</v>
      </c>
      <c r="H1079">
        <v>2.2052580000000002</v>
      </c>
      <c r="I1079">
        <v>77.663200000000003</v>
      </c>
      <c r="J1079">
        <v>-0.19292570000000001</v>
      </c>
      <c r="K1079">
        <v>-0.10351200000000001</v>
      </c>
      <c r="L1079" s="1">
        <v>-4.1584299999999998E-2</v>
      </c>
      <c r="M1079" s="1">
        <v>2.0343400000000001E-2</v>
      </c>
      <c r="N1079">
        <v>0.1097572</v>
      </c>
      <c r="O1079">
        <v>-0.1852432</v>
      </c>
      <c r="P1079">
        <v>-9.5829399999999995E-2</v>
      </c>
      <c r="Q1079">
        <v>-3.39017E-2</v>
      </c>
      <c r="R1079">
        <v>2.8025999999999999E-2</v>
      </c>
      <c r="S1079">
        <v>0.1174398</v>
      </c>
      <c r="T1079">
        <v>14</v>
      </c>
      <c r="U1079">
        <v>17</v>
      </c>
    </row>
    <row r="1080" spans="1:21">
      <c r="A1080" s="12">
        <v>41516</v>
      </c>
      <c r="B1080" s="13">
        <v>24</v>
      </c>
      <c r="C1080" t="s">
        <v>37</v>
      </c>
      <c r="D1080" t="s">
        <v>35</v>
      </c>
      <c r="E1080" t="str">
        <f t="shared" si="16"/>
        <v>4151624Average Per PremiseAll</v>
      </c>
      <c r="F1080">
        <v>5.5262060000000002</v>
      </c>
      <c r="G1080">
        <v>5.4235720000000001</v>
      </c>
      <c r="H1080">
        <v>5.4428190000000001</v>
      </c>
      <c r="I1080">
        <v>77.663200000000003</v>
      </c>
      <c r="J1080">
        <v>-0.47688560000000002</v>
      </c>
      <c r="K1080">
        <v>-0.25577460000000002</v>
      </c>
      <c r="L1080" s="1">
        <v>-0.10263369999999999</v>
      </c>
      <c r="M1080" s="1">
        <v>5.0507200000000002E-2</v>
      </c>
      <c r="N1080">
        <v>0.27161829999999998</v>
      </c>
      <c r="O1080">
        <v>-0.45763860000000001</v>
      </c>
      <c r="P1080">
        <v>-0.2365275</v>
      </c>
      <c r="Q1080">
        <v>-8.3386600000000005E-2</v>
      </c>
      <c r="R1080">
        <v>6.9754200000000002E-2</v>
      </c>
      <c r="S1080">
        <v>0.29086529999999999</v>
      </c>
      <c r="T1080">
        <v>14</v>
      </c>
      <c r="U1080">
        <v>17</v>
      </c>
    </row>
    <row r="1081" spans="1:21">
      <c r="A1081" s="12">
        <v>41516</v>
      </c>
      <c r="B1081" s="13">
        <v>24</v>
      </c>
      <c r="C1081" t="s">
        <v>39</v>
      </c>
      <c r="D1081" t="s">
        <v>35</v>
      </c>
      <c r="E1081" t="str">
        <f t="shared" si="16"/>
        <v>4151624Average Per TonAll</v>
      </c>
      <c r="F1081">
        <v>0.57767429999999997</v>
      </c>
      <c r="G1081">
        <v>0.56694580000000006</v>
      </c>
      <c r="H1081">
        <v>0.5689457</v>
      </c>
      <c r="I1081">
        <v>77.663200000000003</v>
      </c>
      <c r="J1081">
        <v>-4.9819099999999998E-2</v>
      </c>
      <c r="K1081">
        <v>-2.6724000000000001E-2</v>
      </c>
      <c r="L1081" s="1">
        <v>-1.07285E-2</v>
      </c>
      <c r="M1081" s="1">
        <v>5.2671000000000003E-3</v>
      </c>
      <c r="N1081">
        <v>2.8362100000000001E-2</v>
      </c>
      <c r="O1081">
        <v>-4.7819199999999999E-2</v>
      </c>
      <c r="P1081">
        <v>-2.4724099999999999E-2</v>
      </c>
      <c r="Q1081">
        <v>-8.7285999999999996E-3</v>
      </c>
      <c r="R1081">
        <v>7.267E-3</v>
      </c>
      <c r="S1081">
        <v>3.0362E-2</v>
      </c>
      <c r="T1081">
        <v>14</v>
      </c>
      <c r="U1081">
        <v>17</v>
      </c>
    </row>
    <row r="1082" spans="1:21">
      <c r="A1082" s="12">
        <v>41520</v>
      </c>
      <c r="B1082" s="13">
        <v>1</v>
      </c>
      <c r="C1082" t="s">
        <v>38</v>
      </c>
      <c r="D1082" t="s">
        <v>35</v>
      </c>
      <c r="E1082" t="str">
        <f t="shared" si="16"/>
        <v>415201Average Per DeviceAll</v>
      </c>
      <c r="F1082">
        <v>1.684687</v>
      </c>
      <c r="G1082">
        <v>1.7007399999999999</v>
      </c>
      <c r="H1082">
        <v>1.728853</v>
      </c>
      <c r="I1082">
        <v>70.823300000000003</v>
      </c>
      <c r="J1082">
        <v>-9.8749799999999999E-2</v>
      </c>
      <c r="K1082">
        <v>-3.09229E-2</v>
      </c>
      <c r="L1082" s="1">
        <v>1.6053899999999999E-2</v>
      </c>
      <c r="M1082" s="1">
        <v>6.3030600000000006E-2</v>
      </c>
      <c r="N1082">
        <v>0.13085759999999999</v>
      </c>
      <c r="O1082">
        <v>-7.0637400000000003E-2</v>
      </c>
      <c r="P1082">
        <v>-2.8103999999999998E-3</v>
      </c>
      <c r="Q1082">
        <v>4.4166400000000001E-2</v>
      </c>
      <c r="R1082">
        <v>9.1143100000000005E-2</v>
      </c>
      <c r="S1082">
        <v>0.1589701</v>
      </c>
      <c r="T1082">
        <v>14</v>
      </c>
      <c r="U1082">
        <v>17</v>
      </c>
    </row>
    <row r="1083" spans="1:21">
      <c r="A1083" s="12">
        <v>41520</v>
      </c>
      <c r="B1083" s="13">
        <v>1</v>
      </c>
      <c r="C1083" t="s">
        <v>37</v>
      </c>
      <c r="D1083" t="s">
        <v>35</v>
      </c>
      <c r="E1083" t="str">
        <f t="shared" si="16"/>
        <v>415201Average Per PremiseAll</v>
      </c>
      <c r="F1083">
        <v>4.1646200000000002</v>
      </c>
      <c r="G1083">
        <v>4.2044480000000002</v>
      </c>
      <c r="H1083">
        <v>4.2744470000000003</v>
      </c>
      <c r="I1083">
        <v>70.823300000000003</v>
      </c>
      <c r="J1083">
        <v>-0.2445117</v>
      </c>
      <c r="K1083">
        <v>-7.6521800000000001E-2</v>
      </c>
      <c r="L1083" s="1">
        <v>3.9827399999999999E-2</v>
      </c>
      <c r="M1083" s="1">
        <v>0.1561767</v>
      </c>
      <c r="N1083">
        <v>0.32416660000000003</v>
      </c>
      <c r="O1083">
        <v>-0.17451249999999999</v>
      </c>
      <c r="P1083">
        <v>-6.5225999999999999E-3</v>
      </c>
      <c r="Q1083">
        <v>0.1098267</v>
      </c>
      <c r="R1083">
        <v>0.22617590000000001</v>
      </c>
      <c r="S1083">
        <v>0.39416580000000001</v>
      </c>
      <c r="T1083">
        <v>14</v>
      </c>
      <c r="U1083">
        <v>17</v>
      </c>
    </row>
    <row r="1084" spans="1:21">
      <c r="A1084" s="12">
        <v>41520</v>
      </c>
      <c r="B1084" s="13">
        <v>1</v>
      </c>
      <c r="C1084" t="s">
        <v>39</v>
      </c>
      <c r="D1084" t="s">
        <v>35</v>
      </c>
      <c r="E1084" t="str">
        <f t="shared" si="16"/>
        <v>415201Average Per TonAll</v>
      </c>
      <c r="F1084">
        <v>0.4341391</v>
      </c>
      <c r="G1084">
        <v>0.43828080000000003</v>
      </c>
      <c r="H1084">
        <v>0.44554189999999999</v>
      </c>
      <c r="I1084">
        <v>70.823300000000003</v>
      </c>
      <c r="J1084">
        <v>-2.5460699999999999E-2</v>
      </c>
      <c r="K1084">
        <v>-7.9714E-3</v>
      </c>
      <c r="L1084" s="1">
        <v>4.1416999999999999E-3</v>
      </c>
      <c r="M1084" s="1">
        <v>1.62548E-2</v>
      </c>
      <c r="N1084">
        <v>3.3744099999999999E-2</v>
      </c>
      <c r="O1084">
        <v>-1.81996E-2</v>
      </c>
      <c r="P1084">
        <v>-7.1020000000000002E-4</v>
      </c>
      <c r="Q1084">
        <v>1.1402799999999999E-2</v>
      </c>
      <c r="R1084">
        <v>2.3515899999999999E-2</v>
      </c>
      <c r="S1084">
        <v>4.1005300000000001E-2</v>
      </c>
      <c r="T1084">
        <v>14</v>
      </c>
      <c r="U1084">
        <v>17</v>
      </c>
    </row>
    <row r="1085" spans="1:21">
      <c r="A1085" s="12">
        <v>41520</v>
      </c>
      <c r="B1085" s="13">
        <v>2</v>
      </c>
      <c r="C1085" t="s">
        <v>38</v>
      </c>
      <c r="D1085" t="s">
        <v>35</v>
      </c>
      <c r="E1085" t="str">
        <f t="shared" si="16"/>
        <v>415202Average Per DeviceAll</v>
      </c>
      <c r="F1085">
        <v>1.6066579999999999</v>
      </c>
      <c r="G1085">
        <v>1.64279</v>
      </c>
      <c r="H1085">
        <v>1.669767</v>
      </c>
      <c r="I1085">
        <v>69.644599999999997</v>
      </c>
      <c r="J1085">
        <v>-7.3736300000000005E-2</v>
      </c>
      <c r="K1085">
        <v>-8.8249999999999995E-3</v>
      </c>
      <c r="L1085" s="1">
        <v>3.6132499999999998E-2</v>
      </c>
      <c r="M1085" s="1">
        <v>8.1089900000000006E-2</v>
      </c>
      <c r="N1085">
        <v>0.1460013</v>
      </c>
      <c r="O1085">
        <v>-4.6759099999999998E-2</v>
      </c>
      <c r="P1085">
        <v>1.81523E-2</v>
      </c>
      <c r="Q1085">
        <v>6.3109700000000005E-2</v>
      </c>
      <c r="R1085">
        <v>0.1080672</v>
      </c>
      <c r="S1085">
        <v>0.17297860000000001</v>
      </c>
      <c r="T1085">
        <v>14</v>
      </c>
      <c r="U1085">
        <v>17</v>
      </c>
    </row>
    <row r="1086" spans="1:21">
      <c r="A1086" s="12">
        <v>41520</v>
      </c>
      <c r="B1086" s="13">
        <v>2</v>
      </c>
      <c r="C1086" t="s">
        <v>37</v>
      </c>
      <c r="D1086" t="s">
        <v>35</v>
      </c>
      <c r="E1086" t="str">
        <f t="shared" si="16"/>
        <v>415202Average Per PremiseAll</v>
      </c>
      <c r="F1086">
        <v>3.9711530000000002</v>
      </c>
      <c r="G1086">
        <v>4.0605880000000001</v>
      </c>
      <c r="H1086">
        <v>4.1277499999999998</v>
      </c>
      <c r="I1086">
        <v>69.644599999999997</v>
      </c>
      <c r="J1086">
        <v>-0.1826045</v>
      </c>
      <c r="K1086">
        <v>-2.1881600000000001E-2</v>
      </c>
      <c r="L1086" s="1">
        <v>8.9434700000000006E-2</v>
      </c>
      <c r="M1086" s="1">
        <v>0.20075090000000001</v>
      </c>
      <c r="N1086">
        <v>0.36147390000000001</v>
      </c>
      <c r="O1086">
        <v>-0.115442</v>
      </c>
      <c r="P1086">
        <v>4.5281000000000002E-2</v>
      </c>
      <c r="Q1086">
        <v>0.15659719999999999</v>
      </c>
      <c r="R1086">
        <v>0.26791340000000002</v>
      </c>
      <c r="S1086">
        <v>0.42863639999999997</v>
      </c>
      <c r="T1086">
        <v>14</v>
      </c>
      <c r="U1086">
        <v>17</v>
      </c>
    </row>
    <row r="1087" spans="1:21">
      <c r="A1087" s="12">
        <v>41520</v>
      </c>
      <c r="B1087" s="13">
        <v>2</v>
      </c>
      <c r="C1087" t="s">
        <v>39</v>
      </c>
      <c r="D1087" t="s">
        <v>35</v>
      </c>
      <c r="E1087" t="str">
        <f t="shared" si="16"/>
        <v>415202Average Per TonAll</v>
      </c>
      <c r="F1087">
        <v>0.4140122</v>
      </c>
      <c r="G1087">
        <v>0.42332720000000001</v>
      </c>
      <c r="H1087">
        <v>0.43029479999999998</v>
      </c>
      <c r="I1087">
        <v>69.644599999999997</v>
      </c>
      <c r="J1087">
        <v>-1.9012399999999999E-2</v>
      </c>
      <c r="K1087">
        <v>-2.2764E-3</v>
      </c>
      <c r="L1087" s="1">
        <v>9.3150000000000004E-3</v>
      </c>
      <c r="M1087" s="1">
        <v>2.0906299999999999E-2</v>
      </c>
      <c r="N1087">
        <v>3.7642399999999999E-2</v>
      </c>
      <c r="O1087">
        <v>-1.20448E-2</v>
      </c>
      <c r="P1087">
        <v>4.6912000000000004E-3</v>
      </c>
      <c r="Q1087">
        <v>1.6282600000000001E-2</v>
      </c>
      <c r="R1087">
        <v>2.78739E-2</v>
      </c>
      <c r="S1087">
        <v>4.4609900000000001E-2</v>
      </c>
      <c r="T1087">
        <v>14</v>
      </c>
      <c r="U1087">
        <v>17</v>
      </c>
    </row>
    <row r="1088" spans="1:21">
      <c r="A1088" s="12">
        <v>41520</v>
      </c>
      <c r="B1088" s="13">
        <v>3</v>
      </c>
      <c r="C1088" t="s">
        <v>38</v>
      </c>
      <c r="D1088" t="s">
        <v>35</v>
      </c>
      <c r="E1088" t="str">
        <f t="shared" si="16"/>
        <v>415203Average Per DeviceAll</v>
      </c>
      <c r="F1088">
        <v>1.5549519999999999</v>
      </c>
      <c r="G1088">
        <v>1.5894219999999999</v>
      </c>
      <c r="H1088">
        <v>1.6154729999999999</v>
      </c>
      <c r="I1088">
        <v>70.182199999999995</v>
      </c>
      <c r="J1088">
        <v>-7.1509100000000006E-2</v>
      </c>
      <c r="K1088">
        <v>-8.8962999999999993E-3</v>
      </c>
      <c r="L1088" s="1">
        <v>3.4469100000000003E-2</v>
      </c>
      <c r="M1088" s="1">
        <v>7.7834500000000001E-2</v>
      </c>
      <c r="N1088">
        <v>0.1404473</v>
      </c>
      <c r="O1088">
        <v>-4.5457200000000003E-2</v>
      </c>
      <c r="P1088">
        <v>1.71556E-2</v>
      </c>
      <c r="Q1088">
        <v>6.0520999999999998E-2</v>
      </c>
      <c r="R1088">
        <v>0.1038864</v>
      </c>
      <c r="S1088">
        <v>0.16649920000000001</v>
      </c>
      <c r="T1088">
        <v>14</v>
      </c>
      <c r="U1088">
        <v>17</v>
      </c>
    </row>
    <row r="1089" spans="1:21">
      <c r="A1089" s="12">
        <v>41520</v>
      </c>
      <c r="B1089" s="13">
        <v>3</v>
      </c>
      <c r="C1089" t="s">
        <v>37</v>
      </c>
      <c r="D1089" t="s">
        <v>35</v>
      </c>
      <c r="E1089" t="str">
        <f t="shared" si="16"/>
        <v>415203Average Per PremiseAll</v>
      </c>
      <c r="F1089">
        <v>3.8428529999999999</v>
      </c>
      <c r="G1089">
        <v>3.9285079999999999</v>
      </c>
      <c r="H1089">
        <v>3.993363</v>
      </c>
      <c r="I1089">
        <v>70.182199999999995</v>
      </c>
      <c r="J1089">
        <v>-0.17672209999999999</v>
      </c>
      <c r="K1089">
        <v>-2.17077E-2</v>
      </c>
      <c r="L1089" s="1">
        <v>8.5654900000000006E-2</v>
      </c>
      <c r="M1089" s="1">
        <v>0.19301740000000001</v>
      </c>
      <c r="N1089">
        <v>0.34803190000000001</v>
      </c>
      <c r="O1089">
        <v>-0.11186649999999999</v>
      </c>
      <c r="P1089">
        <v>4.3147900000000003E-2</v>
      </c>
      <c r="Q1089">
        <v>0.15051049999999999</v>
      </c>
      <c r="R1089">
        <v>0.25787300000000002</v>
      </c>
      <c r="S1089">
        <v>0.41288750000000002</v>
      </c>
      <c r="T1089">
        <v>14</v>
      </c>
      <c r="U1089">
        <v>17</v>
      </c>
    </row>
    <row r="1090" spans="1:21">
      <c r="A1090" s="12">
        <v>41520</v>
      </c>
      <c r="B1090" s="13">
        <v>3</v>
      </c>
      <c r="C1090" t="s">
        <v>39</v>
      </c>
      <c r="D1090" t="s">
        <v>35</v>
      </c>
      <c r="E1090" t="str">
        <f t="shared" si="16"/>
        <v>415203Average Per TonAll</v>
      </c>
      <c r="F1090">
        <v>0.40067199999999997</v>
      </c>
      <c r="G1090">
        <v>0.40956930000000003</v>
      </c>
      <c r="H1090">
        <v>0.41629769999999999</v>
      </c>
      <c r="I1090">
        <v>70.182199999999995</v>
      </c>
      <c r="J1090">
        <v>-1.8426000000000001E-2</v>
      </c>
      <c r="K1090">
        <v>-2.2832E-3</v>
      </c>
      <c r="L1090" s="1">
        <v>8.8973000000000003E-3</v>
      </c>
      <c r="M1090" s="1">
        <v>2.00778E-2</v>
      </c>
      <c r="N1090">
        <v>3.6220599999999999E-2</v>
      </c>
      <c r="O1090">
        <v>-1.16975E-2</v>
      </c>
      <c r="P1090">
        <v>4.4453000000000001E-3</v>
      </c>
      <c r="Q1090">
        <v>1.5625799999999999E-2</v>
      </c>
      <c r="R1090">
        <v>2.6806300000000002E-2</v>
      </c>
      <c r="S1090">
        <v>4.2949099999999997E-2</v>
      </c>
      <c r="T1090">
        <v>14</v>
      </c>
      <c r="U1090">
        <v>17</v>
      </c>
    </row>
    <row r="1091" spans="1:21">
      <c r="A1091" s="12">
        <v>41520</v>
      </c>
      <c r="B1091" s="13">
        <v>4</v>
      </c>
      <c r="C1091" t="s">
        <v>38</v>
      </c>
      <c r="D1091" t="s">
        <v>35</v>
      </c>
      <c r="E1091" t="str">
        <f t="shared" ref="E1091:E1154" si="17">CONCATENATE(A1091,B1091,C1091,D1091)</f>
        <v>415204Average Per DeviceAll</v>
      </c>
      <c r="F1091">
        <v>1.547633</v>
      </c>
      <c r="G1091">
        <v>1.576217</v>
      </c>
      <c r="H1091">
        <v>1.6019779999999999</v>
      </c>
      <c r="I1091">
        <v>69.772199999999998</v>
      </c>
      <c r="J1091">
        <v>-7.7241799999999999E-2</v>
      </c>
      <c r="K1091">
        <v>-1.47192E-2</v>
      </c>
      <c r="L1091" s="1">
        <v>2.85837E-2</v>
      </c>
      <c r="M1091" s="1">
        <v>7.1886699999999998E-2</v>
      </c>
      <c r="N1091">
        <v>0.13440930000000001</v>
      </c>
      <c r="O1091">
        <v>-5.1480900000000003E-2</v>
      </c>
      <c r="P1091">
        <v>1.10416E-2</v>
      </c>
      <c r="Q1091">
        <v>5.43446E-2</v>
      </c>
      <c r="R1091">
        <v>9.7647499999999998E-2</v>
      </c>
      <c r="S1091">
        <v>0.16017010000000001</v>
      </c>
      <c r="T1091">
        <v>14</v>
      </c>
      <c r="U1091">
        <v>17</v>
      </c>
    </row>
    <row r="1092" spans="1:21">
      <c r="A1092" s="12">
        <v>41520</v>
      </c>
      <c r="B1092" s="13">
        <v>4</v>
      </c>
      <c r="C1092" t="s">
        <v>37</v>
      </c>
      <c r="D1092" t="s">
        <v>35</v>
      </c>
      <c r="E1092" t="str">
        <f t="shared" si="17"/>
        <v>415204Average Per PremiseAll</v>
      </c>
      <c r="F1092">
        <v>3.8244289999999999</v>
      </c>
      <c r="G1092">
        <v>3.8956179999999998</v>
      </c>
      <c r="H1092">
        <v>3.9597449999999998</v>
      </c>
      <c r="I1092">
        <v>69.772199999999998</v>
      </c>
      <c r="J1092">
        <v>-0.1907778</v>
      </c>
      <c r="K1092">
        <v>-3.60059E-2</v>
      </c>
      <c r="L1092" s="1">
        <v>7.1188600000000005E-2</v>
      </c>
      <c r="M1092" s="1">
        <v>0.17838309999999999</v>
      </c>
      <c r="N1092">
        <v>0.33315499999999998</v>
      </c>
      <c r="O1092">
        <v>-0.12665090000000001</v>
      </c>
      <c r="P1092">
        <v>2.8121E-2</v>
      </c>
      <c r="Q1092">
        <v>0.13531550000000001</v>
      </c>
      <c r="R1092">
        <v>0.24251010000000001</v>
      </c>
      <c r="S1092">
        <v>0.39728190000000002</v>
      </c>
      <c r="T1092">
        <v>14</v>
      </c>
      <c r="U1092">
        <v>17</v>
      </c>
    </row>
    <row r="1093" spans="1:21">
      <c r="A1093" s="12">
        <v>41520</v>
      </c>
      <c r="B1093" s="13">
        <v>4</v>
      </c>
      <c r="C1093" t="s">
        <v>39</v>
      </c>
      <c r="D1093" t="s">
        <v>35</v>
      </c>
      <c r="E1093" t="str">
        <f t="shared" si="17"/>
        <v>415204Average Per TonAll</v>
      </c>
      <c r="F1093">
        <v>0.39877479999999998</v>
      </c>
      <c r="G1093">
        <v>0.40615830000000003</v>
      </c>
      <c r="H1093">
        <v>0.4128114</v>
      </c>
      <c r="I1093">
        <v>69.772199999999998</v>
      </c>
      <c r="J1093">
        <v>-1.9899500000000001E-2</v>
      </c>
      <c r="K1093">
        <v>-3.7805E-3</v>
      </c>
      <c r="L1093" s="1">
        <v>7.3834E-3</v>
      </c>
      <c r="M1093" s="1">
        <v>1.8547399999999999E-2</v>
      </c>
      <c r="N1093">
        <v>3.4666299999999997E-2</v>
      </c>
      <c r="O1093">
        <v>-1.3246300000000001E-2</v>
      </c>
      <c r="P1093">
        <v>2.8727000000000002E-3</v>
      </c>
      <c r="Q1093">
        <v>1.40366E-2</v>
      </c>
      <c r="R1093">
        <v>2.5200500000000001E-2</v>
      </c>
      <c r="S1093">
        <v>4.1319500000000002E-2</v>
      </c>
      <c r="T1093">
        <v>14</v>
      </c>
      <c r="U1093">
        <v>17</v>
      </c>
    </row>
    <row r="1094" spans="1:21">
      <c r="A1094" s="12">
        <v>41520</v>
      </c>
      <c r="B1094" s="13">
        <v>5</v>
      </c>
      <c r="C1094" t="s">
        <v>38</v>
      </c>
      <c r="D1094" t="s">
        <v>35</v>
      </c>
      <c r="E1094" t="str">
        <f t="shared" si="17"/>
        <v>415205Average Per DeviceAll</v>
      </c>
      <c r="F1094">
        <v>1.5863039999999999</v>
      </c>
      <c r="G1094">
        <v>1.6304860000000001</v>
      </c>
      <c r="H1094">
        <v>1.6570419999999999</v>
      </c>
      <c r="I1094">
        <v>69.713200000000001</v>
      </c>
      <c r="J1094">
        <v>-6.6050899999999996E-2</v>
      </c>
      <c r="K1094">
        <v>-9.2480000000000004E-4</v>
      </c>
      <c r="L1094" s="1">
        <v>4.4181400000000003E-2</v>
      </c>
      <c r="M1094" s="1">
        <v>8.9287599999999995E-2</v>
      </c>
      <c r="N1094">
        <v>0.15441369999999999</v>
      </c>
      <c r="O1094">
        <v>-3.9494599999999998E-2</v>
      </c>
      <c r="P1094">
        <v>2.5631500000000002E-2</v>
      </c>
      <c r="Q1094">
        <v>7.0737700000000001E-2</v>
      </c>
      <c r="R1094">
        <v>0.1158438</v>
      </c>
      <c r="S1094">
        <v>0.18096999999999999</v>
      </c>
      <c r="T1094">
        <v>14</v>
      </c>
      <c r="U1094">
        <v>17</v>
      </c>
    </row>
    <row r="1095" spans="1:21">
      <c r="A1095" s="12">
        <v>41520</v>
      </c>
      <c r="B1095" s="13">
        <v>5</v>
      </c>
      <c r="C1095" t="s">
        <v>37</v>
      </c>
      <c r="D1095" t="s">
        <v>35</v>
      </c>
      <c r="E1095" t="str">
        <f t="shared" si="17"/>
        <v>415205Average Per PremiseAll</v>
      </c>
      <c r="F1095">
        <v>3.9200080000000002</v>
      </c>
      <c r="G1095">
        <v>4.0294340000000002</v>
      </c>
      <c r="H1095">
        <v>4.0955360000000001</v>
      </c>
      <c r="I1095">
        <v>69.713200000000001</v>
      </c>
      <c r="J1095">
        <v>-0.16343969999999999</v>
      </c>
      <c r="K1095">
        <v>-2.2282000000000001E-3</v>
      </c>
      <c r="L1095" s="1">
        <v>0.10942639999999999</v>
      </c>
      <c r="M1095" s="1">
        <v>0.221081</v>
      </c>
      <c r="N1095">
        <v>0.38229259999999998</v>
      </c>
      <c r="O1095">
        <v>-9.73382E-2</v>
      </c>
      <c r="P1095">
        <v>6.3873299999999994E-2</v>
      </c>
      <c r="Q1095">
        <v>0.17552789999999999</v>
      </c>
      <c r="R1095">
        <v>0.28718250000000001</v>
      </c>
      <c r="S1095">
        <v>0.44839400000000001</v>
      </c>
      <c r="T1095">
        <v>14</v>
      </c>
      <c r="U1095">
        <v>17</v>
      </c>
    </row>
    <row r="1096" spans="1:21">
      <c r="A1096" s="12">
        <v>41520</v>
      </c>
      <c r="B1096" s="13">
        <v>5</v>
      </c>
      <c r="C1096" t="s">
        <v>39</v>
      </c>
      <c r="D1096" t="s">
        <v>35</v>
      </c>
      <c r="E1096" t="str">
        <f t="shared" si="17"/>
        <v>415205Average Per TonAll</v>
      </c>
      <c r="F1096">
        <v>0.40873969999999998</v>
      </c>
      <c r="G1096">
        <v>0.42013200000000001</v>
      </c>
      <c r="H1096">
        <v>0.4269905</v>
      </c>
      <c r="I1096">
        <v>69.713200000000001</v>
      </c>
      <c r="J1096">
        <v>-1.7026400000000001E-2</v>
      </c>
      <c r="K1096">
        <v>-2.364E-4</v>
      </c>
      <c r="L1096" s="1">
        <v>1.1392299999999999E-2</v>
      </c>
      <c r="M1096" s="1">
        <v>2.3021E-2</v>
      </c>
      <c r="N1096">
        <v>3.9810999999999999E-2</v>
      </c>
      <c r="O1096">
        <v>-1.0168E-2</v>
      </c>
      <c r="P1096">
        <v>6.6220000000000003E-3</v>
      </c>
      <c r="Q1096">
        <v>1.8250700000000002E-2</v>
      </c>
      <c r="R1096">
        <v>2.98794E-2</v>
      </c>
      <c r="S1096">
        <v>4.66694E-2</v>
      </c>
      <c r="T1096">
        <v>14</v>
      </c>
      <c r="U1096">
        <v>17</v>
      </c>
    </row>
    <row r="1097" spans="1:21">
      <c r="A1097" s="12">
        <v>41520</v>
      </c>
      <c r="B1097" s="13">
        <v>6</v>
      </c>
      <c r="C1097" t="s">
        <v>38</v>
      </c>
      <c r="D1097" t="s">
        <v>35</v>
      </c>
      <c r="E1097" t="str">
        <f t="shared" si="17"/>
        <v>415206Average Per DeviceAll</v>
      </c>
      <c r="F1097">
        <v>1.736429</v>
      </c>
      <c r="G1097">
        <v>1.787914</v>
      </c>
      <c r="H1097">
        <v>1.817272</v>
      </c>
      <c r="I1097">
        <v>69.499399999999994</v>
      </c>
      <c r="J1097">
        <v>-7.0388400000000004E-2</v>
      </c>
      <c r="K1097">
        <v>1.6153000000000001E-3</v>
      </c>
      <c r="L1097" s="1">
        <v>5.1484799999999997E-2</v>
      </c>
      <c r="M1097" s="1">
        <v>0.10135429999999999</v>
      </c>
      <c r="N1097">
        <v>0.17335800000000001</v>
      </c>
      <c r="O1097">
        <v>-4.1030200000000003E-2</v>
      </c>
      <c r="P1097">
        <v>3.0973500000000001E-2</v>
      </c>
      <c r="Q1097">
        <v>8.0842999999999998E-2</v>
      </c>
      <c r="R1097">
        <v>0.13071250000000001</v>
      </c>
      <c r="S1097">
        <v>0.20271620000000001</v>
      </c>
      <c r="T1097">
        <v>14</v>
      </c>
      <c r="U1097">
        <v>17</v>
      </c>
    </row>
    <row r="1098" spans="1:21">
      <c r="A1098" s="12">
        <v>41520</v>
      </c>
      <c r="B1098" s="13">
        <v>6</v>
      </c>
      <c r="C1098" t="s">
        <v>37</v>
      </c>
      <c r="D1098" t="s">
        <v>35</v>
      </c>
      <c r="E1098" t="str">
        <f t="shared" si="17"/>
        <v>415206Average Per PremiseAll</v>
      </c>
      <c r="F1098">
        <v>4.2909090000000001</v>
      </c>
      <c r="G1098">
        <v>4.4192910000000003</v>
      </c>
      <c r="H1098">
        <v>4.492381</v>
      </c>
      <c r="I1098">
        <v>69.499399999999994</v>
      </c>
      <c r="J1098">
        <v>-0.17333470000000001</v>
      </c>
      <c r="K1098">
        <v>4.9215999999999999E-3</v>
      </c>
      <c r="L1098" s="1">
        <v>0.12838140000000001</v>
      </c>
      <c r="M1098" s="1">
        <v>0.25184109999999998</v>
      </c>
      <c r="N1098">
        <v>0.43009740000000002</v>
      </c>
      <c r="O1098">
        <v>-0.10024470000000001</v>
      </c>
      <c r="P1098">
        <v>7.80116E-2</v>
      </c>
      <c r="Q1098">
        <v>0.20147129999999999</v>
      </c>
      <c r="R1098">
        <v>0.32493109999999997</v>
      </c>
      <c r="S1098">
        <v>0.50318739999999995</v>
      </c>
      <c r="T1098">
        <v>14</v>
      </c>
      <c r="U1098">
        <v>17</v>
      </c>
    </row>
    <row r="1099" spans="1:21">
      <c r="A1099" s="12">
        <v>41520</v>
      </c>
      <c r="B1099" s="13">
        <v>6</v>
      </c>
      <c r="C1099" t="s">
        <v>39</v>
      </c>
      <c r="D1099" t="s">
        <v>35</v>
      </c>
      <c r="E1099" t="str">
        <f t="shared" si="17"/>
        <v>415206Average Per TonAll</v>
      </c>
      <c r="F1099">
        <v>0.44741940000000002</v>
      </c>
      <c r="G1099">
        <v>0.46072350000000001</v>
      </c>
      <c r="H1099">
        <v>0.468306</v>
      </c>
      <c r="I1099">
        <v>69.499399999999994</v>
      </c>
      <c r="J1099">
        <v>-1.8116799999999999E-2</v>
      </c>
      <c r="K1099">
        <v>4.4690000000000002E-4</v>
      </c>
      <c r="L1099" s="1">
        <v>1.3304099999999999E-2</v>
      </c>
      <c r="M1099" s="1">
        <v>2.6161299999999998E-2</v>
      </c>
      <c r="N1099">
        <v>4.4725099999999997E-2</v>
      </c>
      <c r="O1099">
        <v>-1.05343E-2</v>
      </c>
      <c r="P1099">
        <v>8.0295000000000002E-3</v>
      </c>
      <c r="Q1099">
        <v>2.0886600000000002E-2</v>
      </c>
      <c r="R1099">
        <v>3.3743799999999997E-2</v>
      </c>
      <c r="S1099">
        <v>5.2307600000000003E-2</v>
      </c>
      <c r="T1099">
        <v>14</v>
      </c>
      <c r="U1099">
        <v>17</v>
      </c>
    </row>
    <row r="1100" spans="1:21">
      <c r="A1100" s="12">
        <v>41520</v>
      </c>
      <c r="B1100" s="13">
        <v>7</v>
      </c>
      <c r="C1100" t="s">
        <v>38</v>
      </c>
      <c r="D1100" t="s">
        <v>35</v>
      </c>
      <c r="E1100" t="str">
        <f t="shared" si="17"/>
        <v>415207Average Per DeviceAll</v>
      </c>
      <c r="F1100">
        <v>2.0232749999999999</v>
      </c>
      <c r="G1100">
        <v>2.0542370000000001</v>
      </c>
      <c r="H1100">
        <v>2.0880130000000001</v>
      </c>
      <c r="I1100">
        <v>70.617400000000004</v>
      </c>
      <c r="J1100">
        <v>-0.1058426</v>
      </c>
      <c r="K1100">
        <v>-2.5017600000000001E-2</v>
      </c>
      <c r="L1100" s="1">
        <v>3.0961599999999999E-2</v>
      </c>
      <c r="M1100" s="1">
        <v>8.6940699999999996E-2</v>
      </c>
      <c r="N1100">
        <v>0.16776569999999999</v>
      </c>
      <c r="O1100">
        <v>-7.2065799999999999E-2</v>
      </c>
      <c r="P1100">
        <v>8.7592999999999994E-3</v>
      </c>
      <c r="Q1100">
        <v>6.4738400000000001E-2</v>
      </c>
      <c r="R1100">
        <v>0.12071759999999999</v>
      </c>
      <c r="S1100">
        <v>0.20154259999999999</v>
      </c>
      <c r="T1100">
        <v>14</v>
      </c>
      <c r="U1100">
        <v>17</v>
      </c>
    </row>
    <row r="1101" spans="1:21">
      <c r="A1101" s="12">
        <v>41520</v>
      </c>
      <c r="B1101" s="13">
        <v>7</v>
      </c>
      <c r="C1101" t="s">
        <v>37</v>
      </c>
      <c r="D1101" t="s">
        <v>35</v>
      </c>
      <c r="E1101" t="str">
        <f t="shared" si="17"/>
        <v>415207Average Per PremiseAll</v>
      </c>
      <c r="F1101">
        <v>4.998983</v>
      </c>
      <c r="G1101">
        <v>5.077731</v>
      </c>
      <c r="H1101">
        <v>5.1618240000000002</v>
      </c>
      <c r="I1101">
        <v>70.617400000000004</v>
      </c>
      <c r="J1101">
        <v>-0.25993820000000001</v>
      </c>
      <c r="K1101">
        <v>-5.9839700000000003E-2</v>
      </c>
      <c r="L1101" s="1">
        <v>7.8747899999999996E-2</v>
      </c>
      <c r="M1101" s="1">
        <v>0.21733549999999999</v>
      </c>
      <c r="N1101">
        <v>0.41743400000000003</v>
      </c>
      <c r="O1101">
        <v>-0.1758451</v>
      </c>
      <c r="P1101">
        <v>2.4253400000000001E-2</v>
      </c>
      <c r="Q1101">
        <v>0.16284100000000001</v>
      </c>
      <c r="R1101">
        <v>0.30142859999999999</v>
      </c>
      <c r="S1101">
        <v>0.5015271</v>
      </c>
      <c r="T1101">
        <v>14</v>
      </c>
      <c r="U1101">
        <v>17</v>
      </c>
    </row>
    <row r="1102" spans="1:21">
      <c r="A1102" s="12">
        <v>41520</v>
      </c>
      <c r="B1102" s="13">
        <v>7</v>
      </c>
      <c r="C1102" t="s">
        <v>39</v>
      </c>
      <c r="D1102" t="s">
        <v>35</v>
      </c>
      <c r="E1102" t="str">
        <f t="shared" si="17"/>
        <v>415207Average Per TonAll</v>
      </c>
      <c r="F1102">
        <v>0.52130500000000002</v>
      </c>
      <c r="G1102">
        <v>0.52935679999999996</v>
      </c>
      <c r="H1102">
        <v>0.53808060000000002</v>
      </c>
      <c r="I1102">
        <v>70.617400000000004</v>
      </c>
      <c r="J1102">
        <v>-2.7218800000000001E-2</v>
      </c>
      <c r="K1102">
        <v>-6.3806000000000002E-3</v>
      </c>
      <c r="L1102" s="1">
        <v>8.0517999999999996E-3</v>
      </c>
      <c r="M1102" s="1">
        <v>2.2484199999999999E-2</v>
      </c>
      <c r="N1102">
        <v>4.3322399999999997E-2</v>
      </c>
      <c r="O1102">
        <v>-1.8495000000000001E-2</v>
      </c>
      <c r="P1102">
        <v>2.3432000000000001E-3</v>
      </c>
      <c r="Q1102">
        <v>1.6775600000000002E-2</v>
      </c>
      <c r="R1102">
        <v>3.1208099999999999E-2</v>
      </c>
      <c r="S1102">
        <v>5.2046200000000001E-2</v>
      </c>
      <c r="T1102">
        <v>14</v>
      </c>
      <c r="U1102">
        <v>17</v>
      </c>
    </row>
    <row r="1103" spans="1:21">
      <c r="A1103" s="12">
        <v>41520</v>
      </c>
      <c r="B1103" s="13">
        <v>8</v>
      </c>
      <c r="C1103" t="s">
        <v>38</v>
      </c>
      <c r="D1103" t="s">
        <v>35</v>
      </c>
      <c r="E1103" t="str">
        <f t="shared" si="17"/>
        <v>415208Average Per DeviceAll</v>
      </c>
      <c r="F1103">
        <v>2.4540160000000002</v>
      </c>
      <c r="G1103">
        <v>2.5400130000000001</v>
      </c>
      <c r="H1103">
        <v>2.581782</v>
      </c>
      <c r="I1103">
        <v>72.709100000000007</v>
      </c>
      <c r="J1103">
        <v>-6.9535399999999997E-2</v>
      </c>
      <c r="K1103">
        <v>2.2353999999999999E-2</v>
      </c>
      <c r="L1103" s="1">
        <v>8.5996400000000001E-2</v>
      </c>
      <c r="M1103" s="1">
        <v>0.14963870000000001</v>
      </c>
      <c r="N1103">
        <v>0.2415282</v>
      </c>
      <c r="O1103">
        <v>-2.77658E-2</v>
      </c>
      <c r="P1103">
        <v>6.4123600000000003E-2</v>
      </c>
      <c r="Q1103">
        <v>0.12776599999999999</v>
      </c>
      <c r="R1103">
        <v>0.1914083</v>
      </c>
      <c r="S1103">
        <v>0.28329779999999999</v>
      </c>
      <c r="T1103">
        <v>14</v>
      </c>
      <c r="U1103">
        <v>17</v>
      </c>
    </row>
    <row r="1104" spans="1:21">
      <c r="A1104" s="12">
        <v>41520</v>
      </c>
      <c r="B1104" s="13">
        <v>8</v>
      </c>
      <c r="C1104" t="s">
        <v>37</v>
      </c>
      <c r="D1104" t="s">
        <v>35</v>
      </c>
      <c r="E1104" t="str">
        <f t="shared" si="17"/>
        <v>415208Average Per PremiseAll</v>
      </c>
      <c r="F1104">
        <v>6.0640539999999996</v>
      </c>
      <c r="G1104">
        <v>6.2785060000000001</v>
      </c>
      <c r="H1104">
        <v>6.3824990000000001</v>
      </c>
      <c r="I1104">
        <v>72.709100000000007</v>
      </c>
      <c r="J1104">
        <v>-0.1707031</v>
      </c>
      <c r="K1104">
        <v>5.6850299999999999E-2</v>
      </c>
      <c r="L1104" s="1">
        <v>0.21445310000000001</v>
      </c>
      <c r="M1104" s="1">
        <v>0.37205589999999999</v>
      </c>
      <c r="N1104">
        <v>0.59960930000000001</v>
      </c>
      <c r="O1104">
        <v>-6.6710500000000006E-2</v>
      </c>
      <c r="P1104">
        <v>0.16084290000000001</v>
      </c>
      <c r="Q1104">
        <v>0.3184457</v>
      </c>
      <c r="R1104">
        <v>0.47604859999999999</v>
      </c>
      <c r="S1104">
        <v>0.70360199999999995</v>
      </c>
      <c r="T1104">
        <v>14</v>
      </c>
      <c r="U1104">
        <v>17</v>
      </c>
    </row>
    <row r="1105" spans="1:21">
      <c r="A1105" s="12">
        <v>41520</v>
      </c>
      <c r="B1105" s="13">
        <v>8</v>
      </c>
      <c r="C1105" t="s">
        <v>39</v>
      </c>
      <c r="D1105" t="s">
        <v>35</v>
      </c>
      <c r="E1105" t="str">
        <f t="shared" si="17"/>
        <v>415208Average Per TonAll</v>
      </c>
      <c r="F1105">
        <v>0.63231440000000005</v>
      </c>
      <c r="G1105">
        <v>0.65453709999999998</v>
      </c>
      <c r="H1105">
        <v>0.66532530000000001</v>
      </c>
      <c r="I1105">
        <v>72.709100000000007</v>
      </c>
      <c r="J1105">
        <v>-1.7879699999999998E-2</v>
      </c>
      <c r="K1105">
        <v>5.8130999999999999E-3</v>
      </c>
      <c r="L1105" s="1">
        <v>2.2222700000000001E-2</v>
      </c>
      <c r="M1105" s="1">
        <v>3.8632300000000001E-2</v>
      </c>
      <c r="N1105">
        <v>6.2325100000000001E-2</v>
      </c>
      <c r="O1105">
        <v>-7.0914999999999997E-3</v>
      </c>
      <c r="P1105">
        <v>1.6601299999999999E-2</v>
      </c>
      <c r="Q1105">
        <v>3.3010900000000003E-2</v>
      </c>
      <c r="R1105">
        <v>4.9420499999999999E-2</v>
      </c>
      <c r="S1105">
        <v>7.3113300000000006E-2</v>
      </c>
      <c r="T1105">
        <v>14</v>
      </c>
      <c r="U1105">
        <v>17</v>
      </c>
    </row>
    <row r="1106" spans="1:21">
      <c r="A1106" s="12">
        <v>41520</v>
      </c>
      <c r="B1106" s="13">
        <v>9</v>
      </c>
      <c r="C1106" t="s">
        <v>38</v>
      </c>
      <c r="D1106" t="s">
        <v>35</v>
      </c>
      <c r="E1106" t="str">
        <f t="shared" si="17"/>
        <v>415209Average Per DeviceAll</v>
      </c>
      <c r="F1106">
        <v>3.1616550000000001</v>
      </c>
      <c r="G1106">
        <v>3.2712300000000001</v>
      </c>
      <c r="H1106">
        <v>3.3250609999999998</v>
      </c>
      <c r="I1106">
        <v>76.941400000000002</v>
      </c>
      <c r="J1106">
        <v>-7.1663099999999993E-2</v>
      </c>
      <c r="K1106">
        <v>3.5414300000000003E-2</v>
      </c>
      <c r="L1106" s="1">
        <v>0.1095758</v>
      </c>
      <c r="M1106" s="1">
        <v>0.18373719999999999</v>
      </c>
      <c r="N1106">
        <v>0.29081459999999998</v>
      </c>
      <c r="O1106">
        <v>-1.7832500000000001E-2</v>
      </c>
      <c r="P1106">
        <v>8.9244799999999999E-2</v>
      </c>
      <c r="Q1106">
        <v>0.1634063</v>
      </c>
      <c r="R1106">
        <v>0.2375678</v>
      </c>
      <c r="S1106">
        <v>0.34464509999999998</v>
      </c>
      <c r="T1106">
        <v>14</v>
      </c>
      <c r="U1106">
        <v>17</v>
      </c>
    </row>
    <row r="1107" spans="1:21">
      <c r="A1107" s="12">
        <v>41520</v>
      </c>
      <c r="B1107" s="13">
        <v>9</v>
      </c>
      <c r="C1107" t="s">
        <v>37</v>
      </c>
      <c r="D1107" t="s">
        <v>35</v>
      </c>
      <c r="E1107" t="str">
        <f t="shared" si="17"/>
        <v>415209Average Per PremiseAll</v>
      </c>
      <c r="F1107">
        <v>7.8148739999999997</v>
      </c>
      <c r="G1107">
        <v>8.0860830000000004</v>
      </c>
      <c r="H1107">
        <v>8.2201059999999995</v>
      </c>
      <c r="I1107">
        <v>76.941400000000002</v>
      </c>
      <c r="J1107">
        <v>-0.17772669999999999</v>
      </c>
      <c r="K1107">
        <v>8.7508299999999997E-2</v>
      </c>
      <c r="L1107" s="1">
        <v>0.27120929999999999</v>
      </c>
      <c r="M1107" s="1">
        <v>0.45491029999999999</v>
      </c>
      <c r="N1107">
        <v>0.72014529999999999</v>
      </c>
      <c r="O1107">
        <v>-4.3704300000000001E-2</v>
      </c>
      <c r="P1107">
        <v>0.2215307</v>
      </c>
      <c r="Q1107">
        <v>0.40523169999999997</v>
      </c>
      <c r="R1107">
        <v>0.58893269999999998</v>
      </c>
      <c r="S1107">
        <v>0.85416769999999997</v>
      </c>
      <c r="T1107">
        <v>14</v>
      </c>
      <c r="U1107">
        <v>17</v>
      </c>
    </row>
    <row r="1108" spans="1:21">
      <c r="A1108" s="12">
        <v>41520</v>
      </c>
      <c r="B1108" s="13">
        <v>9</v>
      </c>
      <c r="C1108" t="s">
        <v>39</v>
      </c>
      <c r="D1108" t="s">
        <v>35</v>
      </c>
      <c r="E1108" t="str">
        <f t="shared" si="17"/>
        <v>415209Average Per TonAll</v>
      </c>
      <c r="F1108">
        <v>0.81472069999999996</v>
      </c>
      <c r="G1108">
        <v>0.84296910000000003</v>
      </c>
      <c r="H1108">
        <v>0.85687239999999998</v>
      </c>
      <c r="I1108">
        <v>76.941400000000002</v>
      </c>
      <c r="J1108">
        <v>-1.8486300000000001E-2</v>
      </c>
      <c r="K1108">
        <v>9.1249999999999994E-3</v>
      </c>
      <c r="L1108" s="1">
        <v>2.82484E-2</v>
      </c>
      <c r="M1108" s="1">
        <v>4.7371900000000002E-2</v>
      </c>
      <c r="N1108">
        <v>7.4983099999999997E-2</v>
      </c>
      <c r="O1108">
        <v>-4.5829E-3</v>
      </c>
      <c r="P1108">
        <v>2.3028300000000002E-2</v>
      </c>
      <c r="Q1108">
        <v>4.2151800000000003E-2</v>
      </c>
      <c r="R1108">
        <v>6.1275200000000002E-2</v>
      </c>
      <c r="S1108">
        <v>8.8886499999999993E-2</v>
      </c>
      <c r="T1108">
        <v>14</v>
      </c>
      <c r="U1108">
        <v>17</v>
      </c>
    </row>
    <row r="1109" spans="1:21">
      <c r="A1109" s="12">
        <v>41520</v>
      </c>
      <c r="B1109" s="13">
        <v>10</v>
      </c>
      <c r="C1109" t="s">
        <v>38</v>
      </c>
      <c r="D1109" t="s">
        <v>35</v>
      </c>
      <c r="E1109" t="str">
        <f t="shared" si="17"/>
        <v>4152010Average Per DeviceAll</v>
      </c>
      <c r="F1109">
        <v>3.844913</v>
      </c>
      <c r="G1109">
        <v>3.920912</v>
      </c>
      <c r="H1109">
        <v>3.9853689999999999</v>
      </c>
      <c r="I1109">
        <v>80.688800000000001</v>
      </c>
      <c r="J1109">
        <v>-0.1236061</v>
      </c>
      <c r="K1109">
        <v>-5.6778000000000002E-3</v>
      </c>
      <c r="L1109" s="1">
        <v>7.5998899999999994E-2</v>
      </c>
      <c r="M1109" s="1">
        <v>0.1576757</v>
      </c>
      <c r="N1109">
        <v>0.27560400000000002</v>
      </c>
      <c r="O1109">
        <v>-5.9148800000000001E-2</v>
      </c>
      <c r="P1109">
        <v>5.8779499999999998E-2</v>
      </c>
      <c r="Q1109">
        <v>0.1404562</v>
      </c>
      <c r="R1109">
        <v>0.222133</v>
      </c>
      <c r="S1109">
        <v>0.34006120000000001</v>
      </c>
      <c r="T1109">
        <v>14</v>
      </c>
      <c r="U1109">
        <v>17</v>
      </c>
    </row>
    <row r="1110" spans="1:21">
      <c r="A1110" s="12">
        <v>41520</v>
      </c>
      <c r="B1110" s="13">
        <v>10</v>
      </c>
      <c r="C1110" t="s">
        <v>37</v>
      </c>
      <c r="D1110" t="s">
        <v>35</v>
      </c>
      <c r="E1110" t="str">
        <f t="shared" si="17"/>
        <v>4152010Average Per PremiseAll</v>
      </c>
      <c r="F1110">
        <v>9.5041810000000009</v>
      </c>
      <c r="G1110">
        <v>9.6918000000000006</v>
      </c>
      <c r="H1110">
        <v>9.8522770000000008</v>
      </c>
      <c r="I1110">
        <v>80.688800000000001</v>
      </c>
      <c r="J1110">
        <v>-0.30684420000000001</v>
      </c>
      <c r="K1110">
        <v>-1.4711200000000001E-2</v>
      </c>
      <c r="L1110" s="1">
        <v>0.18761920000000001</v>
      </c>
      <c r="M1110" s="1">
        <v>0.38994960000000001</v>
      </c>
      <c r="N1110">
        <v>0.68208250000000004</v>
      </c>
      <c r="O1110">
        <v>-0.14636769999999999</v>
      </c>
      <c r="P1110">
        <v>0.14576520000000001</v>
      </c>
      <c r="Q1110">
        <v>0.34809560000000001</v>
      </c>
      <c r="R1110">
        <v>0.55042599999999997</v>
      </c>
      <c r="S1110">
        <v>0.84255899999999995</v>
      </c>
      <c r="T1110">
        <v>14</v>
      </c>
      <c r="U1110">
        <v>17</v>
      </c>
    </row>
    <row r="1111" spans="1:21">
      <c r="A1111" s="12">
        <v>41520</v>
      </c>
      <c r="B1111" s="13">
        <v>10</v>
      </c>
      <c r="C1111" t="s">
        <v>39</v>
      </c>
      <c r="D1111" t="s">
        <v>35</v>
      </c>
      <c r="E1111" t="str">
        <f t="shared" si="17"/>
        <v>4152010Average Per TonAll</v>
      </c>
      <c r="F1111">
        <v>0.9908032</v>
      </c>
      <c r="G1111">
        <v>1.0103789999999999</v>
      </c>
      <c r="H1111">
        <v>1.0270269999999999</v>
      </c>
      <c r="I1111">
        <v>80.688800000000001</v>
      </c>
      <c r="J1111">
        <v>-3.1895399999999997E-2</v>
      </c>
      <c r="K1111">
        <v>-1.4855000000000001E-3</v>
      </c>
      <c r="L1111" s="1">
        <v>1.9576300000000001E-2</v>
      </c>
      <c r="M1111" s="1">
        <v>4.0638100000000003E-2</v>
      </c>
      <c r="N1111">
        <v>7.1048E-2</v>
      </c>
      <c r="O1111">
        <v>-1.52476E-2</v>
      </c>
      <c r="P1111">
        <v>1.51623E-2</v>
      </c>
      <c r="Q1111">
        <v>3.6224199999999998E-2</v>
      </c>
      <c r="R1111">
        <v>5.7285999999999997E-2</v>
      </c>
      <c r="S1111">
        <v>8.7695899999999993E-2</v>
      </c>
      <c r="T1111">
        <v>14</v>
      </c>
      <c r="U1111">
        <v>17</v>
      </c>
    </row>
    <row r="1112" spans="1:21">
      <c r="A1112" s="12">
        <v>41520</v>
      </c>
      <c r="B1112" s="13">
        <v>11</v>
      </c>
      <c r="C1112" t="s">
        <v>38</v>
      </c>
      <c r="D1112" t="s">
        <v>35</v>
      </c>
      <c r="E1112" t="str">
        <f t="shared" si="17"/>
        <v>4152011Average Per DeviceAll</v>
      </c>
      <c r="F1112">
        <v>4.3704869999999998</v>
      </c>
      <c r="G1112">
        <v>4.383947</v>
      </c>
      <c r="H1112">
        <v>4.4561609999999998</v>
      </c>
      <c r="I1112">
        <v>82.911699999999996</v>
      </c>
      <c r="J1112">
        <v>-0.19863040000000001</v>
      </c>
      <c r="K1112">
        <v>-7.3325600000000005E-2</v>
      </c>
      <c r="L1112" s="1">
        <v>1.34602E-2</v>
      </c>
      <c r="M1112" s="1">
        <v>0.1002459</v>
      </c>
      <c r="N1112">
        <v>0.22555069999999999</v>
      </c>
      <c r="O1112">
        <v>-0.12641640000000001</v>
      </c>
      <c r="P1112">
        <v>-1.1115999999999999E-3</v>
      </c>
      <c r="Q1112">
        <v>8.5674200000000006E-2</v>
      </c>
      <c r="R1112">
        <v>0.1724599</v>
      </c>
      <c r="S1112">
        <v>0.29776469999999999</v>
      </c>
      <c r="T1112">
        <v>14</v>
      </c>
      <c r="U1112">
        <v>17</v>
      </c>
    </row>
    <row r="1113" spans="1:21">
      <c r="A1113" s="12">
        <v>41520</v>
      </c>
      <c r="B1113" s="13">
        <v>11</v>
      </c>
      <c r="C1113" t="s">
        <v>37</v>
      </c>
      <c r="D1113" t="s">
        <v>35</v>
      </c>
      <c r="E1113" t="str">
        <f t="shared" si="17"/>
        <v>4152011Average Per PremiseAll</v>
      </c>
      <c r="F1113">
        <v>10.8042</v>
      </c>
      <c r="G1113">
        <v>10.836830000000001</v>
      </c>
      <c r="H1113">
        <v>11.016629999999999</v>
      </c>
      <c r="I1113">
        <v>82.911699999999996</v>
      </c>
      <c r="J1113">
        <v>-0.49281350000000002</v>
      </c>
      <c r="K1113">
        <v>-0.1823795</v>
      </c>
      <c r="L1113" s="1">
        <v>3.2626099999999998E-2</v>
      </c>
      <c r="M1113" s="1">
        <v>0.24763180000000001</v>
      </c>
      <c r="N1113">
        <v>0.55806579999999995</v>
      </c>
      <c r="O1113">
        <v>-0.31301699999999999</v>
      </c>
      <c r="P1113">
        <v>-2.5829999999999998E-3</v>
      </c>
      <c r="Q1113">
        <v>0.21242269999999999</v>
      </c>
      <c r="R1113">
        <v>0.42742829999999998</v>
      </c>
      <c r="S1113">
        <v>0.73786229999999997</v>
      </c>
      <c r="T1113">
        <v>14</v>
      </c>
      <c r="U1113">
        <v>17</v>
      </c>
    </row>
    <row r="1114" spans="1:21">
      <c r="A1114" s="12">
        <v>41520</v>
      </c>
      <c r="B1114" s="13">
        <v>11</v>
      </c>
      <c r="C1114" t="s">
        <v>39</v>
      </c>
      <c r="D1114" t="s">
        <v>35</v>
      </c>
      <c r="E1114" t="str">
        <f t="shared" si="17"/>
        <v>4152011Average Per TonAll</v>
      </c>
      <c r="F1114">
        <v>1.126268</v>
      </c>
      <c r="G1114">
        <v>1.129715</v>
      </c>
      <c r="H1114">
        <v>1.1483669999999999</v>
      </c>
      <c r="I1114">
        <v>82.911699999999996</v>
      </c>
      <c r="J1114">
        <v>-5.1245600000000002E-2</v>
      </c>
      <c r="K1114">
        <v>-1.8932600000000001E-2</v>
      </c>
      <c r="L1114" s="1">
        <v>3.4472999999999999E-3</v>
      </c>
      <c r="M1114" s="1">
        <v>2.5827200000000002E-2</v>
      </c>
      <c r="N1114">
        <v>5.8140200000000003E-2</v>
      </c>
      <c r="O1114">
        <v>-3.2593999999999998E-2</v>
      </c>
      <c r="P1114">
        <v>-2.81E-4</v>
      </c>
      <c r="Q1114">
        <v>2.2098900000000001E-2</v>
      </c>
      <c r="R1114">
        <v>4.4478799999999999E-2</v>
      </c>
      <c r="S1114">
        <v>7.6791799999999993E-2</v>
      </c>
      <c r="T1114">
        <v>14</v>
      </c>
      <c r="U1114">
        <v>17</v>
      </c>
    </row>
    <row r="1115" spans="1:21">
      <c r="A1115" s="12">
        <v>41520</v>
      </c>
      <c r="B1115" s="13">
        <v>12</v>
      </c>
      <c r="C1115" t="s">
        <v>38</v>
      </c>
      <c r="D1115" t="s">
        <v>35</v>
      </c>
      <c r="E1115" t="str">
        <f t="shared" si="17"/>
        <v>4152012Average Per DeviceAll</v>
      </c>
      <c r="F1115">
        <v>4.7061039999999998</v>
      </c>
      <c r="G1115">
        <v>4.645721</v>
      </c>
      <c r="H1115">
        <v>4.7223100000000002</v>
      </c>
      <c r="I1115">
        <v>85.768100000000004</v>
      </c>
      <c r="J1115">
        <v>-0.28241939999999999</v>
      </c>
      <c r="K1115">
        <v>-0.15123819999999999</v>
      </c>
      <c r="L1115" s="1">
        <v>-6.0382600000000002E-2</v>
      </c>
      <c r="M1115" s="1">
        <v>3.0473099999999999E-2</v>
      </c>
      <c r="N1115">
        <v>0.1616542</v>
      </c>
      <c r="O1115">
        <v>-0.20583070000000001</v>
      </c>
      <c r="P1115">
        <v>-7.4649599999999997E-2</v>
      </c>
      <c r="Q1115">
        <v>1.6206100000000001E-2</v>
      </c>
      <c r="R1115">
        <v>0.1070618</v>
      </c>
      <c r="S1115">
        <v>0.23824290000000001</v>
      </c>
      <c r="T1115">
        <v>14</v>
      </c>
      <c r="U1115">
        <v>17</v>
      </c>
    </row>
    <row r="1116" spans="1:21">
      <c r="A1116" s="12">
        <v>41520</v>
      </c>
      <c r="B1116" s="13">
        <v>12</v>
      </c>
      <c r="C1116" t="s">
        <v>37</v>
      </c>
      <c r="D1116" t="s">
        <v>35</v>
      </c>
      <c r="E1116" t="str">
        <f t="shared" si="17"/>
        <v>4152012Average Per PremiseAll</v>
      </c>
      <c r="F1116">
        <v>11.63382</v>
      </c>
      <c r="G1116">
        <v>11.48413</v>
      </c>
      <c r="H1116">
        <v>11.67482</v>
      </c>
      <c r="I1116">
        <v>85.768100000000004</v>
      </c>
      <c r="J1116">
        <v>-0.69978030000000002</v>
      </c>
      <c r="K1116">
        <v>-0.37477939999999998</v>
      </c>
      <c r="L1116" s="1">
        <v>-0.1496847</v>
      </c>
      <c r="M1116" s="1">
        <v>7.5409900000000002E-2</v>
      </c>
      <c r="N1116">
        <v>0.40041080000000001</v>
      </c>
      <c r="O1116">
        <v>-0.50908770000000003</v>
      </c>
      <c r="P1116">
        <v>-0.18408679999999999</v>
      </c>
      <c r="Q1116">
        <v>4.1007799999999997E-2</v>
      </c>
      <c r="R1116">
        <v>0.26610250000000002</v>
      </c>
      <c r="S1116">
        <v>0.59110339999999995</v>
      </c>
      <c r="T1116">
        <v>14</v>
      </c>
      <c r="U1116">
        <v>17</v>
      </c>
    </row>
    <row r="1117" spans="1:21">
      <c r="A1117" s="12">
        <v>41520</v>
      </c>
      <c r="B1117" s="13">
        <v>12</v>
      </c>
      <c r="C1117" t="s">
        <v>39</v>
      </c>
      <c r="D1117" t="s">
        <v>35</v>
      </c>
      <c r="E1117" t="str">
        <f t="shared" si="17"/>
        <v>4152012Average Per TonAll</v>
      </c>
      <c r="F1117">
        <v>1.2127540000000001</v>
      </c>
      <c r="G1117">
        <v>1.1971799999999999</v>
      </c>
      <c r="H1117">
        <v>1.216961</v>
      </c>
      <c r="I1117">
        <v>85.768100000000004</v>
      </c>
      <c r="J1117">
        <v>-7.2832499999999994E-2</v>
      </c>
      <c r="K1117">
        <v>-3.9003799999999998E-2</v>
      </c>
      <c r="L1117" s="1">
        <v>-1.55742E-2</v>
      </c>
      <c r="M1117" s="1">
        <v>7.8554000000000002E-3</v>
      </c>
      <c r="N1117">
        <v>4.1684100000000002E-2</v>
      </c>
      <c r="O1117">
        <v>-5.3050899999999998E-2</v>
      </c>
      <c r="P1117">
        <v>-1.9222300000000001E-2</v>
      </c>
      <c r="Q1117">
        <v>4.2074E-3</v>
      </c>
      <c r="R1117">
        <v>2.7636999999999998E-2</v>
      </c>
      <c r="S1117">
        <v>6.1465699999999998E-2</v>
      </c>
      <c r="T1117">
        <v>14</v>
      </c>
      <c r="U1117">
        <v>17</v>
      </c>
    </row>
    <row r="1118" spans="1:21">
      <c r="A1118" s="12">
        <v>41520</v>
      </c>
      <c r="B1118" s="13">
        <v>13</v>
      </c>
      <c r="C1118" t="s">
        <v>38</v>
      </c>
      <c r="D1118" t="s">
        <v>35</v>
      </c>
      <c r="E1118" t="str">
        <f t="shared" si="17"/>
        <v>4152013Average Per DeviceAll</v>
      </c>
      <c r="F1118">
        <v>4.7923249999999999</v>
      </c>
      <c r="G1118">
        <v>4.7146210000000002</v>
      </c>
      <c r="H1118">
        <v>4.7923249999999999</v>
      </c>
      <c r="I1118">
        <v>86.476799999999997</v>
      </c>
      <c r="J1118">
        <v>-0.30263040000000002</v>
      </c>
      <c r="K1118">
        <v>-0.16974230000000001</v>
      </c>
      <c r="L1118" s="1">
        <v>-7.7704400000000007E-2</v>
      </c>
      <c r="M1118" s="1">
        <v>1.4333500000000001E-2</v>
      </c>
      <c r="N1118">
        <v>0.14722170000000001</v>
      </c>
      <c r="O1118">
        <v>-0.22492599999999999</v>
      </c>
      <c r="P1118">
        <v>-9.2037900000000006E-2</v>
      </c>
      <c r="Q1118" s="31">
        <v>0</v>
      </c>
      <c r="R1118">
        <v>9.2037900000000006E-2</v>
      </c>
      <c r="S1118">
        <v>0.22492599999999999</v>
      </c>
      <c r="T1118">
        <v>14</v>
      </c>
      <c r="U1118">
        <v>17</v>
      </c>
    </row>
    <row r="1119" spans="1:21">
      <c r="A1119" s="12">
        <v>41520</v>
      </c>
      <c r="B1119" s="13">
        <v>13</v>
      </c>
      <c r="C1119" t="s">
        <v>37</v>
      </c>
      <c r="D1119" t="s">
        <v>35</v>
      </c>
      <c r="E1119" t="str">
        <f t="shared" si="17"/>
        <v>4152013Average Per PremiseAll</v>
      </c>
      <c r="F1119">
        <v>11.847849999999999</v>
      </c>
      <c r="G1119">
        <v>11.65438</v>
      </c>
      <c r="H1119">
        <v>11.847849999999999</v>
      </c>
      <c r="I1119">
        <v>86.476799999999997</v>
      </c>
      <c r="J1119">
        <v>-0.75074379999999996</v>
      </c>
      <c r="K1119">
        <v>-0.42150120000000002</v>
      </c>
      <c r="L1119" s="1">
        <v>-0.1934689</v>
      </c>
      <c r="M1119" s="1">
        <v>3.4563499999999997E-2</v>
      </c>
      <c r="N1119">
        <v>0.36380610000000002</v>
      </c>
      <c r="O1119">
        <v>-0.55727490000000002</v>
      </c>
      <c r="P1119">
        <v>-0.2280324</v>
      </c>
      <c r="Q1119" s="31">
        <v>0</v>
      </c>
      <c r="R1119">
        <v>0.2280324</v>
      </c>
      <c r="S1119">
        <v>0.55727490000000002</v>
      </c>
      <c r="T1119">
        <v>14</v>
      </c>
      <c r="U1119">
        <v>17</v>
      </c>
    </row>
    <row r="1120" spans="1:21">
      <c r="A1120" s="12">
        <v>41520</v>
      </c>
      <c r="B1120" s="13">
        <v>13</v>
      </c>
      <c r="C1120" t="s">
        <v>39</v>
      </c>
      <c r="D1120" t="s">
        <v>35</v>
      </c>
      <c r="E1120" t="str">
        <f t="shared" si="17"/>
        <v>4152013Average Per TonAll</v>
      </c>
      <c r="F1120">
        <v>1.2350019999999999</v>
      </c>
      <c r="G1120">
        <v>1.2149319999999999</v>
      </c>
      <c r="H1120">
        <v>1.2350019999999999</v>
      </c>
      <c r="I1120">
        <v>86.476799999999997</v>
      </c>
      <c r="J1120">
        <v>-7.8073900000000002E-2</v>
      </c>
      <c r="K1120">
        <v>-4.3804599999999999E-2</v>
      </c>
      <c r="L1120" s="1">
        <v>-2.0069799999999999E-2</v>
      </c>
      <c r="M1120" s="1">
        <v>3.6649999999999999E-3</v>
      </c>
      <c r="N1120">
        <v>3.7934299999999997E-2</v>
      </c>
      <c r="O1120">
        <v>-5.8004100000000003E-2</v>
      </c>
      <c r="P1120">
        <v>-2.37348E-2</v>
      </c>
      <c r="Q1120" s="31">
        <v>0</v>
      </c>
      <c r="R1120">
        <v>2.37348E-2</v>
      </c>
      <c r="S1120">
        <v>5.8004100000000003E-2</v>
      </c>
      <c r="T1120">
        <v>14</v>
      </c>
      <c r="U1120">
        <v>17</v>
      </c>
    </row>
    <row r="1121" spans="1:21">
      <c r="A1121" s="12">
        <v>41520</v>
      </c>
      <c r="B1121" s="13">
        <v>14</v>
      </c>
      <c r="C1121" t="s">
        <v>38</v>
      </c>
      <c r="D1121" t="s">
        <v>35</v>
      </c>
      <c r="E1121" t="str">
        <f t="shared" si="17"/>
        <v>4152014Average Per DeviceAll</v>
      </c>
      <c r="F1121">
        <v>4.5400729999999996</v>
      </c>
      <c r="G1121">
        <v>4.7685420000000001</v>
      </c>
      <c r="H1121">
        <v>4.8472580000000001</v>
      </c>
      <c r="I1121">
        <v>85.656400000000005</v>
      </c>
      <c r="J1121">
        <v>7.5316000000000003E-3</v>
      </c>
      <c r="K1121">
        <v>0.13806309999999999</v>
      </c>
      <c r="L1121" s="1">
        <v>0.2284688</v>
      </c>
      <c r="M1121" s="1">
        <v>0.31887450000000001</v>
      </c>
      <c r="N1121">
        <v>0.44940590000000002</v>
      </c>
      <c r="O1121">
        <v>8.6247699999999997E-2</v>
      </c>
      <c r="P1121">
        <v>0.21677920000000001</v>
      </c>
      <c r="Q1121">
        <v>0.30718479999999998</v>
      </c>
      <c r="R1121">
        <v>0.39759050000000001</v>
      </c>
      <c r="S1121">
        <v>0.52812190000000003</v>
      </c>
      <c r="T1121">
        <v>14</v>
      </c>
      <c r="U1121">
        <v>17</v>
      </c>
    </row>
    <row r="1122" spans="1:21">
      <c r="A1122" s="12">
        <v>41520</v>
      </c>
      <c r="B1122" s="13">
        <v>14</v>
      </c>
      <c r="C1122" t="s">
        <v>37</v>
      </c>
      <c r="D1122" t="s">
        <v>35</v>
      </c>
      <c r="E1122" t="str">
        <f t="shared" si="17"/>
        <v>4152014Average Per PremiseAll</v>
      </c>
      <c r="F1122">
        <v>11.224640000000001</v>
      </c>
      <c r="G1122">
        <v>11.78809</v>
      </c>
      <c r="H1122">
        <v>11.984080000000001</v>
      </c>
      <c r="I1122">
        <v>85.656400000000005</v>
      </c>
      <c r="J1122">
        <v>1.6053899999999999E-2</v>
      </c>
      <c r="K1122">
        <v>0.33945839999999999</v>
      </c>
      <c r="L1122" s="1">
        <v>0.56344740000000004</v>
      </c>
      <c r="M1122" s="1">
        <v>0.78743629999999998</v>
      </c>
      <c r="N1122">
        <v>1.110841</v>
      </c>
      <c r="O1122">
        <v>0.21204870000000001</v>
      </c>
      <c r="P1122">
        <v>0.53545319999999996</v>
      </c>
      <c r="Q1122">
        <v>0.75944219999999996</v>
      </c>
      <c r="R1122">
        <v>0.9834311</v>
      </c>
      <c r="S1122">
        <v>1.3068360000000001</v>
      </c>
      <c r="T1122">
        <v>14</v>
      </c>
      <c r="U1122">
        <v>17</v>
      </c>
    </row>
    <row r="1123" spans="1:21">
      <c r="A1123" s="12">
        <v>41520</v>
      </c>
      <c r="B1123" s="13">
        <v>14</v>
      </c>
      <c r="C1123" t="s">
        <v>39</v>
      </c>
      <c r="D1123" t="s">
        <v>35</v>
      </c>
      <c r="E1123" t="str">
        <f t="shared" si="17"/>
        <v>4152014Average Per TonAll</v>
      </c>
      <c r="F1123">
        <v>1.17001</v>
      </c>
      <c r="G1123">
        <v>1.2288410000000001</v>
      </c>
      <c r="H1123">
        <v>1.2491730000000001</v>
      </c>
      <c r="I1123">
        <v>85.656400000000005</v>
      </c>
      <c r="J1123">
        <v>1.8561000000000001E-3</v>
      </c>
      <c r="K1123">
        <v>3.5517699999999999E-2</v>
      </c>
      <c r="L1123" s="1">
        <v>5.8831599999999998E-2</v>
      </c>
      <c r="M1123" s="1">
        <v>8.2145499999999996E-2</v>
      </c>
      <c r="N1123">
        <v>0.11580699999999999</v>
      </c>
      <c r="O1123">
        <v>2.2187399999999999E-2</v>
      </c>
      <c r="P1123">
        <v>5.5849000000000003E-2</v>
      </c>
      <c r="Q1123">
        <v>7.9162899999999994E-2</v>
      </c>
      <c r="R1123">
        <v>0.1024767</v>
      </c>
      <c r="S1123">
        <v>0.13613829999999999</v>
      </c>
      <c r="T1123">
        <v>14</v>
      </c>
      <c r="U1123">
        <v>17</v>
      </c>
    </row>
    <row r="1124" spans="1:21">
      <c r="A1124" s="12">
        <v>41520</v>
      </c>
      <c r="B1124" s="13">
        <v>15</v>
      </c>
      <c r="C1124" t="s">
        <v>38</v>
      </c>
      <c r="D1124" t="s">
        <v>35</v>
      </c>
      <c r="E1124" t="str">
        <f t="shared" si="17"/>
        <v>4152015Average Per DeviceAll</v>
      </c>
      <c r="F1124">
        <v>4.5094110000000001</v>
      </c>
      <c r="G1124">
        <v>4.7680709999999999</v>
      </c>
      <c r="H1124">
        <v>4.8469449999999998</v>
      </c>
      <c r="I1124">
        <v>85.837199999999996</v>
      </c>
      <c r="J1124">
        <v>3.8460000000000001E-2</v>
      </c>
      <c r="K1124">
        <v>0.1685555</v>
      </c>
      <c r="L1124" s="1">
        <v>0.25865919999999998</v>
      </c>
      <c r="M1124" s="1">
        <v>0.34876299999999999</v>
      </c>
      <c r="N1124">
        <v>0.47885850000000002</v>
      </c>
      <c r="O1124">
        <v>0.1173341</v>
      </c>
      <c r="P1124">
        <v>0.2474296</v>
      </c>
      <c r="Q1124">
        <v>0.33753339999999998</v>
      </c>
      <c r="R1124">
        <v>0.42763709999999999</v>
      </c>
      <c r="S1124">
        <v>0.55773260000000002</v>
      </c>
      <c r="T1124">
        <v>14</v>
      </c>
      <c r="U1124">
        <v>17</v>
      </c>
    </row>
    <row r="1125" spans="1:21">
      <c r="A1125" s="12">
        <v>41520</v>
      </c>
      <c r="B1125" s="13">
        <v>15</v>
      </c>
      <c r="C1125" t="s">
        <v>37</v>
      </c>
      <c r="D1125" t="s">
        <v>35</v>
      </c>
      <c r="E1125" t="str">
        <f t="shared" si="17"/>
        <v>4152015Average Per PremiseAll</v>
      </c>
      <c r="F1125">
        <v>11.149229999999999</v>
      </c>
      <c r="G1125">
        <v>11.78748</v>
      </c>
      <c r="H1125">
        <v>11.983879999999999</v>
      </c>
      <c r="I1125">
        <v>85.837199999999996</v>
      </c>
      <c r="J1125">
        <v>9.2661599999999997E-2</v>
      </c>
      <c r="K1125">
        <v>0.41499970000000003</v>
      </c>
      <c r="L1125" s="1">
        <v>0.63825019999999999</v>
      </c>
      <c r="M1125" s="1">
        <v>0.86150059999999995</v>
      </c>
      <c r="N1125">
        <v>1.1838390000000001</v>
      </c>
      <c r="O1125">
        <v>0.28905979999999998</v>
      </c>
      <c r="P1125">
        <v>0.61139790000000005</v>
      </c>
      <c r="Q1125">
        <v>0.83464830000000001</v>
      </c>
      <c r="R1125">
        <v>1.0578989999999999</v>
      </c>
      <c r="S1125">
        <v>1.3802369999999999</v>
      </c>
      <c r="T1125">
        <v>14</v>
      </c>
      <c r="U1125">
        <v>17</v>
      </c>
    </row>
    <row r="1126" spans="1:21">
      <c r="A1126" s="12">
        <v>41520</v>
      </c>
      <c r="B1126" s="13">
        <v>15</v>
      </c>
      <c r="C1126" t="s">
        <v>39</v>
      </c>
      <c r="D1126" t="s">
        <v>35</v>
      </c>
      <c r="E1126" t="str">
        <f t="shared" si="17"/>
        <v>4152015Average Per TonAll</v>
      </c>
      <c r="F1126">
        <v>1.162121</v>
      </c>
      <c r="G1126">
        <v>1.228739</v>
      </c>
      <c r="H1126">
        <v>1.2491110000000001</v>
      </c>
      <c r="I1126">
        <v>85.837199999999996</v>
      </c>
      <c r="J1126">
        <v>9.8312999999999994E-3</v>
      </c>
      <c r="K1126">
        <v>4.33809E-2</v>
      </c>
      <c r="L1126" s="1">
        <v>6.6617200000000001E-2</v>
      </c>
      <c r="M1126" s="1">
        <v>8.9853500000000003E-2</v>
      </c>
      <c r="N1126">
        <v>0.1234031</v>
      </c>
      <c r="O1126">
        <v>3.02037E-2</v>
      </c>
      <c r="P1126">
        <v>6.3753299999999999E-2</v>
      </c>
      <c r="Q1126">
        <v>8.69896E-2</v>
      </c>
      <c r="R1126">
        <v>0.110226</v>
      </c>
      <c r="S1126">
        <v>0.1437756</v>
      </c>
      <c r="T1126">
        <v>14</v>
      </c>
      <c r="U1126">
        <v>17</v>
      </c>
    </row>
    <row r="1127" spans="1:21">
      <c r="A1127" s="12">
        <v>41520</v>
      </c>
      <c r="B1127" s="13">
        <v>16</v>
      </c>
      <c r="C1127" t="s">
        <v>38</v>
      </c>
      <c r="D1127" t="s">
        <v>35</v>
      </c>
      <c r="E1127" t="str">
        <f t="shared" si="17"/>
        <v>4152016Average Per DeviceAll</v>
      </c>
      <c r="F1127">
        <v>4.3765489999999998</v>
      </c>
      <c r="G1127">
        <v>4.6699659999999996</v>
      </c>
      <c r="H1127">
        <v>4.7471160000000001</v>
      </c>
      <c r="I1127">
        <v>85.287499999999994</v>
      </c>
      <c r="J1127">
        <v>7.90434E-2</v>
      </c>
      <c r="K1127">
        <v>0.20569689999999999</v>
      </c>
      <c r="L1127" s="1">
        <v>0.29341669999999997</v>
      </c>
      <c r="M1127" s="1">
        <v>0.38113639999999999</v>
      </c>
      <c r="N1127">
        <v>0.50778990000000002</v>
      </c>
      <c r="O1127">
        <v>0.15619379999999999</v>
      </c>
      <c r="P1127">
        <v>0.28284720000000002</v>
      </c>
      <c r="Q1127">
        <v>0.37056699999999998</v>
      </c>
      <c r="R1127">
        <v>0.45828679999999999</v>
      </c>
      <c r="S1127">
        <v>0.58494029999999997</v>
      </c>
      <c r="T1127">
        <v>14</v>
      </c>
      <c r="U1127">
        <v>17</v>
      </c>
    </row>
    <row r="1128" spans="1:21">
      <c r="A1128" s="12">
        <v>41520</v>
      </c>
      <c r="B1128" s="13">
        <v>16</v>
      </c>
      <c r="C1128" t="s">
        <v>37</v>
      </c>
      <c r="D1128" t="s">
        <v>35</v>
      </c>
      <c r="E1128" t="str">
        <f t="shared" si="17"/>
        <v>4152016Average Per PremiseAll</v>
      </c>
      <c r="F1128">
        <v>10.82147</v>
      </c>
      <c r="G1128">
        <v>11.54461</v>
      </c>
      <c r="H1128">
        <v>11.73671</v>
      </c>
      <c r="I1128">
        <v>85.287499999999994</v>
      </c>
      <c r="J1128">
        <v>0.19193660000000001</v>
      </c>
      <c r="K1128">
        <v>0.50577720000000004</v>
      </c>
      <c r="L1128" s="1">
        <v>0.72314230000000002</v>
      </c>
      <c r="M1128" s="1">
        <v>0.94050739999999999</v>
      </c>
      <c r="N1128">
        <v>1.254348</v>
      </c>
      <c r="O1128">
        <v>0.38403710000000002</v>
      </c>
      <c r="P1128">
        <v>0.69787779999999999</v>
      </c>
      <c r="Q1128">
        <v>0.91524280000000002</v>
      </c>
      <c r="R1128">
        <v>1.1326080000000001</v>
      </c>
      <c r="S1128">
        <v>1.446448</v>
      </c>
      <c r="T1128">
        <v>14</v>
      </c>
      <c r="U1128">
        <v>17</v>
      </c>
    </row>
    <row r="1129" spans="1:21">
      <c r="A1129" s="12">
        <v>41520</v>
      </c>
      <c r="B1129" s="13">
        <v>16</v>
      </c>
      <c r="C1129" t="s">
        <v>39</v>
      </c>
      <c r="D1129" t="s">
        <v>35</v>
      </c>
      <c r="E1129" t="str">
        <f t="shared" si="17"/>
        <v>4152016Average Per TonAll</v>
      </c>
      <c r="F1129">
        <v>1.1279049999999999</v>
      </c>
      <c r="G1129">
        <v>1.2034450000000001</v>
      </c>
      <c r="H1129">
        <v>1.2233719999999999</v>
      </c>
      <c r="I1129">
        <v>85.287499999999994</v>
      </c>
      <c r="J1129">
        <v>2.02548E-2</v>
      </c>
      <c r="K1129">
        <v>5.2917800000000001E-2</v>
      </c>
      <c r="L1129" s="1">
        <v>7.5539999999999996E-2</v>
      </c>
      <c r="M1129" s="1">
        <v>9.8162299999999994E-2</v>
      </c>
      <c r="N1129">
        <v>0.13082530000000001</v>
      </c>
      <c r="O1129">
        <v>4.0181799999999997E-2</v>
      </c>
      <c r="P1129">
        <v>7.2844800000000001E-2</v>
      </c>
      <c r="Q1129">
        <v>9.5467099999999999E-2</v>
      </c>
      <c r="R1129">
        <v>0.11808929999999999</v>
      </c>
      <c r="S1129">
        <v>0.15075230000000001</v>
      </c>
      <c r="T1129">
        <v>14</v>
      </c>
      <c r="U1129">
        <v>17</v>
      </c>
    </row>
    <row r="1130" spans="1:21">
      <c r="A1130" s="12">
        <v>41520</v>
      </c>
      <c r="B1130" s="13">
        <v>17</v>
      </c>
      <c r="C1130" t="s">
        <v>38</v>
      </c>
      <c r="D1130" t="s">
        <v>35</v>
      </c>
      <c r="E1130" t="str">
        <f t="shared" si="17"/>
        <v>4152017Average Per DeviceAll</v>
      </c>
      <c r="F1130">
        <v>4.1626240000000001</v>
      </c>
      <c r="G1130">
        <v>4.4415459999999998</v>
      </c>
      <c r="H1130">
        <v>4.5148400000000004</v>
      </c>
      <c r="I1130">
        <v>85.167599999999993</v>
      </c>
      <c r="J1130">
        <v>7.12391E-2</v>
      </c>
      <c r="K1130">
        <v>0.19393969999999999</v>
      </c>
      <c r="L1130" s="1">
        <v>0.27892169999999999</v>
      </c>
      <c r="M1130" s="1">
        <v>0.3639038</v>
      </c>
      <c r="N1130">
        <v>0.48660429999999999</v>
      </c>
      <c r="O1130">
        <v>0.14453340000000001</v>
      </c>
      <c r="P1130">
        <v>0.26723390000000002</v>
      </c>
      <c r="Q1130">
        <v>0.35221599999999997</v>
      </c>
      <c r="R1130">
        <v>0.43719799999999998</v>
      </c>
      <c r="S1130">
        <v>0.55989860000000002</v>
      </c>
      <c r="T1130">
        <v>14</v>
      </c>
      <c r="U1130">
        <v>17</v>
      </c>
    </row>
    <row r="1131" spans="1:21">
      <c r="A1131" s="12">
        <v>41520</v>
      </c>
      <c r="B1131" s="13">
        <v>17</v>
      </c>
      <c r="C1131" t="s">
        <v>37</v>
      </c>
      <c r="D1131" t="s">
        <v>35</v>
      </c>
      <c r="E1131" t="str">
        <f t="shared" si="17"/>
        <v>4152017Average Per PremiseAll</v>
      </c>
      <c r="F1131">
        <v>10.293609999999999</v>
      </c>
      <c r="G1131">
        <v>10.979649999999999</v>
      </c>
      <c r="H1131">
        <v>11.16215</v>
      </c>
      <c r="I1131">
        <v>85.167599999999993</v>
      </c>
      <c r="J1131">
        <v>0.17137810000000001</v>
      </c>
      <c r="K1131">
        <v>0.4754449</v>
      </c>
      <c r="L1131" s="1">
        <v>0.68604080000000001</v>
      </c>
      <c r="M1131" s="1">
        <v>0.89663649999999995</v>
      </c>
      <c r="N1131">
        <v>1.2007030000000001</v>
      </c>
      <c r="O1131">
        <v>0.3538713</v>
      </c>
      <c r="P1131">
        <v>0.65793809999999997</v>
      </c>
      <c r="Q1131">
        <v>0.86853389999999997</v>
      </c>
      <c r="R1131">
        <v>1.0791299999999999</v>
      </c>
      <c r="S1131">
        <v>1.383197</v>
      </c>
      <c r="T1131">
        <v>14</v>
      </c>
      <c r="U1131">
        <v>17</v>
      </c>
    </row>
    <row r="1132" spans="1:21">
      <c r="A1132" s="12">
        <v>41520</v>
      </c>
      <c r="B1132" s="13">
        <v>17</v>
      </c>
      <c r="C1132" t="s">
        <v>39</v>
      </c>
      <c r="D1132" t="s">
        <v>35</v>
      </c>
      <c r="E1132" t="str">
        <f t="shared" si="17"/>
        <v>4152017Average Per TonAll</v>
      </c>
      <c r="F1132">
        <v>1.07281</v>
      </c>
      <c r="G1132">
        <v>1.1445730000000001</v>
      </c>
      <c r="H1132">
        <v>1.163503</v>
      </c>
      <c r="I1132">
        <v>85.167599999999993</v>
      </c>
      <c r="J1132">
        <v>1.8201800000000001E-2</v>
      </c>
      <c r="K1132">
        <v>4.9846000000000001E-2</v>
      </c>
      <c r="L1132" s="1">
        <v>7.1762699999999999E-2</v>
      </c>
      <c r="M1132" s="1">
        <v>9.3679399999999996E-2</v>
      </c>
      <c r="N1132">
        <v>0.12532370000000001</v>
      </c>
      <c r="O1132">
        <v>3.7132600000000002E-2</v>
      </c>
      <c r="P1132">
        <v>6.8776799999999999E-2</v>
      </c>
      <c r="Q1132">
        <v>9.0693599999999999E-2</v>
      </c>
      <c r="R1132">
        <v>0.1126103</v>
      </c>
      <c r="S1132">
        <v>0.14425450000000001</v>
      </c>
      <c r="T1132">
        <v>14</v>
      </c>
      <c r="U1132">
        <v>17</v>
      </c>
    </row>
    <row r="1133" spans="1:21">
      <c r="A1133" s="12">
        <v>41520</v>
      </c>
      <c r="B1133" s="13">
        <v>18</v>
      </c>
      <c r="C1133" t="s">
        <v>38</v>
      </c>
      <c r="D1133" t="s">
        <v>35</v>
      </c>
      <c r="E1133" t="str">
        <f t="shared" si="17"/>
        <v>4152018Average Per DeviceAll</v>
      </c>
      <c r="F1133">
        <v>4.0296839999999996</v>
      </c>
      <c r="G1133">
        <v>3.9747849999999998</v>
      </c>
      <c r="H1133">
        <v>4.0405680000000004</v>
      </c>
      <c r="I1133">
        <v>82.475099999999998</v>
      </c>
      <c r="J1133">
        <v>-0.2594032</v>
      </c>
      <c r="K1133">
        <v>-0.13858000000000001</v>
      </c>
      <c r="L1133" s="1">
        <v>-5.4898299999999997E-2</v>
      </c>
      <c r="M1133" s="1">
        <v>2.87835E-2</v>
      </c>
      <c r="N1133">
        <v>0.14960660000000001</v>
      </c>
      <c r="O1133">
        <v>-0.19362009999999999</v>
      </c>
      <c r="P1133">
        <v>-7.2796899999999998E-2</v>
      </c>
      <c r="Q1133">
        <v>1.08848E-2</v>
      </c>
      <c r="R1133">
        <v>9.4566600000000001E-2</v>
      </c>
      <c r="S1133">
        <v>0.21538969999999999</v>
      </c>
      <c r="T1133">
        <v>14</v>
      </c>
      <c r="U1133">
        <v>17</v>
      </c>
    </row>
    <row r="1134" spans="1:21">
      <c r="A1134" s="12">
        <v>41520</v>
      </c>
      <c r="B1134" s="13">
        <v>18</v>
      </c>
      <c r="C1134" t="s">
        <v>37</v>
      </c>
      <c r="D1134" t="s">
        <v>35</v>
      </c>
      <c r="E1134" t="str">
        <f t="shared" si="17"/>
        <v>4152018Average Per PremiseAll</v>
      </c>
      <c r="F1134">
        <v>9.9640570000000004</v>
      </c>
      <c r="G1134">
        <v>9.8264530000000008</v>
      </c>
      <c r="H1134">
        <v>9.9902549999999994</v>
      </c>
      <c r="I1134">
        <v>82.475099999999998</v>
      </c>
      <c r="J1134">
        <v>-0.64438510000000004</v>
      </c>
      <c r="K1134">
        <v>-0.34497450000000002</v>
      </c>
      <c r="L1134" s="1">
        <v>-0.1376038</v>
      </c>
      <c r="M1134" s="1">
        <v>6.9766999999999996E-2</v>
      </c>
      <c r="N1134">
        <v>0.36917749999999999</v>
      </c>
      <c r="O1134">
        <v>-0.48058279999999998</v>
      </c>
      <c r="P1134">
        <v>-0.18117230000000001</v>
      </c>
      <c r="Q1134">
        <v>2.61985E-2</v>
      </c>
      <c r="R1134">
        <v>0.23356930000000001</v>
      </c>
      <c r="S1134">
        <v>0.5329798</v>
      </c>
      <c r="T1134">
        <v>14</v>
      </c>
      <c r="U1134">
        <v>17</v>
      </c>
    </row>
    <row r="1135" spans="1:21">
      <c r="A1135" s="12">
        <v>41520</v>
      </c>
      <c r="B1135" s="13">
        <v>18</v>
      </c>
      <c r="C1135" t="s">
        <v>39</v>
      </c>
      <c r="D1135" t="s">
        <v>35</v>
      </c>
      <c r="E1135" t="str">
        <f t="shared" si="17"/>
        <v>4152018Average Per TonAll</v>
      </c>
      <c r="F1135">
        <v>1.038521</v>
      </c>
      <c r="G1135">
        <v>1.024311</v>
      </c>
      <c r="H1135">
        <v>1.0413019999999999</v>
      </c>
      <c r="I1135">
        <v>82.475099999999998</v>
      </c>
      <c r="J1135">
        <v>-6.6950899999999994E-2</v>
      </c>
      <c r="K1135">
        <v>-3.5791000000000003E-2</v>
      </c>
      <c r="L1135" s="1">
        <v>-1.42097E-2</v>
      </c>
      <c r="M1135" s="1">
        <v>7.3715999999999999E-3</v>
      </c>
      <c r="N1135">
        <v>3.8531500000000003E-2</v>
      </c>
      <c r="O1135">
        <v>-4.9959700000000003E-2</v>
      </c>
      <c r="P1135">
        <v>-1.8799799999999998E-2</v>
      </c>
      <c r="Q1135">
        <v>2.7815000000000001E-3</v>
      </c>
      <c r="R1135">
        <v>2.4362700000000001E-2</v>
      </c>
      <c r="S1135">
        <v>5.5522700000000001E-2</v>
      </c>
      <c r="T1135">
        <v>14</v>
      </c>
      <c r="U1135">
        <v>17</v>
      </c>
    </row>
    <row r="1136" spans="1:21">
      <c r="A1136" s="12">
        <v>41520</v>
      </c>
      <c r="B1136" s="13">
        <v>19</v>
      </c>
      <c r="C1136" t="s">
        <v>38</v>
      </c>
      <c r="D1136" t="s">
        <v>35</v>
      </c>
      <c r="E1136" t="str">
        <f t="shared" si="17"/>
        <v>4152019Average Per DeviceAll</v>
      </c>
      <c r="F1136">
        <v>3.5995780000000002</v>
      </c>
      <c r="G1136">
        <v>3.4040720000000002</v>
      </c>
      <c r="H1136">
        <v>3.460502</v>
      </c>
      <c r="I1136">
        <v>78.817099999999996</v>
      </c>
      <c r="J1136">
        <v>-0.3908392</v>
      </c>
      <c r="K1136">
        <v>-0.27543489999999998</v>
      </c>
      <c r="L1136" s="1">
        <v>-0.19550619999999999</v>
      </c>
      <c r="M1136" s="1">
        <v>-0.1155775</v>
      </c>
      <c r="N1136">
        <v>-1.7320000000000001E-4</v>
      </c>
      <c r="O1136">
        <v>-0.3344087</v>
      </c>
      <c r="P1136">
        <v>-0.21900430000000001</v>
      </c>
      <c r="Q1136">
        <v>-0.1390757</v>
      </c>
      <c r="R1136">
        <v>-5.9146999999999998E-2</v>
      </c>
      <c r="S1136">
        <v>5.6257300000000003E-2</v>
      </c>
      <c r="T1136">
        <v>14</v>
      </c>
      <c r="U1136">
        <v>17</v>
      </c>
    </row>
    <row r="1137" spans="1:21">
      <c r="A1137" s="12">
        <v>41520</v>
      </c>
      <c r="B1137" s="13">
        <v>19</v>
      </c>
      <c r="C1137" t="s">
        <v>37</v>
      </c>
      <c r="D1137" t="s">
        <v>35</v>
      </c>
      <c r="E1137" t="str">
        <f t="shared" si="17"/>
        <v>4152019Average Per PremiseAll</v>
      </c>
      <c r="F1137">
        <v>8.8999410000000001</v>
      </c>
      <c r="G1137">
        <v>8.415851</v>
      </c>
      <c r="H1137">
        <v>8.5563699999999994</v>
      </c>
      <c r="I1137">
        <v>78.817099999999996</v>
      </c>
      <c r="J1137">
        <v>-0.9681535</v>
      </c>
      <c r="K1137">
        <v>-0.68216509999999997</v>
      </c>
      <c r="L1137" s="1">
        <v>-0.48409039999999998</v>
      </c>
      <c r="M1137" s="1">
        <v>-0.28601569999999998</v>
      </c>
      <c r="N1137">
        <v>-2.73E-5</v>
      </c>
      <c r="O1137">
        <v>-0.82763399999999998</v>
      </c>
      <c r="P1137">
        <v>-0.54164559999999995</v>
      </c>
      <c r="Q1137">
        <v>-0.34357090000000001</v>
      </c>
      <c r="R1137">
        <v>-0.14549619999999999</v>
      </c>
      <c r="S1137">
        <v>0.14049220000000001</v>
      </c>
      <c r="T1137">
        <v>14</v>
      </c>
      <c r="U1137">
        <v>17</v>
      </c>
    </row>
    <row r="1138" spans="1:21">
      <c r="A1138" s="12">
        <v>41520</v>
      </c>
      <c r="B1138" s="13">
        <v>19</v>
      </c>
      <c r="C1138" t="s">
        <v>39</v>
      </c>
      <c r="D1138" t="s">
        <v>35</v>
      </c>
      <c r="E1138" t="str">
        <f t="shared" si="17"/>
        <v>4152019Average Per TonAll</v>
      </c>
      <c r="F1138">
        <v>0.92765500000000001</v>
      </c>
      <c r="G1138">
        <v>0.87724749999999996</v>
      </c>
      <c r="H1138">
        <v>0.89182309999999998</v>
      </c>
      <c r="I1138">
        <v>78.817099999999996</v>
      </c>
      <c r="J1138">
        <v>-0.1007837</v>
      </c>
      <c r="K1138">
        <v>-7.1021100000000004E-2</v>
      </c>
      <c r="L1138" s="1">
        <v>-5.0407500000000001E-2</v>
      </c>
      <c r="M1138" s="1">
        <v>-2.9794000000000001E-2</v>
      </c>
      <c r="N1138">
        <v>-3.1399999999999998E-5</v>
      </c>
      <c r="O1138">
        <v>-8.6208000000000007E-2</v>
      </c>
      <c r="P1138">
        <v>-5.64454E-2</v>
      </c>
      <c r="Q1138">
        <v>-3.58319E-2</v>
      </c>
      <c r="R1138">
        <v>-1.52184E-2</v>
      </c>
      <c r="S1138">
        <v>1.45443E-2</v>
      </c>
      <c r="T1138">
        <v>14</v>
      </c>
      <c r="U1138">
        <v>17</v>
      </c>
    </row>
    <row r="1139" spans="1:21">
      <c r="A1139" s="12">
        <v>41520</v>
      </c>
      <c r="B1139" s="13">
        <v>20</v>
      </c>
      <c r="C1139" t="s">
        <v>38</v>
      </c>
      <c r="D1139" t="s">
        <v>35</v>
      </c>
      <c r="E1139" t="str">
        <f t="shared" si="17"/>
        <v>4152020Average Per DeviceAll</v>
      </c>
      <c r="F1139">
        <v>3.4085290000000001</v>
      </c>
      <c r="G1139">
        <v>3.1405259999999999</v>
      </c>
      <c r="H1139">
        <v>3.1926190000000001</v>
      </c>
      <c r="I1139">
        <v>75.893699999999995</v>
      </c>
      <c r="J1139">
        <v>-0.46297880000000002</v>
      </c>
      <c r="K1139">
        <v>-0.34778510000000001</v>
      </c>
      <c r="L1139" s="1">
        <v>-0.26800230000000003</v>
      </c>
      <c r="M1139" s="1">
        <v>-0.18821940000000001</v>
      </c>
      <c r="N1139">
        <v>-7.3025699999999999E-2</v>
      </c>
      <c r="O1139">
        <v>-0.41088639999999998</v>
      </c>
      <c r="P1139">
        <v>-0.29569269999999998</v>
      </c>
      <c r="Q1139">
        <v>-0.21590989999999999</v>
      </c>
      <c r="R1139">
        <v>-0.1361271</v>
      </c>
      <c r="S1139">
        <v>-2.0933400000000001E-2</v>
      </c>
      <c r="T1139">
        <v>14</v>
      </c>
      <c r="U1139">
        <v>17</v>
      </c>
    </row>
    <row r="1140" spans="1:21">
      <c r="A1140" s="12">
        <v>41520</v>
      </c>
      <c r="B1140" s="13">
        <v>20</v>
      </c>
      <c r="C1140" t="s">
        <v>37</v>
      </c>
      <c r="D1140" t="s">
        <v>35</v>
      </c>
      <c r="E1140" t="str">
        <f t="shared" si="17"/>
        <v>4152020Average Per PremiseAll</v>
      </c>
      <c r="F1140">
        <v>8.4274989999999992</v>
      </c>
      <c r="G1140">
        <v>7.7643940000000002</v>
      </c>
      <c r="H1140">
        <v>7.8941129999999999</v>
      </c>
      <c r="I1140">
        <v>75.893699999999995</v>
      </c>
      <c r="J1140">
        <v>-1.1462479999999999</v>
      </c>
      <c r="K1140">
        <v>-0.86080290000000004</v>
      </c>
      <c r="L1140" s="1">
        <v>-0.66310429999999998</v>
      </c>
      <c r="M1140" s="1">
        <v>-0.46540559999999997</v>
      </c>
      <c r="N1140">
        <v>-0.17996010000000001</v>
      </c>
      <c r="O1140">
        <v>-1.016529</v>
      </c>
      <c r="P1140">
        <v>-0.73108399999999996</v>
      </c>
      <c r="Q1140">
        <v>-0.53338529999999995</v>
      </c>
      <c r="R1140">
        <v>-0.3356866</v>
      </c>
      <c r="S1140">
        <v>-5.0241099999999997E-2</v>
      </c>
      <c r="T1140">
        <v>14</v>
      </c>
      <c r="U1140">
        <v>17</v>
      </c>
    </row>
    <row r="1141" spans="1:21">
      <c r="A1141" s="12">
        <v>41520</v>
      </c>
      <c r="B1141" s="13">
        <v>20</v>
      </c>
      <c r="C1141" t="s">
        <v>39</v>
      </c>
      <c r="D1141" t="s">
        <v>35</v>
      </c>
      <c r="E1141" t="str">
        <f t="shared" si="17"/>
        <v>4152020Average Per TonAll</v>
      </c>
      <c r="F1141">
        <v>0.8784168</v>
      </c>
      <c r="G1141">
        <v>0.80933390000000005</v>
      </c>
      <c r="H1141">
        <v>0.82278910000000005</v>
      </c>
      <c r="I1141">
        <v>75.893699999999995</v>
      </c>
      <c r="J1141">
        <v>-0.119366</v>
      </c>
      <c r="K1141">
        <v>-8.9658399999999999E-2</v>
      </c>
      <c r="L1141" s="1">
        <v>-6.9083000000000006E-2</v>
      </c>
      <c r="M1141" s="1">
        <v>-4.8507599999999998E-2</v>
      </c>
      <c r="N1141">
        <v>-1.8799900000000001E-2</v>
      </c>
      <c r="O1141">
        <v>-0.1059108</v>
      </c>
      <c r="P1141">
        <v>-7.6203199999999999E-2</v>
      </c>
      <c r="Q1141">
        <v>-5.5627700000000002E-2</v>
      </c>
      <c r="R1141">
        <v>-3.5052300000000002E-2</v>
      </c>
      <c r="S1141">
        <v>-5.3447E-3</v>
      </c>
      <c r="T1141">
        <v>14</v>
      </c>
      <c r="U1141">
        <v>17</v>
      </c>
    </row>
    <row r="1142" spans="1:21">
      <c r="A1142" s="12">
        <v>41520</v>
      </c>
      <c r="B1142" s="13">
        <v>21</v>
      </c>
      <c r="C1142" t="s">
        <v>38</v>
      </c>
      <c r="D1142" t="s">
        <v>35</v>
      </c>
      <c r="E1142" t="str">
        <f t="shared" si="17"/>
        <v>4152021Average Per DeviceAll</v>
      </c>
      <c r="F1142">
        <v>3.025712</v>
      </c>
      <c r="G1142">
        <v>2.8757959999999998</v>
      </c>
      <c r="H1142">
        <v>2.9237989999999998</v>
      </c>
      <c r="I1142">
        <v>74.894999999999996</v>
      </c>
      <c r="J1142">
        <v>-0.33229710000000001</v>
      </c>
      <c r="K1142">
        <v>-0.22454550000000001</v>
      </c>
      <c r="L1142" s="1">
        <v>-0.1499171</v>
      </c>
      <c r="M1142" s="1">
        <v>-7.5288599999999997E-2</v>
      </c>
      <c r="N1142">
        <v>3.2462999999999999E-2</v>
      </c>
      <c r="O1142">
        <v>-0.28429339999999997</v>
      </c>
      <c r="P1142">
        <v>-0.1765418</v>
      </c>
      <c r="Q1142">
        <v>-0.1019133</v>
      </c>
      <c r="R1142">
        <v>-2.7284900000000001E-2</v>
      </c>
      <c r="S1142">
        <v>8.0466800000000005E-2</v>
      </c>
      <c r="T1142">
        <v>14</v>
      </c>
      <c r="U1142">
        <v>17</v>
      </c>
    </row>
    <row r="1143" spans="1:21">
      <c r="A1143" s="12">
        <v>41520</v>
      </c>
      <c r="B1143" s="13">
        <v>21</v>
      </c>
      <c r="C1143" t="s">
        <v>37</v>
      </c>
      <c r="D1143" t="s">
        <v>35</v>
      </c>
      <c r="E1143" t="str">
        <f t="shared" si="17"/>
        <v>4152021Average Per PremiseAll</v>
      </c>
      <c r="F1143">
        <v>7.4820520000000004</v>
      </c>
      <c r="G1143">
        <v>7.1109169999999997</v>
      </c>
      <c r="H1143">
        <v>7.2304709999999996</v>
      </c>
      <c r="I1143">
        <v>74.894999999999996</v>
      </c>
      <c r="J1143">
        <v>-0.82311639999999997</v>
      </c>
      <c r="K1143">
        <v>-0.55608270000000004</v>
      </c>
      <c r="L1143" s="1">
        <v>-0.37113590000000002</v>
      </c>
      <c r="M1143" s="1">
        <v>-0.1861891</v>
      </c>
      <c r="N1143">
        <v>8.0844600000000003E-2</v>
      </c>
      <c r="O1143">
        <v>-0.70356169999999996</v>
      </c>
      <c r="P1143">
        <v>-0.43652790000000002</v>
      </c>
      <c r="Q1143">
        <v>-0.2515811</v>
      </c>
      <c r="R1143">
        <v>-6.6634399999999996E-2</v>
      </c>
      <c r="S1143">
        <v>0.20039940000000001</v>
      </c>
      <c r="T1143">
        <v>14</v>
      </c>
      <c r="U1143">
        <v>17</v>
      </c>
    </row>
    <row r="1144" spans="1:21">
      <c r="A1144" s="12">
        <v>41520</v>
      </c>
      <c r="B1144" s="13">
        <v>21</v>
      </c>
      <c r="C1144" t="s">
        <v>39</v>
      </c>
      <c r="D1144" t="s">
        <v>35</v>
      </c>
      <c r="E1144" t="str">
        <f t="shared" si="17"/>
        <v>4152021Average Per TonAll</v>
      </c>
      <c r="F1144">
        <v>0.77979569999999998</v>
      </c>
      <c r="G1144">
        <v>0.74114480000000005</v>
      </c>
      <c r="H1144">
        <v>0.75354449999999995</v>
      </c>
      <c r="I1144">
        <v>74.894999999999996</v>
      </c>
      <c r="J1144">
        <v>-8.5687100000000002E-2</v>
      </c>
      <c r="K1144">
        <v>-5.7897700000000003E-2</v>
      </c>
      <c r="L1144" s="1">
        <v>-3.8650900000000002E-2</v>
      </c>
      <c r="M1144" s="1">
        <v>-1.9404100000000001E-2</v>
      </c>
      <c r="N1144">
        <v>8.3853E-3</v>
      </c>
      <c r="O1144">
        <v>-7.32873E-2</v>
      </c>
      <c r="P1144">
        <v>-4.5497999999999997E-2</v>
      </c>
      <c r="Q1144">
        <v>-2.6251199999999999E-2</v>
      </c>
      <c r="R1144">
        <v>-7.0044E-3</v>
      </c>
      <c r="S1144">
        <v>2.0785000000000001E-2</v>
      </c>
      <c r="T1144">
        <v>14</v>
      </c>
      <c r="U1144">
        <v>17</v>
      </c>
    </row>
    <row r="1145" spans="1:21">
      <c r="A1145" s="12">
        <v>41520</v>
      </c>
      <c r="B1145" s="13">
        <v>22</v>
      </c>
      <c r="C1145" t="s">
        <v>38</v>
      </c>
      <c r="D1145" t="s">
        <v>35</v>
      </c>
      <c r="E1145" t="str">
        <f t="shared" si="17"/>
        <v>4152022Average Per DeviceAll</v>
      </c>
      <c r="F1145">
        <v>2.555104</v>
      </c>
      <c r="G1145">
        <v>2.504759</v>
      </c>
      <c r="H1145">
        <v>2.5467569999999999</v>
      </c>
      <c r="I1145">
        <v>73.889099999999999</v>
      </c>
      <c r="J1145">
        <v>-0.2131043</v>
      </c>
      <c r="K1145">
        <v>-0.1169443</v>
      </c>
      <c r="L1145" s="1">
        <v>-5.0344100000000003E-2</v>
      </c>
      <c r="M1145" s="1">
        <v>1.6256099999999999E-2</v>
      </c>
      <c r="N1145">
        <v>0.1124161</v>
      </c>
      <c r="O1145">
        <v>-0.17110639999999999</v>
      </c>
      <c r="P1145">
        <v>-7.4946299999999993E-2</v>
      </c>
      <c r="Q1145">
        <v>-8.3461000000000004E-3</v>
      </c>
      <c r="R1145">
        <v>5.8254E-2</v>
      </c>
      <c r="S1145">
        <v>0.1544141</v>
      </c>
      <c r="T1145">
        <v>14</v>
      </c>
      <c r="U1145">
        <v>17</v>
      </c>
    </row>
    <row r="1146" spans="1:21">
      <c r="A1146" s="12">
        <v>41520</v>
      </c>
      <c r="B1146" s="13">
        <v>22</v>
      </c>
      <c r="C1146" t="s">
        <v>37</v>
      </c>
      <c r="D1146" t="s">
        <v>35</v>
      </c>
      <c r="E1146" t="str">
        <f t="shared" si="17"/>
        <v>4152022Average Per PremiseAll</v>
      </c>
      <c r="F1146">
        <v>6.3191980000000001</v>
      </c>
      <c r="G1146">
        <v>6.1940980000000003</v>
      </c>
      <c r="H1146">
        <v>6.2987060000000001</v>
      </c>
      <c r="I1146">
        <v>73.889099999999999</v>
      </c>
      <c r="J1146">
        <v>-0.52848110000000004</v>
      </c>
      <c r="K1146">
        <v>-0.29016039999999998</v>
      </c>
      <c r="L1146" s="1">
        <v>-0.12510019999999999</v>
      </c>
      <c r="M1146" s="1">
        <v>3.9960000000000002E-2</v>
      </c>
      <c r="N1146">
        <v>0.27828069999999999</v>
      </c>
      <c r="O1146">
        <v>-0.42387320000000001</v>
      </c>
      <c r="P1146">
        <v>-0.18555250000000001</v>
      </c>
      <c r="Q1146">
        <v>-2.0492300000000001E-2</v>
      </c>
      <c r="R1146">
        <v>0.1445679</v>
      </c>
      <c r="S1146">
        <v>0.38288860000000002</v>
      </c>
      <c r="T1146">
        <v>14</v>
      </c>
      <c r="U1146">
        <v>17</v>
      </c>
    </row>
    <row r="1147" spans="1:21">
      <c r="A1147" s="12">
        <v>41520</v>
      </c>
      <c r="B1147" s="13">
        <v>22</v>
      </c>
      <c r="C1147" t="s">
        <v>39</v>
      </c>
      <c r="D1147" t="s">
        <v>35</v>
      </c>
      <c r="E1147" t="str">
        <f t="shared" si="17"/>
        <v>4152022Average Per TonAll</v>
      </c>
      <c r="F1147">
        <v>0.65853790000000001</v>
      </c>
      <c r="G1147">
        <v>0.64554299999999998</v>
      </c>
      <c r="H1147">
        <v>0.65639170000000002</v>
      </c>
      <c r="I1147">
        <v>73.889099999999999</v>
      </c>
      <c r="J1147">
        <v>-5.4971800000000001E-2</v>
      </c>
      <c r="K1147">
        <v>-3.01715E-2</v>
      </c>
      <c r="L1147" s="1">
        <v>-1.29949E-2</v>
      </c>
      <c r="M1147" s="1">
        <v>4.1817E-3</v>
      </c>
      <c r="N1147">
        <v>2.8982000000000001E-2</v>
      </c>
      <c r="O1147">
        <v>-4.4123099999999998E-2</v>
      </c>
      <c r="P1147">
        <v>-1.9322800000000001E-2</v>
      </c>
      <c r="Q1147">
        <v>-2.1462E-3</v>
      </c>
      <c r="R1147">
        <v>1.5030399999999999E-2</v>
      </c>
      <c r="S1147">
        <v>3.9830699999999997E-2</v>
      </c>
      <c r="T1147">
        <v>14</v>
      </c>
      <c r="U1147">
        <v>17</v>
      </c>
    </row>
    <row r="1148" spans="1:21">
      <c r="A1148" s="12">
        <v>41520</v>
      </c>
      <c r="B1148" s="13">
        <v>23</v>
      </c>
      <c r="C1148" t="s">
        <v>38</v>
      </c>
      <c r="D1148" t="s">
        <v>35</v>
      </c>
      <c r="E1148" t="str">
        <f t="shared" si="17"/>
        <v>4152023Average Per DeviceAll</v>
      </c>
      <c r="F1148">
        <v>2.1829100000000001</v>
      </c>
      <c r="G1148">
        <v>2.1613220000000002</v>
      </c>
      <c r="H1148">
        <v>2.1975129999999998</v>
      </c>
      <c r="I1148">
        <v>72.286699999999996</v>
      </c>
      <c r="J1148">
        <v>-0.16567699999999999</v>
      </c>
      <c r="K1148">
        <v>-8.0548499999999995E-2</v>
      </c>
      <c r="L1148" s="1">
        <v>-2.1588699999999999E-2</v>
      </c>
      <c r="M1148" s="1">
        <v>3.7371099999999997E-2</v>
      </c>
      <c r="N1148">
        <v>0.1224996</v>
      </c>
      <c r="O1148">
        <v>-0.12948570000000001</v>
      </c>
      <c r="P1148">
        <v>-4.4357099999999997E-2</v>
      </c>
      <c r="Q1148">
        <v>1.46026E-2</v>
      </c>
      <c r="R1148">
        <v>7.35624E-2</v>
      </c>
      <c r="S1148">
        <v>0.158691</v>
      </c>
      <c r="T1148">
        <v>14</v>
      </c>
      <c r="U1148">
        <v>17</v>
      </c>
    </row>
    <row r="1149" spans="1:21">
      <c r="A1149" s="12">
        <v>41520</v>
      </c>
      <c r="B1149" s="13">
        <v>23</v>
      </c>
      <c r="C1149" t="s">
        <v>37</v>
      </c>
      <c r="D1149" t="s">
        <v>35</v>
      </c>
      <c r="E1149" t="str">
        <f t="shared" si="17"/>
        <v>4152023Average Per PremiseAll</v>
      </c>
      <c r="F1149">
        <v>5.3982559999999999</v>
      </c>
      <c r="G1149">
        <v>5.3446379999999998</v>
      </c>
      <c r="H1149">
        <v>5.4347799999999999</v>
      </c>
      <c r="I1149">
        <v>72.286699999999996</v>
      </c>
      <c r="J1149">
        <v>-0.41069050000000001</v>
      </c>
      <c r="K1149">
        <v>-0.1997295</v>
      </c>
      <c r="L1149" s="1">
        <v>-5.3618699999999998E-2</v>
      </c>
      <c r="M1149" s="1">
        <v>9.2492199999999997E-2</v>
      </c>
      <c r="N1149">
        <v>0.30345309999999998</v>
      </c>
      <c r="O1149">
        <v>-0.32054830000000001</v>
      </c>
      <c r="P1149">
        <v>-0.1095874</v>
      </c>
      <c r="Q1149">
        <v>3.65235E-2</v>
      </c>
      <c r="R1149">
        <v>0.1826344</v>
      </c>
      <c r="S1149">
        <v>0.39359529999999998</v>
      </c>
      <c r="T1149">
        <v>14</v>
      </c>
      <c r="U1149">
        <v>17</v>
      </c>
    </row>
    <row r="1150" spans="1:21">
      <c r="A1150" s="12">
        <v>41520</v>
      </c>
      <c r="B1150" s="13">
        <v>23</v>
      </c>
      <c r="C1150" t="s">
        <v>39</v>
      </c>
      <c r="D1150" t="s">
        <v>35</v>
      </c>
      <c r="E1150" t="str">
        <f t="shared" si="17"/>
        <v>4152023Average Per TonAll</v>
      </c>
      <c r="F1150">
        <v>0.56259630000000005</v>
      </c>
      <c r="G1150">
        <v>0.55702470000000004</v>
      </c>
      <c r="H1150">
        <v>0.56637329999999997</v>
      </c>
      <c r="I1150">
        <v>72.286699999999996</v>
      </c>
      <c r="J1150">
        <v>-4.27318E-2</v>
      </c>
      <c r="K1150">
        <v>-2.0777299999999999E-2</v>
      </c>
      <c r="L1150" s="1">
        <v>-5.5716000000000003E-3</v>
      </c>
      <c r="M1150" s="1">
        <v>9.6340000000000002E-3</v>
      </c>
      <c r="N1150">
        <v>3.1588600000000001E-2</v>
      </c>
      <c r="O1150">
        <v>-3.3383200000000002E-2</v>
      </c>
      <c r="P1150">
        <v>-1.1428600000000001E-2</v>
      </c>
      <c r="Q1150">
        <v>3.7770999999999998E-3</v>
      </c>
      <c r="R1150">
        <v>1.8982700000000002E-2</v>
      </c>
      <c r="S1150">
        <v>4.0937300000000003E-2</v>
      </c>
      <c r="T1150">
        <v>14</v>
      </c>
      <c r="U1150">
        <v>17</v>
      </c>
    </row>
    <row r="1151" spans="1:21">
      <c r="A1151" s="12">
        <v>41520</v>
      </c>
      <c r="B1151" s="13">
        <v>24</v>
      </c>
      <c r="C1151" t="s">
        <v>38</v>
      </c>
      <c r="D1151" t="s">
        <v>35</v>
      </c>
      <c r="E1151" t="str">
        <f t="shared" si="17"/>
        <v>4152024Average Per DeviceAll</v>
      </c>
      <c r="F1151">
        <v>1.9651190000000001</v>
      </c>
      <c r="G1151">
        <v>1.9515290000000001</v>
      </c>
      <c r="H1151">
        <v>1.984205</v>
      </c>
      <c r="I1151">
        <v>72.254900000000006</v>
      </c>
      <c r="J1151">
        <v>-0.1444935</v>
      </c>
      <c r="K1151">
        <v>-6.7154699999999998E-2</v>
      </c>
      <c r="L1151" s="1">
        <v>-1.3590100000000001E-2</v>
      </c>
      <c r="M1151" s="1">
        <v>3.99744E-2</v>
      </c>
      <c r="N1151">
        <v>0.11731320000000001</v>
      </c>
      <c r="O1151">
        <v>-0.1118165</v>
      </c>
      <c r="P1151">
        <v>-3.4477800000000003E-2</v>
      </c>
      <c r="Q1151">
        <v>1.9086800000000001E-2</v>
      </c>
      <c r="R1151">
        <v>7.2651400000000005E-2</v>
      </c>
      <c r="S1151">
        <v>0.14999009999999999</v>
      </c>
      <c r="T1151">
        <v>14</v>
      </c>
      <c r="U1151">
        <v>17</v>
      </c>
    </row>
    <row r="1152" spans="1:21">
      <c r="A1152" s="12">
        <v>41520</v>
      </c>
      <c r="B1152" s="13">
        <v>24</v>
      </c>
      <c r="C1152" t="s">
        <v>37</v>
      </c>
      <c r="D1152" t="s">
        <v>35</v>
      </c>
      <c r="E1152" t="str">
        <f t="shared" si="17"/>
        <v>4152024Average Per PremiseAll</v>
      </c>
      <c r="F1152">
        <v>4.8591069999999998</v>
      </c>
      <c r="G1152">
        <v>4.825844</v>
      </c>
      <c r="H1152">
        <v>4.9072329999999997</v>
      </c>
      <c r="I1152">
        <v>72.254900000000006</v>
      </c>
      <c r="J1152">
        <v>-0.35765770000000002</v>
      </c>
      <c r="K1152">
        <v>-0.16600239999999999</v>
      </c>
      <c r="L1152" s="1">
        <v>-3.32625E-2</v>
      </c>
      <c r="M1152" s="1">
        <v>9.9477399999999994E-2</v>
      </c>
      <c r="N1152">
        <v>0.29113280000000002</v>
      </c>
      <c r="O1152">
        <v>-0.27626879999999998</v>
      </c>
      <c r="P1152">
        <v>-8.4613499999999994E-2</v>
      </c>
      <c r="Q1152">
        <v>4.81264E-2</v>
      </c>
      <c r="R1152">
        <v>0.18086630000000001</v>
      </c>
      <c r="S1152">
        <v>0.37252160000000001</v>
      </c>
      <c r="T1152">
        <v>14</v>
      </c>
      <c r="U1152">
        <v>17</v>
      </c>
    </row>
    <row r="1153" spans="1:21">
      <c r="A1153" s="12">
        <v>41520</v>
      </c>
      <c r="B1153" s="13">
        <v>24</v>
      </c>
      <c r="C1153" t="s">
        <v>39</v>
      </c>
      <c r="D1153" t="s">
        <v>35</v>
      </c>
      <c r="E1153" t="str">
        <f t="shared" si="17"/>
        <v>4152024Average Per TonAll</v>
      </c>
      <c r="F1153">
        <v>0.50644679999999997</v>
      </c>
      <c r="G1153">
        <v>0.50295570000000001</v>
      </c>
      <c r="H1153">
        <v>0.51139659999999998</v>
      </c>
      <c r="I1153">
        <v>72.254900000000006</v>
      </c>
      <c r="J1153">
        <v>-3.7250900000000003E-2</v>
      </c>
      <c r="K1153">
        <v>-1.7305399999999999E-2</v>
      </c>
      <c r="L1153" s="1">
        <v>-3.4911E-3</v>
      </c>
      <c r="M1153" s="1">
        <v>1.03231E-2</v>
      </c>
      <c r="N1153">
        <v>3.02686E-2</v>
      </c>
      <c r="O1153">
        <v>-2.8809999999999999E-2</v>
      </c>
      <c r="P1153">
        <v>-8.8645000000000009E-3</v>
      </c>
      <c r="Q1153">
        <v>4.9496999999999996E-3</v>
      </c>
      <c r="R1153">
        <v>1.87639E-2</v>
      </c>
      <c r="S1153">
        <v>3.8709500000000001E-2</v>
      </c>
      <c r="T1153">
        <v>14</v>
      </c>
      <c r="U1153">
        <v>17</v>
      </c>
    </row>
    <row r="1154" spans="1:21">
      <c r="A1154" s="12">
        <v>41522</v>
      </c>
      <c r="B1154" s="13">
        <v>1</v>
      </c>
      <c r="C1154" t="s">
        <v>38</v>
      </c>
      <c r="D1154" t="s">
        <v>35</v>
      </c>
      <c r="E1154" t="str">
        <f t="shared" si="17"/>
        <v>415221Average Per DeviceAll</v>
      </c>
      <c r="F1154">
        <v>1.8406210000000001</v>
      </c>
      <c r="G1154">
        <v>1.8438239999999999</v>
      </c>
      <c r="H1154">
        <v>1.8684339999999999</v>
      </c>
      <c r="I1154">
        <v>72.3369</v>
      </c>
      <c r="J1154">
        <v>-0.1194264</v>
      </c>
      <c r="K1154">
        <v>-4.6975999999999997E-2</v>
      </c>
      <c r="L1154" s="1">
        <v>3.2028999999999998E-3</v>
      </c>
      <c r="M1154" s="1">
        <v>5.33818E-2</v>
      </c>
      <c r="N1154">
        <v>0.1258321</v>
      </c>
      <c r="O1154">
        <v>-9.4816399999999995E-2</v>
      </c>
      <c r="P1154">
        <v>-2.23661E-2</v>
      </c>
      <c r="Q1154">
        <v>2.7812799999999999E-2</v>
      </c>
      <c r="R1154">
        <v>7.7991699999999997E-2</v>
      </c>
      <c r="S1154">
        <v>0.15044199999999999</v>
      </c>
      <c r="T1154">
        <v>14</v>
      </c>
      <c r="U1154">
        <v>17</v>
      </c>
    </row>
    <row r="1155" spans="1:21">
      <c r="A1155" s="12">
        <v>41522</v>
      </c>
      <c r="B1155" s="13">
        <v>1</v>
      </c>
      <c r="C1155" t="s">
        <v>37</v>
      </c>
      <c r="D1155" t="s">
        <v>35</v>
      </c>
      <c r="E1155" t="str">
        <f t="shared" ref="E1155:E1218" si="18">CONCATENATE(A1155,B1155,C1155,D1155)</f>
        <v>415221Average Per PremiseAll</v>
      </c>
      <c r="F1155">
        <v>4.5382309999999997</v>
      </c>
      <c r="G1155">
        <v>4.5465179999999998</v>
      </c>
      <c r="H1155">
        <v>4.607024</v>
      </c>
      <c r="I1155">
        <v>72.3369</v>
      </c>
      <c r="J1155">
        <v>-0.29472189999999998</v>
      </c>
      <c r="K1155">
        <v>-0.11570130000000001</v>
      </c>
      <c r="L1155" s="1">
        <v>8.2877999999999997E-3</v>
      </c>
      <c r="M1155" s="1">
        <v>0.1322768</v>
      </c>
      <c r="N1155">
        <v>0.3112974</v>
      </c>
      <c r="O1155">
        <v>-0.2342159</v>
      </c>
      <c r="P1155">
        <v>-5.5195399999999999E-2</v>
      </c>
      <c r="Q1155">
        <v>6.8793699999999999E-2</v>
      </c>
      <c r="R1155">
        <v>0.1927828</v>
      </c>
      <c r="S1155">
        <v>0.3718033</v>
      </c>
      <c r="T1155">
        <v>14</v>
      </c>
      <c r="U1155">
        <v>17</v>
      </c>
    </row>
    <row r="1156" spans="1:21">
      <c r="A1156" s="12">
        <v>41522</v>
      </c>
      <c r="B1156" s="13">
        <v>1</v>
      </c>
      <c r="C1156" t="s">
        <v>39</v>
      </c>
      <c r="D1156" t="s">
        <v>35</v>
      </c>
      <c r="E1156" t="str">
        <f t="shared" si="18"/>
        <v>415221Average Per TonAll</v>
      </c>
      <c r="F1156">
        <v>0.47482180000000002</v>
      </c>
      <c r="G1156">
        <v>0.47567130000000002</v>
      </c>
      <c r="H1156">
        <v>0.48200959999999998</v>
      </c>
      <c r="I1156">
        <v>72.3369</v>
      </c>
      <c r="J1156">
        <v>-3.0824000000000001E-2</v>
      </c>
      <c r="K1156">
        <v>-1.2111E-2</v>
      </c>
      <c r="L1156" s="1">
        <v>8.4949999999999999E-4</v>
      </c>
      <c r="M1156" s="1">
        <v>1.3809999999999999E-2</v>
      </c>
      <c r="N1156">
        <v>3.2523000000000003E-2</v>
      </c>
      <c r="O1156">
        <v>-2.44856E-2</v>
      </c>
      <c r="P1156">
        <v>-5.7727000000000004E-3</v>
      </c>
      <c r="Q1156">
        <v>7.1878000000000003E-3</v>
      </c>
      <c r="R1156">
        <v>2.01484E-2</v>
      </c>
      <c r="S1156">
        <v>3.8861300000000001E-2</v>
      </c>
      <c r="T1156">
        <v>14</v>
      </c>
      <c r="U1156">
        <v>17</v>
      </c>
    </row>
    <row r="1157" spans="1:21">
      <c r="A1157" s="12">
        <v>41522</v>
      </c>
      <c r="B1157" s="13">
        <v>2</v>
      </c>
      <c r="C1157" t="s">
        <v>38</v>
      </c>
      <c r="D1157" t="s">
        <v>35</v>
      </c>
      <c r="E1157" t="str">
        <f t="shared" si="18"/>
        <v>415222Average Per DeviceAll</v>
      </c>
      <c r="F1157">
        <v>1.726362</v>
      </c>
      <c r="G1157">
        <v>1.76353</v>
      </c>
      <c r="H1157">
        <v>1.7870919999999999</v>
      </c>
      <c r="I1157">
        <v>72.205500000000001</v>
      </c>
      <c r="J1157">
        <v>-7.8275499999999998E-2</v>
      </c>
      <c r="K1157">
        <v>-1.0070600000000001E-2</v>
      </c>
      <c r="L1157" s="1">
        <v>3.7168E-2</v>
      </c>
      <c r="M1157" s="1">
        <v>8.4406499999999995E-2</v>
      </c>
      <c r="N1157">
        <v>0.15261150000000001</v>
      </c>
      <c r="O1157">
        <v>-5.4713699999999997E-2</v>
      </c>
      <c r="P1157">
        <v>1.3491299999999999E-2</v>
      </c>
      <c r="Q1157">
        <v>6.07298E-2</v>
      </c>
      <c r="R1157">
        <v>0.1079683</v>
      </c>
      <c r="S1157">
        <v>0.1761733</v>
      </c>
      <c r="T1157">
        <v>14</v>
      </c>
      <c r="U1157">
        <v>17</v>
      </c>
    </row>
    <row r="1158" spans="1:21">
      <c r="A1158" s="12">
        <v>41522</v>
      </c>
      <c r="B1158" s="13">
        <v>2</v>
      </c>
      <c r="C1158" t="s">
        <v>37</v>
      </c>
      <c r="D1158" t="s">
        <v>35</v>
      </c>
      <c r="E1158" t="str">
        <f t="shared" si="18"/>
        <v>415222Average Per PremiseAll</v>
      </c>
      <c r="F1158">
        <v>4.255541</v>
      </c>
      <c r="G1158">
        <v>4.3482599999999998</v>
      </c>
      <c r="H1158">
        <v>4.4061859999999999</v>
      </c>
      <c r="I1158">
        <v>72.205500000000001</v>
      </c>
      <c r="J1158">
        <v>-0.1924379</v>
      </c>
      <c r="K1158">
        <v>-2.3965199999999999E-2</v>
      </c>
      <c r="L1158" s="1">
        <v>9.2718499999999995E-2</v>
      </c>
      <c r="M1158" s="1">
        <v>0.20940220000000001</v>
      </c>
      <c r="N1158">
        <v>0.37787490000000001</v>
      </c>
      <c r="O1158">
        <v>-0.13451199999999999</v>
      </c>
      <c r="P1158">
        <v>3.3960700000000003E-2</v>
      </c>
      <c r="Q1158">
        <v>0.15064440000000001</v>
      </c>
      <c r="R1158">
        <v>0.26732810000000001</v>
      </c>
      <c r="S1158">
        <v>0.43580079999999999</v>
      </c>
      <c r="T1158">
        <v>14</v>
      </c>
      <c r="U1158">
        <v>17</v>
      </c>
    </row>
    <row r="1159" spans="1:21">
      <c r="A1159" s="12">
        <v>41522</v>
      </c>
      <c r="B1159" s="13">
        <v>2</v>
      </c>
      <c r="C1159" t="s">
        <v>39</v>
      </c>
      <c r="D1159" t="s">
        <v>35</v>
      </c>
      <c r="E1159" t="str">
        <f t="shared" si="18"/>
        <v>415222Average Per TonAll</v>
      </c>
      <c r="F1159">
        <v>0.44528869999999998</v>
      </c>
      <c r="G1159">
        <v>0.45494099999999998</v>
      </c>
      <c r="H1159">
        <v>0.46100920000000001</v>
      </c>
      <c r="I1159">
        <v>72.205500000000001</v>
      </c>
      <c r="J1159">
        <v>-2.0159400000000001E-2</v>
      </c>
      <c r="K1159">
        <v>-2.5463999999999999E-3</v>
      </c>
      <c r="L1159" s="1">
        <v>9.6523000000000008E-3</v>
      </c>
      <c r="M1159" s="1">
        <v>2.1850999999999999E-2</v>
      </c>
      <c r="N1159">
        <v>3.9463999999999999E-2</v>
      </c>
      <c r="O1159">
        <v>-1.40912E-2</v>
      </c>
      <c r="P1159">
        <v>3.5217999999999998E-3</v>
      </c>
      <c r="Q1159">
        <v>1.5720499999999998E-2</v>
      </c>
      <c r="R1159">
        <v>2.7919200000000002E-2</v>
      </c>
      <c r="S1159">
        <v>4.5532200000000002E-2</v>
      </c>
      <c r="T1159">
        <v>14</v>
      </c>
      <c r="U1159">
        <v>17</v>
      </c>
    </row>
    <row r="1160" spans="1:21">
      <c r="A1160" s="12">
        <v>41522</v>
      </c>
      <c r="B1160" s="13">
        <v>3</v>
      </c>
      <c r="C1160" t="s">
        <v>38</v>
      </c>
      <c r="D1160" t="s">
        <v>35</v>
      </c>
      <c r="E1160" t="str">
        <f t="shared" si="18"/>
        <v>415223Average Per DeviceAll</v>
      </c>
      <c r="F1160">
        <v>1.6668339999999999</v>
      </c>
      <c r="G1160">
        <v>1.7110099999999999</v>
      </c>
      <c r="H1160">
        <v>1.733903</v>
      </c>
      <c r="I1160">
        <v>71.084900000000005</v>
      </c>
      <c r="J1160">
        <v>-6.7442799999999997E-2</v>
      </c>
      <c r="K1160">
        <v>-1.4976E-3</v>
      </c>
      <c r="L1160" s="1">
        <v>4.4175800000000001E-2</v>
      </c>
      <c r="M1160" s="1">
        <v>8.9849200000000004E-2</v>
      </c>
      <c r="N1160">
        <v>0.1557944</v>
      </c>
      <c r="O1160">
        <v>-4.4549400000000003E-2</v>
      </c>
      <c r="P1160">
        <v>2.13958E-2</v>
      </c>
      <c r="Q1160">
        <v>6.7069199999999995E-2</v>
      </c>
      <c r="R1160">
        <v>0.1127426</v>
      </c>
      <c r="S1160">
        <v>0.17868780000000001</v>
      </c>
      <c r="T1160">
        <v>14</v>
      </c>
      <c r="U1160">
        <v>17</v>
      </c>
    </row>
    <row r="1161" spans="1:21">
      <c r="A1161" s="12">
        <v>41522</v>
      </c>
      <c r="B1161" s="13">
        <v>3</v>
      </c>
      <c r="C1161" t="s">
        <v>37</v>
      </c>
      <c r="D1161" t="s">
        <v>35</v>
      </c>
      <c r="E1161" t="str">
        <f t="shared" si="18"/>
        <v>415223Average Per PremiseAll</v>
      </c>
      <c r="F1161">
        <v>4.1082029999999996</v>
      </c>
      <c r="G1161">
        <v>4.2183809999999999</v>
      </c>
      <c r="H1161">
        <v>4.2746599999999999</v>
      </c>
      <c r="I1161">
        <v>71.084900000000005</v>
      </c>
      <c r="J1161">
        <v>-0.16550219999999999</v>
      </c>
      <c r="K1161">
        <v>-2.6281E-3</v>
      </c>
      <c r="L1161" s="1">
        <v>0.110178</v>
      </c>
      <c r="M1161" s="1">
        <v>0.22298419999999999</v>
      </c>
      <c r="N1161">
        <v>0.38585829999999999</v>
      </c>
      <c r="O1161">
        <v>-0.10922370000000001</v>
      </c>
      <c r="P1161">
        <v>5.3650400000000001E-2</v>
      </c>
      <c r="Q1161">
        <v>0.16645660000000001</v>
      </c>
      <c r="R1161">
        <v>0.27926269999999997</v>
      </c>
      <c r="S1161">
        <v>0.4421369</v>
      </c>
      <c r="T1161">
        <v>14</v>
      </c>
      <c r="U1161">
        <v>17</v>
      </c>
    </row>
    <row r="1162" spans="1:21">
      <c r="A1162" s="12">
        <v>41522</v>
      </c>
      <c r="B1162" s="13">
        <v>3</v>
      </c>
      <c r="C1162" t="s">
        <v>39</v>
      </c>
      <c r="D1162" t="s">
        <v>35</v>
      </c>
      <c r="E1162" t="str">
        <f t="shared" si="18"/>
        <v>415223Average Per TonAll</v>
      </c>
      <c r="F1162">
        <v>0.42989860000000002</v>
      </c>
      <c r="G1162">
        <v>0.44136940000000002</v>
      </c>
      <c r="H1162">
        <v>0.44726529999999998</v>
      </c>
      <c r="I1162">
        <v>71.084900000000005</v>
      </c>
      <c r="J1162">
        <v>-1.7351399999999999E-2</v>
      </c>
      <c r="K1162">
        <v>-3.2289999999999999E-4</v>
      </c>
      <c r="L1162" s="1">
        <v>1.1470899999999999E-2</v>
      </c>
      <c r="M1162" s="1">
        <v>2.3264699999999999E-2</v>
      </c>
      <c r="N1162">
        <v>4.0293200000000001E-2</v>
      </c>
      <c r="O1162">
        <v>-1.14556E-2</v>
      </c>
      <c r="P1162">
        <v>5.5729000000000004E-3</v>
      </c>
      <c r="Q1162">
        <v>1.7366699999999999E-2</v>
      </c>
      <c r="R1162">
        <v>2.9160599999999998E-2</v>
      </c>
      <c r="S1162">
        <v>4.6189000000000001E-2</v>
      </c>
      <c r="T1162">
        <v>14</v>
      </c>
      <c r="U1162">
        <v>17</v>
      </c>
    </row>
    <row r="1163" spans="1:21">
      <c r="A1163" s="12">
        <v>41522</v>
      </c>
      <c r="B1163" s="13">
        <v>4</v>
      </c>
      <c r="C1163" t="s">
        <v>38</v>
      </c>
      <c r="D1163" t="s">
        <v>35</v>
      </c>
      <c r="E1163" t="str">
        <f t="shared" si="18"/>
        <v>415224Average Per DeviceAll</v>
      </c>
      <c r="F1163">
        <v>1.641141</v>
      </c>
      <c r="G1163">
        <v>1.691011</v>
      </c>
      <c r="H1163">
        <v>1.7136579999999999</v>
      </c>
      <c r="I1163">
        <v>71.105199999999996</v>
      </c>
      <c r="J1163">
        <v>-6.1250899999999997E-2</v>
      </c>
      <c r="K1163">
        <v>4.4003000000000002E-3</v>
      </c>
      <c r="L1163" s="1">
        <v>4.9870100000000001E-2</v>
      </c>
      <c r="M1163" s="1">
        <v>9.5339800000000002E-2</v>
      </c>
      <c r="N1163">
        <v>0.160991</v>
      </c>
      <c r="O1163">
        <v>-3.8603800000000001E-2</v>
      </c>
      <c r="P1163">
        <v>2.7047399999999999E-2</v>
      </c>
      <c r="Q1163">
        <v>7.2517200000000004E-2</v>
      </c>
      <c r="R1163">
        <v>0.11798699999999999</v>
      </c>
      <c r="S1163">
        <v>0.1836381</v>
      </c>
      <c r="T1163">
        <v>14</v>
      </c>
      <c r="U1163">
        <v>17</v>
      </c>
    </row>
    <row r="1164" spans="1:21">
      <c r="A1164" s="12">
        <v>41522</v>
      </c>
      <c r="B1164" s="13">
        <v>4</v>
      </c>
      <c r="C1164" t="s">
        <v>37</v>
      </c>
      <c r="D1164" t="s">
        <v>35</v>
      </c>
      <c r="E1164" t="str">
        <f t="shared" si="18"/>
        <v>415224Average Per PremiseAll</v>
      </c>
      <c r="F1164">
        <v>4.0446109999999997</v>
      </c>
      <c r="G1164">
        <v>4.1688320000000001</v>
      </c>
      <c r="H1164">
        <v>4.2245030000000003</v>
      </c>
      <c r="I1164">
        <v>71.105199999999996</v>
      </c>
      <c r="J1164">
        <v>-0.15020890000000001</v>
      </c>
      <c r="K1164">
        <v>1.19265E-2</v>
      </c>
      <c r="L1164" s="1">
        <v>0.124221</v>
      </c>
      <c r="M1164" s="1">
        <v>0.23651549999999999</v>
      </c>
      <c r="N1164">
        <v>0.39865099999999998</v>
      </c>
      <c r="O1164">
        <v>-9.45386E-2</v>
      </c>
      <c r="P1164">
        <v>6.7596900000000001E-2</v>
      </c>
      <c r="Q1164">
        <v>0.17989140000000001</v>
      </c>
      <c r="R1164">
        <v>0.2921859</v>
      </c>
      <c r="S1164">
        <v>0.45432129999999998</v>
      </c>
      <c r="T1164">
        <v>14</v>
      </c>
      <c r="U1164">
        <v>17</v>
      </c>
    </row>
    <row r="1165" spans="1:21">
      <c r="A1165" s="12">
        <v>41522</v>
      </c>
      <c r="B1165" s="13">
        <v>4</v>
      </c>
      <c r="C1165" t="s">
        <v>39</v>
      </c>
      <c r="D1165" t="s">
        <v>35</v>
      </c>
      <c r="E1165" t="str">
        <f t="shared" si="18"/>
        <v>415224Average Per TonAll</v>
      </c>
      <c r="F1165">
        <v>0.42325610000000002</v>
      </c>
      <c r="G1165">
        <v>0.43619609999999998</v>
      </c>
      <c r="H1165">
        <v>0.44202829999999999</v>
      </c>
      <c r="I1165">
        <v>71.105199999999996</v>
      </c>
      <c r="J1165">
        <v>-1.5752499999999999E-2</v>
      </c>
      <c r="K1165">
        <v>1.1992999999999999E-3</v>
      </c>
      <c r="L1165" s="1">
        <v>1.294E-2</v>
      </c>
      <c r="M1165" s="1">
        <v>2.4680799999999999E-2</v>
      </c>
      <c r="N1165">
        <v>4.1632599999999999E-2</v>
      </c>
      <c r="O1165">
        <v>-9.9203E-3</v>
      </c>
      <c r="P1165">
        <v>7.0315000000000004E-3</v>
      </c>
      <c r="Q1165">
        <v>1.8772199999999999E-2</v>
      </c>
      <c r="R1165">
        <v>3.0512999999999998E-2</v>
      </c>
      <c r="S1165">
        <v>4.7464800000000001E-2</v>
      </c>
      <c r="T1165">
        <v>14</v>
      </c>
      <c r="U1165">
        <v>17</v>
      </c>
    </row>
    <row r="1166" spans="1:21">
      <c r="A1166" s="12">
        <v>41522</v>
      </c>
      <c r="B1166" s="13">
        <v>5</v>
      </c>
      <c r="C1166" t="s">
        <v>38</v>
      </c>
      <c r="D1166" t="s">
        <v>35</v>
      </c>
      <c r="E1166" t="str">
        <f t="shared" si="18"/>
        <v>415225Average Per DeviceAll</v>
      </c>
      <c r="F1166">
        <v>1.664247</v>
      </c>
      <c r="G1166">
        <v>1.7338</v>
      </c>
      <c r="H1166">
        <v>1.757077</v>
      </c>
      <c r="I1166">
        <v>70.539000000000001</v>
      </c>
      <c r="J1166">
        <v>-4.4665400000000001E-2</v>
      </c>
      <c r="K1166">
        <v>2.28154E-2</v>
      </c>
      <c r="L1166" s="1">
        <v>6.9552299999999997E-2</v>
      </c>
      <c r="M1166" s="1">
        <v>0.1162893</v>
      </c>
      <c r="N1166">
        <v>0.18377009999999999</v>
      </c>
      <c r="O1166">
        <v>-2.1387799999999998E-2</v>
      </c>
      <c r="P1166">
        <v>4.6092899999999999E-2</v>
      </c>
      <c r="Q1166">
        <v>9.2829900000000007E-2</v>
      </c>
      <c r="R1166">
        <v>0.13956689999999999</v>
      </c>
      <c r="S1166">
        <v>0.2070477</v>
      </c>
      <c r="T1166">
        <v>14</v>
      </c>
      <c r="U1166">
        <v>17</v>
      </c>
    </row>
    <row r="1167" spans="1:21">
      <c r="A1167" s="12">
        <v>41522</v>
      </c>
      <c r="B1167" s="13">
        <v>5</v>
      </c>
      <c r="C1167" t="s">
        <v>37</v>
      </c>
      <c r="D1167" t="s">
        <v>35</v>
      </c>
      <c r="E1167" t="str">
        <f t="shared" si="18"/>
        <v>415225Average Per PremiseAll</v>
      </c>
      <c r="F1167">
        <v>4.1014030000000004</v>
      </c>
      <c r="G1167">
        <v>4.2736619999999998</v>
      </c>
      <c r="H1167">
        <v>4.3308749999999998</v>
      </c>
      <c r="I1167">
        <v>70.539000000000001</v>
      </c>
      <c r="J1167">
        <v>-0.10977339999999999</v>
      </c>
      <c r="K1167">
        <v>5.6853300000000002E-2</v>
      </c>
      <c r="L1167" s="1">
        <v>0.17225850000000001</v>
      </c>
      <c r="M1167" s="1">
        <v>0.28766370000000002</v>
      </c>
      <c r="N1167">
        <v>0.45429039999999998</v>
      </c>
      <c r="O1167">
        <v>-5.25604E-2</v>
      </c>
      <c r="P1167">
        <v>0.1140663</v>
      </c>
      <c r="Q1167">
        <v>0.22947149999999999</v>
      </c>
      <c r="R1167">
        <v>0.34487669999999998</v>
      </c>
      <c r="S1167">
        <v>0.5115035</v>
      </c>
      <c r="T1167">
        <v>14</v>
      </c>
      <c r="U1167">
        <v>17</v>
      </c>
    </row>
    <row r="1168" spans="1:21">
      <c r="A1168" s="12">
        <v>41522</v>
      </c>
      <c r="B1168" s="13">
        <v>5</v>
      </c>
      <c r="C1168" t="s">
        <v>39</v>
      </c>
      <c r="D1168" t="s">
        <v>35</v>
      </c>
      <c r="E1168" t="str">
        <f t="shared" si="18"/>
        <v>415225Average Per TonAll</v>
      </c>
      <c r="F1168">
        <v>0.42920619999999998</v>
      </c>
      <c r="G1168">
        <v>0.44719439999999999</v>
      </c>
      <c r="H1168">
        <v>0.45318849999999999</v>
      </c>
      <c r="I1168">
        <v>70.539000000000001</v>
      </c>
      <c r="J1168">
        <v>-1.15012E-2</v>
      </c>
      <c r="K1168">
        <v>5.9214000000000003E-3</v>
      </c>
      <c r="L1168" s="1">
        <v>1.7988199999999999E-2</v>
      </c>
      <c r="M1168" s="1">
        <v>3.0054999999999998E-2</v>
      </c>
      <c r="N1168">
        <v>4.7477600000000002E-2</v>
      </c>
      <c r="O1168">
        <v>-5.5069999999999997E-3</v>
      </c>
      <c r="P1168">
        <v>1.1915500000000001E-2</v>
      </c>
      <c r="Q1168">
        <v>2.3982300000000002E-2</v>
      </c>
      <c r="R1168">
        <v>3.6049200000000003E-2</v>
      </c>
      <c r="S1168">
        <v>5.3471699999999997E-2</v>
      </c>
      <c r="T1168">
        <v>14</v>
      </c>
      <c r="U1168">
        <v>17</v>
      </c>
    </row>
    <row r="1169" spans="1:21">
      <c r="A1169" s="12">
        <v>41522</v>
      </c>
      <c r="B1169" s="13">
        <v>6</v>
      </c>
      <c r="C1169" t="s">
        <v>38</v>
      </c>
      <c r="D1169" t="s">
        <v>35</v>
      </c>
      <c r="E1169" t="str">
        <f t="shared" si="18"/>
        <v>415226Average Per DeviceAll</v>
      </c>
      <c r="F1169">
        <v>1.82531</v>
      </c>
      <c r="G1169">
        <v>1.904325</v>
      </c>
      <c r="H1169">
        <v>1.929845</v>
      </c>
      <c r="I1169">
        <v>70.5398</v>
      </c>
      <c r="J1169">
        <v>-4.7393999999999999E-2</v>
      </c>
      <c r="K1169">
        <v>2.72891E-2</v>
      </c>
      <c r="L1169" s="1">
        <v>7.9014500000000001E-2</v>
      </c>
      <c r="M1169" s="1">
        <v>0.13073979999999999</v>
      </c>
      <c r="N1169">
        <v>0.20542299999999999</v>
      </c>
      <c r="O1169">
        <v>-2.18736E-2</v>
      </c>
      <c r="P1169">
        <v>5.2809500000000002E-2</v>
      </c>
      <c r="Q1169">
        <v>0.1045349</v>
      </c>
      <c r="R1169">
        <v>0.15626019999999999</v>
      </c>
      <c r="S1169">
        <v>0.23094329999999999</v>
      </c>
      <c r="T1169">
        <v>14</v>
      </c>
      <c r="U1169">
        <v>17</v>
      </c>
    </row>
    <row r="1170" spans="1:21">
      <c r="A1170" s="12">
        <v>41522</v>
      </c>
      <c r="B1170" s="13">
        <v>6</v>
      </c>
      <c r="C1170" t="s">
        <v>37</v>
      </c>
      <c r="D1170" t="s">
        <v>35</v>
      </c>
      <c r="E1170" t="str">
        <f t="shared" si="18"/>
        <v>415226Average Per PremiseAll</v>
      </c>
      <c r="F1170">
        <v>4.4979589999999998</v>
      </c>
      <c r="G1170">
        <v>4.6945240000000004</v>
      </c>
      <c r="H1170">
        <v>4.7572559999999999</v>
      </c>
      <c r="I1170">
        <v>70.5398</v>
      </c>
      <c r="J1170">
        <v>-0.1155699</v>
      </c>
      <c r="K1170">
        <v>6.8842E-2</v>
      </c>
      <c r="L1170" s="1">
        <v>0.19656509999999999</v>
      </c>
      <c r="M1170" s="1">
        <v>0.32428820000000003</v>
      </c>
      <c r="N1170">
        <v>0.50870000000000004</v>
      </c>
      <c r="O1170">
        <v>-5.2838400000000001E-2</v>
      </c>
      <c r="P1170">
        <v>0.13157350000000001</v>
      </c>
      <c r="Q1170">
        <v>0.25929659999999999</v>
      </c>
      <c r="R1170">
        <v>0.38701970000000002</v>
      </c>
      <c r="S1170">
        <v>0.57143149999999998</v>
      </c>
      <c r="T1170">
        <v>14</v>
      </c>
      <c r="U1170">
        <v>17</v>
      </c>
    </row>
    <row r="1171" spans="1:21">
      <c r="A1171" s="12">
        <v>41522</v>
      </c>
      <c r="B1171" s="13">
        <v>6</v>
      </c>
      <c r="C1171" t="s">
        <v>39</v>
      </c>
      <c r="D1171" t="s">
        <v>35</v>
      </c>
      <c r="E1171" t="str">
        <f t="shared" si="18"/>
        <v>415226Average Per TonAll</v>
      </c>
      <c r="F1171">
        <v>0.47072190000000003</v>
      </c>
      <c r="G1171">
        <v>0.49120910000000001</v>
      </c>
      <c r="H1171">
        <v>0.49778119999999998</v>
      </c>
      <c r="I1171">
        <v>70.5398</v>
      </c>
      <c r="J1171">
        <v>-1.21496E-2</v>
      </c>
      <c r="K1171">
        <v>7.1325E-3</v>
      </c>
      <c r="L1171" s="1">
        <v>2.04873E-2</v>
      </c>
      <c r="M1171" s="1">
        <v>3.38421E-2</v>
      </c>
      <c r="N1171">
        <v>5.3124200000000003E-2</v>
      </c>
      <c r="O1171">
        <v>-5.5776000000000003E-3</v>
      </c>
      <c r="P1171">
        <v>1.3704600000000001E-2</v>
      </c>
      <c r="Q1171">
        <v>2.7059300000000001E-2</v>
      </c>
      <c r="R1171">
        <v>4.0414100000000001E-2</v>
      </c>
      <c r="S1171">
        <v>5.9696300000000001E-2</v>
      </c>
      <c r="T1171">
        <v>14</v>
      </c>
      <c r="U1171">
        <v>17</v>
      </c>
    </row>
    <row r="1172" spans="1:21">
      <c r="A1172" s="12">
        <v>41522</v>
      </c>
      <c r="B1172" s="13">
        <v>7</v>
      </c>
      <c r="C1172" t="s">
        <v>38</v>
      </c>
      <c r="D1172" t="s">
        <v>35</v>
      </c>
      <c r="E1172" t="str">
        <f t="shared" si="18"/>
        <v>415227Average Per DeviceAll</v>
      </c>
      <c r="F1172">
        <v>2.0849839999999999</v>
      </c>
      <c r="G1172">
        <v>2.1752980000000002</v>
      </c>
      <c r="H1172">
        <v>2.204396</v>
      </c>
      <c r="I1172">
        <v>71.056100000000001</v>
      </c>
      <c r="J1172">
        <v>-5.0995199999999997E-2</v>
      </c>
      <c r="K1172">
        <v>3.24915E-2</v>
      </c>
      <c r="L1172" s="1">
        <v>9.0314199999999997E-2</v>
      </c>
      <c r="M1172" s="1">
        <v>0.14813689999999999</v>
      </c>
      <c r="N1172">
        <v>0.23162360000000001</v>
      </c>
      <c r="O1172">
        <v>-2.1896800000000001E-2</v>
      </c>
      <c r="P1172">
        <v>6.1589999999999999E-2</v>
      </c>
      <c r="Q1172">
        <v>0.1194127</v>
      </c>
      <c r="R1172">
        <v>0.17723530000000001</v>
      </c>
      <c r="S1172">
        <v>0.26072210000000001</v>
      </c>
      <c r="T1172">
        <v>14</v>
      </c>
      <c r="U1172">
        <v>17</v>
      </c>
    </row>
    <row r="1173" spans="1:21">
      <c r="A1173" s="12">
        <v>41522</v>
      </c>
      <c r="B1173" s="13">
        <v>7</v>
      </c>
      <c r="C1173" t="s">
        <v>37</v>
      </c>
      <c r="D1173" t="s">
        <v>35</v>
      </c>
      <c r="E1173" t="str">
        <f t="shared" si="18"/>
        <v>415227Average Per PremiseAll</v>
      </c>
      <c r="F1173">
        <v>5.1371570000000002</v>
      </c>
      <c r="G1173">
        <v>5.3631339999999996</v>
      </c>
      <c r="H1173">
        <v>5.4346680000000003</v>
      </c>
      <c r="I1173">
        <v>71.056100000000001</v>
      </c>
      <c r="J1173">
        <v>-0.12294040000000001</v>
      </c>
      <c r="K1173">
        <v>8.3203100000000002E-2</v>
      </c>
      <c r="L1173" s="1">
        <v>0.2259775</v>
      </c>
      <c r="M1173" s="1">
        <v>0.36875190000000002</v>
      </c>
      <c r="N1173">
        <v>0.57489539999999995</v>
      </c>
      <c r="O1173">
        <v>-5.1407000000000001E-2</v>
      </c>
      <c r="P1173">
        <v>0.1547366</v>
      </c>
      <c r="Q1173">
        <v>0.29751100000000003</v>
      </c>
      <c r="R1173">
        <v>0.44028529999999999</v>
      </c>
      <c r="S1173">
        <v>0.64642880000000003</v>
      </c>
      <c r="T1173">
        <v>14</v>
      </c>
      <c r="U1173">
        <v>17</v>
      </c>
    </row>
    <row r="1174" spans="1:21">
      <c r="A1174" s="12">
        <v>41522</v>
      </c>
      <c r="B1174" s="13">
        <v>7</v>
      </c>
      <c r="C1174" t="s">
        <v>39</v>
      </c>
      <c r="D1174" t="s">
        <v>35</v>
      </c>
      <c r="E1174" t="str">
        <f t="shared" si="18"/>
        <v>415227Average Per TonAll</v>
      </c>
      <c r="F1174">
        <v>0.53764670000000003</v>
      </c>
      <c r="G1174">
        <v>0.56114140000000001</v>
      </c>
      <c r="H1174">
        <v>0.56863529999999995</v>
      </c>
      <c r="I1174">
        <v>71.056100000000001</v>
      </c>
      <c r="J1174">
        <v>-1.29888E-2</v>
      </c>
      <c r="K1174">
        <v>8.5660000000000007E-3</v>
      </c>
      <c r="L1174" s="1">
        <v>2.34947E-2</v>
      </c>
      <c r="M1174" s="1">
        <v>3.8423499999999999E-2</v>
      </c>
      <c r="N1174">
        <v>5.9978200000000002E-2</v>
      </c>
      <c r="O1174">
        <v>-5.4948999999999996E-3</v>
      </c>
      <c r="P1174">
        <v>1.6059899999999998E-2</v>
      </c>
      <c r="Q1174">
        <v>3.0988600000000002E-2</v>
      </c>
      <c r="R1174">
        <v>4.5917300000000001E-2</v>
      </c>
      <c r="S1174">
        <v>6.7472099999999993E-2</v>
      </c>
      <c r="T1174">
        <v>14</v>
      </c>
      <c r="U1174">
        <v>17</v>
      </c>
    </row>
    <row r="1175" spans="1:21">
      <c r="A1175" s="12">
        <v>41522</v>
      </c>
      <c r="B1175" s="13">
        <v>8</v>
      </c>
      <c r="C1175" t="s">
        <v>38</v>
      </c>
      <c r="D1175" t="s">
        <v>35</v>
      </c>
      <c r="E1175" t="str">
        <f t="shared" si="18"/>
        <v>415228Average Per DeviceAll</v>
      </c>
      <c r="F1175">
        <v>2.5336059999999998</v>
      </c>
      <c r="G1175">
        <v>2.663497</v>
      </c>
      <c r="H1175">
        <v>2.6991540000000001</v>
      </c>
      <c r="I1175">
        <v>73.935000000000002</v>
      </c>
      <c r="J1175">
        <v>-2.9362300000000001E-2</v>
      </c>
      <c r="K1175">
        <v>6.4726000000000006E-2</v>
      </c>
      <c r="L1175" s="1">
        <v>0.12989120000000001</v>
      </c>
      <c r="M1175" s="1">
        <v>0.19505649999999999</v>
      </c>
      <c r="N1175">
        <v>0.28914469999999998</v>
      </c>
      <c r="O1175">
        <v>6.2947999999999997E-3</v>
      </c>
      <c r="P1175">
        <v>0.100383</v>
      </c>
      <c r="Q1175">
        <v>0.16554830000000001</v>
      </c>
      <c r="R1175">
        <v>0.23071349999999999</v>
      </c>
      <c r="S1175">
        <v>0.32480179999999997</v>
      </c>
      <c r="T1175">
        <v>14</v>
      </c>
      <c r="U1175">
        <v>17</v>
      </c>
    </row>
    <row r="1176" spans="1:21">
      <c r="A1176" s="12">
        <v>41522</v>
      </c>
      <c r="B1176" s="13">
        <v>8</v>
      </c>
      <c r="C1176" t="s">
        <v>37</v>
      </c>
      <c r="D1176" t="s">
        <v>35</v>
      </c>
      <c r="E1176" t="str">
        <f t="shared" si="18"/>
        <v>415228Average Per PremiseAll</v>
      </c>
      <c r="F1176">
        <v>6.2443920000000004</v>
      </c>
      <c r="G1176">
        <v>6.5664540000000002</v>
      </c>
      <c r="H1176">
        <v>6.6541069999999998</v>
      </c>
      <c r="I1176">
        <v>73.935000000000002</v>
      </c>
      <c r="J1176">
        <v>-7.1337300000000006E-2</v>
      </c>
      <c r="K1176">
        <v>0.16108610000000001</v>
      </c>
      <c r="L1176" s="1">
        <v>0.32206180000000001</v>
      </c>
      <c r="M1176" s="1">
        <v>0.48303760000000001</v>
      </c>
      <c r="N1176">
        <v>0.71546100000000001</v>
      </c>
      <c r="O1176">
        <v>1.6315799999999998E-2</v>
      </c>
      <c r="P1176">
        <v>0.24873919999999999</v>
      </c>
      <c r="Q1176">
        <v>0.409715</v>
      </c>
      <c r="R1176">
        <v>0.57069080000000005</v>
      </c>
      <c r="S1176">
        <v>0.80311410000000005</v>
      </c>
      <c r="T1176">
        <v>14</v>
      </c>
      <c r="U1176">
        <v>17</v>
      </c>
    </row>
    <row r="1177" spans="1:21">
      <c r="A1177" s="12">
        <v>41522</v>
      </c>
      <c r="B1177" s="13">
        <v>8</v>
      </c>
      <c r="C1177" t="s">
        <v>39</v>
      </c>
      <c r="D1177" t="s">
        <v>35</v>
      </c>
      <c r="E1177" t="str">
        <f t="shared" si="18"/>
        <v>415228Average Per TonAll</v>
      </c>
      <c r="F1177">
        <v>0.65344329999999995</v>
      </c>
      <c r="G1177">
        <v>0.68705850000000002</v>
      </c>
      <c r="H1177">
        <v>0.6962412</v>
      </c>
      <c r="I1177">
        <v>73.935000000000002</v>
      </c>
      <c r="J1177">
        <v>-7.5114999999999999E-3</v>
      </c>
      <c r="K1177">
        <v>1.6786499999999999E-2</v>
      </c>
      <c r="L1177" s="1">
        <v>3.3615199999999998E-2</v>
      </c>
      <c r="M1177" s="1">
        <v>5.04439E-2</v>
      </c>
      <c r="N1177">
        <v>7.4741799999999997E-2</v>
      </c>
      <c r="O1177">
        <v>1.6712000000000001E-3</v>
      </c>
      <c r="P1177">
        <v>2.5969200000000001E-2</v>
      </c>
      <c r="Q1177">
        <v>4.27979E-2</v>
      </c>
      <c r="R1177">
        <v>5.9626600000000002E-2</v>
      </c>
      <c r="S1177">
        <v>8.3924600000000002E-2</v>
      </c>
      <c r="T1177">
        <v>14</v>
      </c>
      <c r="U1177">
        <v>17</v>
      </c>
    </row>
    <row r="1178" spans="1:21">
      <c r="A1178" s="12">
        <v>41522</v>
      </c>
      <c r="B1178" s="13">
        <v>9</v>
      </c>
      <c r="C1178" t="s">
        <v>38</v>
      </c>
      <c r="D1178" t="s">
        <v>35</v>
      </c>
      <c r="E1178" t="str">
        <f t="shared" si="18"/>
        <v>415229Average Per DeviceAll</v>
      </c>
      <c r="F1178">
        <v>3.24465</v>
      </c>
      <c r="G1178">
        <v>3.3976120000000001</v>
      </c>
      <c r="H1178">
        <v>3.4431039999999999</v>
      </c>
      <c r="I1178">
        <v>78.818399999999997</v>
      </c>
      <c r="J1178">
        <v>-3.2189500000000003E-2</v>
      </c>
      <c r="K1178">
        <v>7.7199000000000004E-2</v>
      </c>
      <c r="L1178" s="1">
        <v>0.15296109999999999</v>
      </c>
      <c r="M1178" s="1">
        <v>0.22872329999999999</v>
      </c>
      <c r="N1178">
        <v>0.33811180000000002</v>
      </c>
      <c r="O1178">
        <v>1.3302700000000001E-2</v>
      </c>
      <c r="P1178">
        <v>0.1226912</v>
      </c>
      <c r="Q1178">
        <v>0.1984534</v>
      </c>
      <c r="R1178">
        <v>0.2742155</v>
      </c>
      <c r="S1178">
        <v>0.3836041</v>
      </c>
      <c r="T1178">
        <v>14</v>
      </c>
      <c r="U1178">
        <v>17</v>
      </c>
    </row>
    <row r="1179" spans="1:21">
      <c r="A1179" s="12">
        <v>41522</v>
      </c>
      <c r="B1179" s="13">
        <v>9</v>
      </c>
      <c r="C1179" t="s">
        <v>37</v>
      </c>
      <c r="D1179" t="s">
        <v>35</v>
      </c>
      <c r="E1179" t="str">
        <f t="shared" si="18"/>
        <v>415229Average Per PremiseAll</v>
      </c>
      <c r="F1179">
        <v>7.9992029999999996</v>
      </c>
      <c r="G1179">
        <v>8.37622</v>
      </c>
      <c r="H1179">
        <v>8.4880490000000002</v>
      </c>
      <c r="I1179">
        <v>78.818399999999997</v>
      </c>
      <c r="J1179">
        <v>-8.0450199999999999E-2</v>
      </c>
      <c r="K1179">
        <v>0.18982540000000001</v>
      </c>
      <c r="L1179" s="1">
        <v>0.3770174</v>
      </c>
      <c r="M1179" s="1">
        <v>0.56420950000000003</v>
      </c>
      <c r="N1179">
        <v>0.83448509999999998</v>
      </c>
      <c r="O1179">
        <v>3.1378499999999997E-2</v>
      </c>
      <c r="P1179">
        <v>0.30165409999999998</v>
      </c>
      <c r="Q1179">
        <v>0.48884620000000001</v>
      </c>
      <c r="R1179">
        <v>0.67603820000000003</v>
      </c>
      <c r="S1179">
        <v>0.94631379999999998</v>
      </c>
      <c r="T1179">
        <v>14</v>
      </c>
      <c r="U1179">
        <v>17</v>
      </c>
    </row>
    <row r="1180" spans="1:21">
      <c r="A1180" s="12">
        <v>41522</v>
      </c>
      <c r="B1180" s="13">
        <v>9</v>
      </c>
      <c r="C1180" t="s">
        <v>39</v>
      </c>
      <c r="D1180" t="s">
        <v>35</v>
      </c>
      <c r="E1180" t="str">
        <f t="shared" si="18"/>
        <v>415229Average Per TonAll</v>
      </c>
      <c r="F1180">
        <v>0.83696919999999997</v>
      </c>
      <c r="G1180">
        <v>0.87642100000000001</v>
      </c>
      <c r="H1180">
        <v>0.8881365</v>
      </c>
      <c r="I1180">
        <v>78.818399999999997</v>
      </c>
      <c r="J1180">
        <v>-8.3684999999999992E-3</v>
      </c>
      <c r="K1180">
        <v>1.9884099999999998E-2</v>
      </c>
      <c r="L1180" s="1">
        <v>3.9451800000000002E-2</v>
      </c>
      <c r="M1180" s="1">
        <v>5.90194E-2</v>
      </c>
      <c r="N1180">
        <v>8.7272000000000002E-2</v>
      </c>
      <c r="O1180">
        <v>3.3471E-3</v>
      </c>
      <c r="P1180">
        <v>3.1599700000000001E-2</v>
      </c>
      <c r="Q1180">
        <v>5.1167299999999999E-2</v>
      </c>
      <c r="R1180">
        <v>7.0735000000000006E-2</v>
      </c>
      <c r="S1180">
        <v>9.8987500000000006E-2</v>
      </c>
      <c r="T1180">
        <v>14</v>
      </c>
      <c r="U1180">
        <v>17</v>
      </c>
    </row>
    <row r="1181" spans="1:21">
      <c r="A1181" s="12">
        <v>41522</v>
      </c>
      <c r="B1181" s="13">
        <v>10</v>
      </c>
      <c r="C1181" t="s">
        <v>38</v>
      </c>
      <c r="D1181" t="s">
        <v>35</v>
      </c>
      <c r="E1181" t="str">
        <f t="shared" si="18"/>
        <v>4152210Average Per DeviceAll</v>
      </c>
      <c r="F1181">
        <v>3.9553150000000001</v>
      </c>
      <c r="G1181">
        <v>4.0351210000000002</v>
      </c>
      <c r="H1181">
        <v>4.0890969999999998</v>
      </c>
      <c r="I1181">
        <v>84.088099999999997</v>
      </c>
      <c r="J1181">
        <v>-0.12456109999999999</v>
      </c>
      <c r="K1181">
        <v>-3.8194000000000001E-3</v>
      </c>
      <c r="L1181" s="1">
        <v>7.9806000000000002E-2</v>
      </c>
      <c r="M1181" s="1">
        <v>0.1634313</v>
      </c>
      <c r="N1181">
        <v>0.28417300000000001</v>
      </c>
      <c r="O1181">
        <v>-7.0584499999999994E-2</v>
      </c>
      <c r="P1181">
        <v>5.0157199999999999E-2</v>
      </c>
      <c r="Q1181">
        <v>0.1337825</v>
      </c>
      <c r="R1181">
        <v>0.21740780000000001</v>
      </c>
      <c r="S1181">
        <v>0.33814949999999999</v>
      </c>
      <c r="T1181">
        <v>14</v>
      </c>
      <c r="U1181">
        <v>17</v>
      </c>
    </row>
    <row r="1182" spans="1:21">
      <c r="A1182" s="12">
        <v>41522</v>
      </c>
      <c r="B1182" s="13">
        <v>10</v>
      </c>
      <c r="C1182" t="s">
        <v>37</v>
      </c>
      <c r="D1182" t="s">
        <v>35</v>
      </c>
      <c r="E1182" t="str">
        <f t="shared" si="18"/>
        <v>4152210Average Per PremiseAll</v>
      </c>
      <c r="F1182">
        <v>9.7513489999999994</v>
      </c>
      <c r="G1182">
        <v>9.9484790000000007</v>
      </c>
      <c r="H1182">
        <v>10.08117</v>
      </c>
      <c r="I1182">
        <v>84.088099999999997</v>
      </c>
      <c r="J1182">
        <v>-0.30788919999999997</v>
      </c>
      <c r="K1182">
        <v>-9.5204E-3</v>
      </c>
      <c r="L1182" s="1">
        <v>0.1971289</v>
      </c>
      <c r="M1182" s="1">
        <v>0.40377829999999998</v>
      </c>
      <c r="N1182">
        <v>0.70214710000000002</v>
      </c>
      <c r="O1182">
        <v>-0.1751974</v>
      </c>
      <c r="P1182">
        <v>0.1231714</v>
      </c>
      <c r="Q1182">
        <v>0.32982070000000002</v>
      </c>
      <c r="R1182">
        <v>0.53647009999999995</v>
      </c>
      <c r="S1182">
        <v>0.83483879999999999</v>
      </c>
      <c r="T1182">
        <v>14</v>
      </c>
      <c r="U1182">
        <v>17</v>
      </c>
    </row>
    <row r="1183" spans="1:21">
      <c r="A1183" s="12">
        <v>41522</v>
      </c>
      <c r="B1183" s="13">
        <v>10</v>
      </c>
      <c r="C1183" t="s">
        <v>39</v>
      </c>
      <c r="D1183" t="s">
        <v>35</v>
      </c>
      <c r="E1183" t="str">
        <f t="shared" si="18"/>
        <v>4152210Average Per TonAll</v>
      </c>
      <c r="F1183">
        <v>1.020294</v>
      </c>
      <c r="G1183">
        <v>1.0409029999999999</v>
      </c>
      <c r="H1183">
        <v>1.0548040000000001</v>
      </c>
      <c r="I1183">
        <v>84.088099999999997</v>
      </c>
      <c r="J1183">
        <v>-3.21788E-2</v>
      </c>
      <c r="K1183">
        <v>-9.9149999999999998E-4</v>
      </c>
      <c r="L1183" s="1">
        <v>2.06088E-2</v>
      </c>
      <c r="M1183" s="1">
        <v>4.2209000000000003E-2</v>
      </c>
      <c r="N1183">
        <v>7.3396400000000001E-2</v>
      </c>
      <c r="O1183">
        <v>-1.82779E-2</v>
      </c>
      <c r="P1183">
        <v>1.29094E-2</v>
      </c>
      <c r="Q1183">
        <v>3.4509699999999997E-2</v>
      </c>
      <c r="R1183">
        <v>5.6109899999999997E-2</v>
      </c>
      <c r="S1183">
        <v>8.7297200000000005E-2</v>
      </c>
      <c r="T1183">
        <v>14</v>
      </c>
      <c r="U1183">
        <v>17</v>
      </c>
    </row>
    <row r="1184" spans="1:21">
      <c r="A1184" s="12">
        <v>41522</v>
      </c>
      <c r="B1184" s="13">
        <v>11</v>
      </c>
      <c r="C1184" t="s">
        <v>38</v>
      </c>
      <c r="D1184" t="s">
        <v>35</v>
      </c>
      <c r="E1184" t="str">
        <f t="shared" si="18"/>
        <v>4152211Average Per DeviceAll</v>
      </c>
      <c r="F1184">
        <v>4.4950580000000002</v>
      </c>
      <c r="G1184">
        <v>4.5116870000000002</v>
      </c>
      <c r="H1184">
        <v>4.5720070000000002</v>
      </c>
      <c r="I1184">
        <v>85.529399999999995</v>
      </c>
      <c r="J1184">
        <v>-0.20071240000000001</v>
      </c>
      <c r="K1184">
        <v>-7.2305400000000006E-2</v>
      </c>
      <c r="L1184" s="1">
        <v>1.6629000000000001E-2</v>
      </c>
      <c r="M1184" s="1">
        <v>0.1055634</v>
      </c>
      <c r="N1184">
        <v>0.2339705</v>
      </c>
      <c r="O1184">
        <v>-0.14039289999999999</v>
      </c>
      <c r="P1184">
        <v>-1.19858E-2</v>
      </c>
      <c r="Q1184">
        <v>7.6948600000000006E-2</v>
      </c>
      <c r="R1184">
        <v>0.1658829</v>
      </c>
      <c r="S1184">
        <v>0.29429</v>
      </c>
      <c r="T1184">
        <v>14</v>
      </c>
      <c r="U1184">
        <v>17</v>
      </c>
    </row>
    <row r="1185" spans="1:21">
      <c r="A1185" s="12">
        <v>41522</v>
      </c>
      <c r="B1185" s="13">
        <v>11</v>
      </c>
      <c r="C1185" t="s">
        <v>37</v>
      </c>
      <c r="D1185" t="s">
        <v>35</v>
      </c>
      <c r="E1185" t="str">
        <f t="shared" si="18"/>
        <v>4152211Average Per PremiseAll</v>
      </c>
      <c r="F1185">
        <v>11.082319999999999</v>
      </c>
      <c r="G1185">
        <v>11.123799999999999</v>
      </c>
      <c r="H1185">
        <v>11.27209</v>
      </c>
      <c r="I1185">
        <v>85.529399999999995</v>
      </c>
      <c r="J1185">
        <v>-0.49562030000000001</v>
      </c>
      <c r="K1185">
        <v>-0.17829490000000001</v>
      </c>
      <c r="L1185" s="1">
        <v>4.1483600000000002E-2</v>
      </c>
      <c r="M1185" s="1">
        <v>0.2612621</v>
      </c>
      <c r="N1185">
        <v>0.57858739999999997</v>
      </c>
      <c r="O1185">
        <v>-0.3473311</v>
      </c>
      <c r="P1185">
        <v>-3.0005799999999999E-2</v>
      </c>
      <c r="Q1185">
        <v>0.18977279999999999</v>
      </c>
      <c r="R1185">
        <v>0.40955130000000001</v>
      </c>
      <c r="S1185">
        <v>0.72687659999999998</v>
      </c>
      <c r="T1185">
        <v>14</v>
      </c>
      <c r="U1185">
        <v>17</v>
      </c>
    </row>
    <row r="1186" spans="1:21">
      <c r="A1186" s="12">
        <v>41522</v>
      </c>
      <c r="B1186" s="13">
        <v>11</v>
      </c>
      <c r="C1186" t="s">
        <v>39</v>
      </c>
      <c r="D1186" t="s">
        <v>35</v>
      </c>
      <c r="E1186" t="str">
        <f t="shared" si="18"/>
        <v>4152211Average Per TonAll</v>
      </c>
      <c r="F1186">
        <v>1.1595409999999999</v>
      </c>
      <c r="G1186">
        <v>1.1638599999999999</v>
      </c>
      <c r="H1186">
        <v>1.179395</v>
      </c>
      <c r="I1186">
        <v>85.529399999999995</v>
      </c>
      <c r="J1186">
        <v>-5.1821800000000001E-2</v>
      </c>
      <c r="K1186">
        <v>-1.8653699999999999E-2</v>
      </c>
      <c r="L1186" s="1">
        <v>4.3185000000000003E-3</v>
      </c>
      <c r="M1186" s="1">
        <v>2.7290700000000001E-2</v>
      </c>
      <c r="N1186">
        <v>6.04588E-2</v>
      </c>
      <c r="O1186">
        <v>-3.6287100000000003E-2</v>
      </c>
      <c r="P1186">
        <v>-3.1189999999999998E-3</v>
      </c>
      <c r="Q1186">
        <v>1.9853200000000001E-2</v>
      </c>
      <c r="R1186">
        <v>4.2825299999999997E-2</v>
      </c>
      <c r="S1186">
        <v>7.5993500000000005E-2</v>
      </c>
      <c r="T1186">
        <v>14</v>
      </c>
      <c r="U1186">
        <v>17</v>
      </c>
    </row>
    <row r="1187" spans="1:21">
      <c r="A1187" s="12">
        <v>41522</v>
      </c>
      <c r="B1187" s="13">
        <v>12</v>
      </c>
      <c r="C1187" t="s">
        <v>38</v>
      </c>
      <c r="D1187" t="s">
        <v>35</v>
      </c>
      <c r="E1187" t="str">
        <f t="shared" si="18"/>
        <v>4152212Average Per DeviceAll</v>
      </c>
      <c r="F1187">
        <v>4.7914089999999998</v>
      </c>
      <c r="G1187">
        <v>4.7161289999999996</v>
      </c>
      <c r="H1187">
        <v>4.779191</v>
      </c>
      <c r="I1187">
        <v>85.578199999999995</v>
      </c>
      <c r="J1187">
        <v>-0.30134729999999998</v>
      </c>
      <c r="K1187">
        <v>-0.16778499999999999</v>
      </c>
      <c r="L1187" s="1">
        <v>-7.5280100000000003E-2</v>
      </c>
      <c r="M1187" s="1">
        <v>1.7224799999999998E-2</v>
      </c>
      <c r="N1187">
        <v>0.15078720000000001</v>
      </c>
      <c r="O1187">
        <v>-0.23828569999999999</v>
      </c>
      <c r="P1187">
        <v>-0.10472330000000001</v>
      </c>
      <c r="Q1187">
        <v>-1.2218400000000001E-2</v>
      </c>
      <c r="R1187">
        <v>8.0286499999999997E-2</v>
      </c>
      <c r="S1187">
        <v>0.21384890000000001</v>
      </c>
      <c r="T1187">
        <v>14</v>
      </c>
      <c r="U1187">
        <v>17</v>
      </c>
    </row>
    <row r="1188" spans="1:21">
      <c r="A1188" s="12">
        <v>41522</v>
      </c>
      <c r="B1188" s="13">
        <v>12</v>
      </c>
      <c r="C1188" t="s">
        <v>37</v>
      </c>
      <c r="D1188" t="s">
        <v>35</v>
      </c>
      <c r="E1188" t="str">
        <f t="shared" si="18"/>
        <v>4152212Average Per PremiseAll</v>
      </c>
      <c r="F1188">
        <v>11.81293</v>
      </c>
      <c r="G1188">
        <v>11.62777</v>
      </c>
      <c r="H1188">
        <v>11.7828</v>
      </c>
      <c r="I1188">
        <v>85.578199999999995</v>
      </c>
      <c r="J1188">
        <v>-0.74383149999999998</v>
      </c>
      <c r="K1188">
        <v>-0.41376740000000001</v>
      </c>
      <c r="L1188" s="1">
        <v>-0.185166</v>
      </c>
      <c r="M1188" s="1">
        <v>4.3435399999999999E-2</v>
      </c>
      <c r="N1188">
        <v>0.37349949999999998</v>
      </c>
      <c r="O1188">
        <v>-0.58880220000000005</v>
      </c>
      <c r="P1188">
        <v>-0.25873810000000003</v>
      </c>
      <c r="Q1188">
        <v>-3.0136699999999999E-2</v>
      </c>
      <c r="R1188">
        <v>0.19846469999999999</v>
      </c>
      <c r="S1188">
        <v>0.52852880000000002</v>
      </c>
      <c r="T1188">
        <v>14</v>
      </c>
      <c r="U1188">
        <v>17</v>
      </c>
    </row>
    <row r="1189" spans="1:21">
      <c r="A1189" s="12">
        <v>41522</v>
      </c>
      <c r="B1189" s="13">
        <v>12</v>
      </c>
      <c r="C1189" t="s">
        <v>39</v>
      </c>
      <c r="D1189" t="s">
        <v>35</v>
      </c>
      <c r="E1189" t="str">
        <f t="shared" si="18"/>
        <v>4152212Average Per TonAll</v>
      </c>
      <c r="F1189">
        <v>1.2359869999999999</v>
      </c>
      <c r="G1189">
        <v>1.216593</v>
      </c>
      <c r="H1189">
        <v>1.232834</v>
      </c>
      <c r="I1189">
        <v>85.578199999999995</v>
      </c>
      <c r="J1189">
        <v>-7.7787499999999996E-2</v>
      </c>
      <c r="K1189">
        <v>-4.3287800000000001E-2</v>
      </c>
      <c r="L1189" s="1">
        <v>-1.9393400000000002E-2</v>
      </c>
      <c r="M1189" s="1">
        <v>4.5009999999999998E-3</v>
      </c>
      <c r="N1189">
        <v>3.9000699999999999E-2</v>
      </c>
      <c r="O1189">
        <v>-6.1546700000000003E-2</v>
      </c>
      <c r="P1189">
        <v>-2.7047000000000002E-2</v>
      </c>
      <c r="Q1189">
        <v>-3.1526000000000002E-3</v>
      </c>
      <c r="R1189">
        <v>2.0741800000000001E-2</v>
      </c>
      <c r="S1189">
        <v>5.5241499999999999E-2</v>
      </c>
      <c r="T1189">
        <v>14</v>
      </c>
      <c r="U1189">
        <v>17</v>
      </c>
    </row>
    <row r="1190" spans="1:21">
      <c r="A1190" s="12">
        <v>41522</v>
      </c>
      <c r="B1190" s="13">
        <v>13</v>
      </c>
      <c r="C1190" t="s">
        <v>38</v>
      </c>
      <c r="D1190" t="s">
        <v>35</v>
      </c>
      <c r="E1190" t="str">
        <f t="shared" si="18"/>
        <v>4152213Average Per DeviceAll</v>
      </c>
      <c r="F1190">
        <v>4.8384650000000002</v>
      </c>
      <c r="G1190">
        <v>4.7746599999999999</v>
      </c>
      <c r="H1190">
        <v>4.8384650000000002</v>
      </c>
      <c r="I1190">
        <v>86.971999999999994</v>
      </c>
      <c r="J1190">
        <v>-0.29096529999999998</v>
      </c>
      <c r="K1190">
        <v>-0.15675729999999999</v>
      </c>
      <c r="L1190" s="1">
        <v>-6.3805200000000006E-2</v>
      </c>
      <c r="M1190" s="1">
        <v>2.91469E-2</v>
      </c>
      <c r="N1190">
        <v>0.1633549</v>
      </c>
      <c r="O1190">
        <v>-0.2271601</v>
      </c>
      <c r="P1190">
        <v>-9.2952099999999996E-2</v>
      </c>
      <c r="Q1190" s="31">
        <v>0</v>
      </c>
      <c r="R1190">
        <v>9.2952099999999996E-2</v>
      </c>
      <c r="S1190">
        <v>0.2271601</v>
      </c>
      <c r="T1190">
        <v>14</v>
      </c>
      <c r="U1190">
        <v>17</v>
      </c>
    </row>
    <row r="1191" spans="1:21">
      <c r="A1191" s="12">
        <v>41522</v>
      </c>
      <c r="B1191" s="13">
        <v>13</v>
      </c>
      <c r="C1191" t="s">
        <v>37</v>
      </c>
      <c r="D1191" t="s">
        <v>35</v>
      </c>
      <c r="E1191" t="str">
        <f t="shared" si="18"/>
        <v>4152213Average Per PremiseAll</v>
      </c>
      <c r="F1191">
        <v>11.92939</v>
      </c>
      <c r="G1191">
        <v>11.77253</v>
      </c>
      <c r="H1191">
        <v>11.92939</v>
      </c>
      <c r="I1191">
        <v>86.971999999999994</v>
      </c>
      <c r="J1191">
        <v>-0.71827730000000001</v>
      </c>
      <c r="K1191">
        <v>-0.38658779999999998</v>
      </c>
      <c r="L1191" s="1">
        <v>-0.15686079999999999</v>
      </c>
      <c r="M1191" s="1">
        <v>7.2866299999999995E-2</v>
      </c>
      <c r="N1191">
        <v>0.40455570000000002</v>
      </c>
      <c r="O1191">
        <v>-0.56141609999999997</v>
      </c>
      <c r="P1191">
        <v>-0.22972670000000001</v>
      </c>
      <c r="Q1191" s="31">
        <v>3.2599999999999998E-7</v>
      </c>
      <c r="R1191">
        <v>0.2297274</v>
      </c>
      <c r="S1191">
        <v>0.56141680000000005</v>
      </c>
      <c r="T1191">
        <v>14</v>
      </c>
      <c r="U1191">
        <v>17</v>
      </c>
    </row>
    <row r="1192" spans="1:21">
      <c r="A1192" s="12">
        <v>41522</v>
      </c>
      <c r="B1192" s="13">
        <v>13</v>
      </c>
      <c r="C1192" t="s">
        <v>39</v>
      </c>
      <c r="D1192" t="s">
        <v>35</v>
      </c>
      <c r="E1192" t="str">
        <f t="shared" si="18"/>
        <v>4152213Average Per TonAll</v>
      </c>
      <c r="F1192">
        <v>1.248151</v>
      </c>
      <c r="G1192">
        <v>1.231719</v>
      </c>
      <c r="H1192">
        <v>1.248151</v>
      </c>
      <c r="I1192">
        <v>86.971999999999994</v>
      </c>
      <c r="J1192">
        <v>-7.5111899999999995E-2</v>
      </c>
      <c r="K1192">
        <v>-4.0443600000000003E-2</v>
      </c>
      <c r="L1192" s="1">
        <v>-1.6432499999999999E-2</v>
      </c>
      <c r="M1192" s="1">
        <v>7.5786999999999998E-3</v>
      </c>
      <c r="N1192">
        <v>4.2246899999999997E-2</v>
      </c>
      <c r="O1192">
        <v>-5.86794E-2</v>
      </c>
      <c r="P1192">
        <v>-2.40111E-2</v>
      </c>
      <c r="Q1192" s="31">
        <v>0</v>
      </c>
      <c r="R1192">
        <v>2.40111E-2</v>
      </c>
      <c r="S1192">
        <v>5.86794E-2</v>
      </c>
      <c r="T1192">
        <v>14</v>
      </c>
      <c r="U1192">
        <v>17</v>
      </c>
    </row>
    <row r="1193" spans="1:21">
      <c r="A1193" s="12">
        <v>41522</v>
      </c>
      <c r="B1193" s="13">
        <v>14</v>
      </c>
      <c r="C1193" t="s">
        <v>38</v>
      </c>
      <c r="D1193" t="s">
        <v>35</v>
      </c>
      <c r="E1193" t="str">
        <f t="shared" si="18"/>
        <v>4152214Average Per DeviceAll</v>
      </c>
      <c r="F1193">
        <v>4.5664639999999999</v>
      </c>
      <c r="G1193">
        <v>4.8109710000000003</v>
      </c>
      <c r="H1193">
        <v>4.8752599999999999</v>
      </c>
      <c r="I1193">
        <v>86.245400000000004</v>
      </c>
      <c r="J1193">
        <v>2.2833699999999998E-2</v>
      </c>
      <c r="K1193">
        <v>0.1538002</v>
      </c>
      <c r="L1193" s="1">
        <v>0.2445071</v>
      </c>
      <c r="M1193" s="1">
        <v>0.33521410000000001</v>
      </c>
      <c r="N1193">
        <v>0.4661805</v>
      </c>
      <c r="O1193">
        <v>8.7123099999999995E-2</v>
      </c>
      <c r="P1193">
        <v>0.21808949999999999</v>
      </c>
      <c r="Q1193">
        <v>0.30879649999999997</v>
      </c>
      <c r="R1193">
        <v>0.39950350000000001</v>
      </c>
      <c r="S1193">
        <v>0.53046990000000005</v>
      </c>
      <c r="T1193">
        <v>14</v>
      </c>
      <c r="U1193">
        <v>17</v>
      </c>
    </row>
    <row r="1194" spans="1:21">
      <c r="A1194" s="12">
        <v>41522</v>
      </c>
      <c r="B1194" s="13">
        <v>14</v>
      </c>
      <c r="C1194" t="s">
        <v>37</v>
      </c>
      <c r="D1194" t="s">
        <v>35</v>
      </c>
      <c r="E1194" t="str">
        <f t="shared" si="18"/>
        <v>4152214Average Per PremiseAll</v>
      </c>
      <c r="F1194">
        <v>11.259919999999999</v>
      </c>
      <c r="G1194">
        <v>11.862069999999999</v>
      </c>
      <c r="H1194">
        <v>12.02012</v>
      </c>
      <c r="I1194">
        <v>86.245400000000004</v>
      </c>
      <c r="J1194">
        <v>5.4278699999999999E-2</v>
      </c>
      <c r="K1194">
        <v>0.37796410000000003</v>
      </c>
      <c r="L1194" s="1">
        <v>0.60214769999999995</v>
      </c>
      <c r="M1194" s="1">
        <v>0.82633129999999999</v>
      </c>
      <c r="N1194">
        <v>1.1500170000000001</v>
      </c>
      <c r="O1194">
        <v>0.2123304</v>
      </c>
      <c r="P1194">
        <v>0.53601589999999999</v>
      </c>
      <c r="Q1194">
        <v>0.76019950000000003</v>
      </c>
      <c r="R1194">
        <v>0.98438300000000001</v>
      </c>
      <c r="S1194">
        <v>1.3080689999999999</v>
      </c>
      <c r="T1194">
        <v>14</v>
      </c>
      <c r="U1194">
        <v>17</v>
      </c>
    </row>
    <row r="1195" spans="1:21">
      <c r="A1195" s="12">
        <v>41522</v>
      </c>
      <c r="B1195" s="13">
        <v>14</v>
      </c>
      <c r="C1195" t="s">
        <v>39</v>
      </c>
      <c r="D1195" t="s">
        <v>35</v>
      </c>
      <c r="E1195" t="str">
        <f t="shared" si="18"/>
        <v>4152214Average Per TonAll</v>
      </c>
      <c r="F1195">
        <v>1.1780539999999999</v>
      </c>
      <c r="G1195">
        <v>1.2410859999999999</v>
      </c>
      <c r="H1195">
        <v>1.257644</v>
      </c>
      <c r="I1195">
        <v>86.245400000000004</v>
      </c>
      <c r="J1195">
        <v>5.7701000000000002E-3</v>
      </c>
      <c r="K1195">
        <v>3.9601400000000002E-2</v>
      </c>
      <c r="L1195" s="1">
        <v>6.3032900000000003E-2</v>
      </c>
      <c r="M1195" s="1">
        <v>8.6464399999999997E-2</v>
      </c>
      <c r="N1195">
        <v>0.12029570000000001</v>
      </c>
      <c r="O1195">
        <v>2.2327300000000001E-2</v>
      </c>
      <c r="P1195">
        <v>5.6158699999999999E-2</v>
      </c>
      <c r="Q1195">
        <v>7.95902E-2</v>
      </c>
      <c r="R1195">
        <v>0.10302169999999999</v>
      </c>
      <c r="S1195">
        <v>0.136853</v>
      </c>
      <c r="T1195">
        <v>14</v>
      </c>
      <c r="U1195">
        <v>17</v>
      </c>
    </row>
    <row r="1196" spans="1:21">
      <c r="A1196" s="12">
        <v>41522</v>
      </c>
      <c r="B1196" s="13">
        <v>15</v>
      </c>
      <c r="C1196" t="s">
        <v>38</v>
      </c>
      <c r="D1196" t="s">
        <v>35</v>
      </c>
      <c r="E1196" t="str">
        <f t="shared" si="18"/>
        <v>4152215Average Per DeviceAll</v>
      </c>
      <c r="F1196">
        <v>4.5381590000000003</v>
      </c>
      <c r="G1196">
        <v>4.8313119999999996</v>
      </c>
      <c r="H1196">
        <v>4.8959349999999997</v>
      </c>
      <c r="I1196">
        <v>85.770700000000005</v>
      </c>
      <c r="J1196">
        <v>7.12396E-2</v>
      </c>
      <c r="K1196">
        <v>0.20234820000000001</v>
      </c>
      <c r="L1196" s="1">
        <v>0.29315360000000001</v>
      </c>
      <c r="M1196" s="1">
        <v>0.3839591</v>
      </c>
      <c r="N1196">
        <v>0.51506770000000002</v>
      </c>
      <c r="O1196">
        <v>0.1358616</v>
      </c>
      <c r="P1196">
        <v>0.26697019999999999</v>
      </c>
      <c r="Q1196">
        <v>0.35777569999999997</v>
      </c>
      <c r="R1196">
        <v>0.44858110000000001</v>
      </c>
      <c r="S1196">
        <v>0.57968969999999997</v>
      </c>
      <c r="T1196">
        <v>14</v>
      </c>
      <c r="U1196">
        <v>17</v>
      </c>
    </row>
    <row r="1197" spans="1:21">
      <c r="A1197" s="12">
        <v>41522</v>
      </c>
      <c r="B1197" s="13">
        <v>15</v>
      </c>
      <c r="C1197" t="s">
        <v>37</v>
      </c>
      <c r="D1197" t="s">
        <v>35</v>
      </c>
      <c r="E1197" t="str">
        <f t="shared" si="18"/>
        <v>4152215Average Per PremiseAll</v>
      </c>
      <c r="F1197">
        <v>11.19103</v>
      </c>
      <c r="G1197">
        <v>11.911519999999999</v>
      </c>
      <c r="H1197">
        <v>12.07038</v>
      </c>
      <c r="I1197">
        <v>85.770700000000005</v>
      </c>
      <c r="J1197">
        <v>0.17201250000000001</v>
      </c>
      <c r="K1197">
        <v>0.49605769999999999</v>
      </c>
      <c r="L1197" s="1">
        <v>0.72049050000000003</v>
      </c>
      <c r="M1197" s="1">
        <v>0.94492330000000002</v>
      </c>
      <c r="N1197">
        <v>1.2689680000000001</v>
      </c>
      <c r="O1197">
        <v>0.33087529999999998</v>
      </c>
      <c r="P1197">
        <v>0.65492059999999996</v>
      </c>
      <c r="Q1197">
        <v>0.8793533</v>
      </c>
      <c r="R1197">
        <v>1.1037859999999999</v>
      </c>
      <c r="S1197">
        <v>1.4278310000000001</v>
      </c>
      <c r="T1197">
        <v>14</v>
      </c>
      <c r="U1197">
        <v>17</v>
      </c>
    </row>
    <row r="1198" spans="1:21">
      <c r="A1198" s="12">
        <v>41522</v>
      </c>
      <c r="B1198" s="13">
        <v>15</v>
      </c>
      <c r="C1198" t="s">
        <v>39</v>
      </c>
      <c r="D1198" t="s">
        <v>35</v>
      </c>
      <c r="E1198" t="str">
        <f t="shared" si="18"/>
        <v>4152215Average Per TonAll</v>
      </c>
      <c r="F1198">
        <v>1.170806</v>
      </c>
      <c r="G1198">
        <v>1.246292</v>
      </c>
      <c r="H1198">
        <v>1.2629349999999999</v>
      </c>
      <c r="I1198">
        <v>85.770700000000005</v>
      </c>
      <c r="J1198">
        <v>1.8161099999999999E-2</v>
      </c>
      <c r="K1198">
        <v>5.2029600000000002E-2</v>
      </c>
      <c r="L1198" s="1">
        <v>7.5486899999999996E-2</v>
      </c>
      <c r="M1198" s="1">
        <v>9.8944199999999996E-2</v>
      </c>
      <c r="N1198">
        <v>0.13281270000000001</v>
      </c>
      <c r="O1198">
        <v>3.4803599999999997E-2</v>
      </c>
      <c r="P1198">
        <v>6.86721E-2</v>
      </c>
      <c r="Q1198">
        <v>9.21294E-2</v>
      </c>
      <c r="R1198">
        <v>0.1155867</v>
      </c>
      <c r="S1198">
        <v>0.14945520000000001</v>
      </c>
      <c r="T1198">
        <v>14</v>
      </c>
      <c r="U1198">
        <v>17</v>
      </c>
    </row>
    <row r="1199" spans="1:21">
      <c r="A1199" s="12">
        <v>41522</v>
      </c>
      <c r="B1199" s="13">
        <v>16</v>
      </c>
      <c r="C1199" t="s">
        <v>38</v>
      </c>
      <c r="D1199" t="s">
        <v>35</v>
      </c>
      <c r="E1199" t="str">
        <f t="shared" si="18"/>
        <v>4152216Average Per DeviceAll</v>
      </c>
      <c r="F1199">
        <v>4.4564890000000004</v>
      </c>
      <c r="G1199">
        <v>4.738486</v>
      </c>
      <c r="H1199">
        <v>4.8018900000000002</v>
      </c>
      <c r="I1199">
        <v>86.486400000000003</v>
      </c>
      <c r="J1199">
        <v>6.4446500000000004E-2</v>
      </c>
      <c r="K1199">
        <v>0.1929768</v>
      </c>
      <c r="L1199" s="1">
        <v>0.28199649999999998</v>
      </c>
      <c r="M1199" s="1">
        <v>0.37101620000000002</v>
      </c>
      <c r="N1199">
        <v>0.49954660000000001</v>
      </c>
      <c r="O1199">
        <v>0.12785079999999999</v>
      </c>
      <c r="P1199">
        <v>0.25638119999999998</v>
      </c>
      <c r="Q1199">
        <v>0.34540090000000001</v>
      </c>
      <c r="R1199">
        <v>0.43442059999999999</v>
      </c>
      <c r="S1199">
        <v>0.56295090000000003</v>
      </c>
      <c r="T1199">
        <v>14</v>
      </c>
      <c r="U1199">
        <v>17</v>
      </c>
    </row>
    <row r="1200" spans="1:21">
      <c r="A1200" s="12">
        <v>41522</v>
      </c>
      <c r="B1200" s="13">
        <v>16</v>
      </c>
      <c r="C1200" t="s">
        <v>37</v>
      </c>
      <c r="D1200" t="s">
        <v>35</v>
      </c>
      <c r="E1200" t="str">
        <f t="shared" si="18"/>
        <v>4152216Average Per PremiseAll</v>
      </c>
      <c r="F1200">
        <v>10.990119999999999</v>
      </c>
      <c r="G1200">
        <v>11.68239</v>
      </c>
      <c r="H1200">
        <v>11.83825</v>
      </c>
      <c r="I1200">
        <v>86.486400000000003</v>
      </c>
      <c r="J1200">
        <v>0.15454470000000001</v>
      </c>
      <c r="K1200">
        <v>0.47223569999999998</v>
      </c>
      <c r="L1200" s="1">
        <v>0.69226750000000004</v>
      </c>
      <c r="M1200" s="1">
        <v>0.91229930000000004</v>
      </c>
      <c r="N1200">
        <v>1.2299899999999999</v>
      </c>
      <c r="O1200">
        <v>0.31041089999999999</v>
      </c>
      <c r="P1200">
        <v>0.62810180000000004</v>
      </c>
      <c r="Q1200">
        <v>0.84813360000000004</v>
      </c>
      <c r="R1200">
        <v>1.068165</v>
      </c>
      <c r="S1200">
        <v>1.3858569999999999</v>
      </c>
      <c r="T1200">
        <v>14</v>
      </c>
      <c r="U1200">
        <v>17</v>
      </c>
    </row>
    <row r="1201" spans="1:21">
      <c r="A1201" s="12">
        <v>41522</v>
      </c>
      <c r="B1201" s="13">
        <v>16</v>
      </c>
      <c r="C1201" t="s">
        <v>39</v>
      </c>
      <c r="D1201" t="s">
        <v>35</v>
      </c>
      <c r="E1201" t="str">
        <f t="shared" si="18"/>
        <v>4152216Average Per TonAll</v>
      </c>
      <c r="F1201">
        <v>1.149764</v>
      </c>
      <c r="G1201">
        <v>1.2223299999999999</v>
      </c>
      <c r="H1201">
        <v>1.238659</v>
      </c>
      <c r="I1201">
        <v>86.486400000000003</v>
      </c>
      <c r="J1201">
        <v>1.63657E-2</v>
      </c>
      <c r="K1201">
        <v>4.9569299999999997E-2</v>
      </c>
      <c r="L1201" s="1">
        <v>7.2566000000000005E-2</v>
      </c>
      <c r="M1201" s="1">
        <v>9.55627E-2</v>
      </c>
      <c r="N1201">
        <v>0.1287663</v>
      </c>
      <c r="O1201">
        <v>3.2694300000000003E-2</v>
      </c>
      <c r="P1201">
        <v>6.5897999999999998E-2</v>
      </c>
      <c r="Q1201">
        <v>8.8894699999999993E-2</v>
      </c>
      <c r="R1201">
        <v>0.1118914</v>
      </c>
      <c r="S1201">
        <v>0.145095</v>
      </c>
      <c r="T1201">
        <v>14</v>
      </c>
      <c r="U1201">
        <v>17</v>
      </c>
    </row>
    <row r="1202" spans="1:21">
      <c r="A1202" s="12">
        <v>41522</v>
      </c>
      <c r="B1202" s="13">
        <v>17</v>
      </c>
      <c r="C1202" t="s">
        <v>38</v>
      </c>
      <c r="D1202" t="s">
        <v>35</v>
      </c>
      <c r="E1202" t="str">
        <f t="shared" si="18"/>
        <v>4152217Average Per DeviceAll</v>
      </c>
      <c r="F1202">
        <v>4.2247009999999996</v>
      </c>
      <c r="G1202">
        <v>4.504416</v>
      </c>
      <c r="H1202">
        <v>4.5646909999999998</v>
      </c>
      <c r="I1202">
        <v>85.011799999999994</v>
      </c>
      <c r="J1202">
        <v>6.8608000000000002E-2</v>
      </c>
      <c r="K1202">
        <v>0.1933319</v>
      </c>
      <c r="L1202" s="1">
        <v>0.2797153</v>
      </c>
      <c r="M1202" s="1">
        <v>0.3660987</v>
      </c>
      <c r="N1202">
        <v>0.4908226</v>
      </c>
      <c r="O1202">
        <v>0.12888289999999999</v>
      </c>
      <c r="P1202">
        <v>0.25360680000000002</v>
      </c>
      <c r="Q1202">
        <v>0.33999020000000002</v>
      </c>
      <c r="R1202">
        <v>0.42637360000000002</v>
      </c>
      <c r="S1202">
        <v>0.55109750000000002</v>
      </c>
      <c r="T1202">
        <v>14</v>
      </c>
      <c r="U1202">
        <v>17</v>
      </c>
    </row>
    <row r="1203" spans="1:21">
      <c r="A1203" s="12">
        <v>41522</v>
      </c>
      <c r="B1203" s="13">
        <v>17</v>
      </c>
      <c r="C1203" t="s">
        <v>37</v>
      </c>
      <c r="D1203" t="s">
        <v>35</v>
      </c>
      <c r="E1203" t="str">
        <f t="shared" si="18"/>
        <v>4152217Average Per PremiseAll</v>
      </c>
      <c r="F1203">
        <v>10.41807</v>
      </c>
      <c r="G1203">
        <v>11.10528</v>
      </c>
      <c r="H1203">
        <v>11.253450000000001</v>
      </c>
      <c r="I1203">
        <v>85.011799999999994</v>
      </c>
      <c r="J1203">
        <v>0.16545679999999999</v>
      </c>
      <c r="K1203">
        <v>0.47371289999999999</v>
      </c>
      <c r="L1203" s="1">
        <v>0.68721010000000005</v>
      </c>
      <c r="M1203" s="1">
        <v>0.90070729999999999</v>
      </c>
      <c r="N1203">
        <v>1.208963</v>
      </c>
      <c r="O1203">
        <v>0.3136293</v>
      </c>
      <c r="P1203">
        <v>0.62188540000000003</v>
      </c>
      <c r="Q1203">
        <v>0.83538259999999998</v>
      </c>
      <c r="R1203">
        <v>1.04888</v>
      </c>
      <c r="S1203">
        <v>1.3571359999999999</v>
      </c>
      <c r="T1203">
        <v>14</v>
      </c>
      <c r="U1203">
        <v>17</v>
      </c>
    </row>
    <row r="1204" spans="1:21">
      <c r="A1204" s="12">
        <v>41522</v>
      </c>
      <c r="B1204" s="13">
        <v>17</v>
      </c>
      <c r="C1204" t="s">
        <v>39</v>
      </c>
      <c r="D1204" t="s">
        <v>35</v>
      </c>
      <c r="E1204" t="str">
        <f t="shared" si="18"/>
        <v>4152217Average Per TonAll</v>
      </c>
      <c r="F1204">
        <v>1.0899369999999999</v>
      </c>
      <c r="G1204">
        <v>1.1619489999999999</v>
      </c>
      <c r="H1204">
        <v>1.1774709999999999</v>
      </c>
      <c r="I1204">
        <v>85.011799999999994</v>
      </c>
      <c r="J1204">
        <v>1.74781E-2</v>
      </c>
      <c r="K1204">
        <v>4.9696799999999999E-2</v>
      </c>
      <c r="L1204" s="1">
        <v>7.2011400000000003E-2</v>
      </c>
      <c r="M1204" s="1">
        <v>9.4325999999999993E-2</v>
      </c>
      <c r="N1204">
        <v>0.12654470000000001</v>
      </c>
      <c r="O1204">
        <v>3.3000799999999997E-2</v>
      </c>
      <c r="P1204">
        <v>6.52195E-2</v>
      </c>
      <c r="Q1204">
        <v>8.7534100000000004E-2</v>
      </c>
      <c r="R1204">
        <v>0.10984869999999999</v>
      </c>
      <c r="S1204">
        <v>0.14206740000000001</v>
      </c>
      <c r="T1204">
        <v>14</v>
      </c>
      <c r="U1204">
        <v>17</v>
      </c>
    </row>
    <row r="1205" spans="1:21">
      <c r="A1205" s="12">
        <v>41522</v>
      </c>
      <c r="B1205" s="13">
        <v>18</v>
      </c>
      <c r="C1205" t="s">
        <v>38</v>
      </c>
      <c r="D1205" t="s">
        <v>35</v>
      </c>
      <c r="E1205" t="str">
        <f t="shared" si="18"/>
        <v>4152218Average Per DeviceAll</v>
      </c>
      <c r="F1205">
        <v>4.1031050000000002</v>
      </c>
      <c r="G1205">
        <v>4.0305939999999998</v>
      </c>
      <c r="H1205">
        <v>4.0844440000000004</v>
      </c>
      <c r="I1205">
        <v>83.284000000000006</v>
      </c>
      <c r="J1205">
        <v>-0.28005960000000002</v>
      </c>
      <c r="K1205">
        <v>-0.15743799999999999</v>
      </c>
      <c r="L1205" s="1">
        <v>-7.2510699999999997E-2</v>
      </c>
      <c r="M1205" s="1">
        <v>1.24166E-2</v>
      </c>
      <c r="N1205">
        <v>0.1350382</v>
      </c>
      <c r="O1205">
        <v>-0.22620999999999999</v>
      </c>
      <c r="P1205">
        <v>-0.1035884</v>
      </c>
      <c r="Q1205">
        <v>-1.86611E-2</v>
      </c>
      <c r="R1205">
        <v>6.62663E-2</v>
      </c>
      <c r="S1205">
        <v>0.18888779999999999</v>
      </c>
      <c r="T1205">
        <v>14</v>
      </c>
      <c r="U1205">
        <v>17</v>
      </c>
    </row>
    <row r="1206" spans="1:21">
      <c r="A1206" s="12">
        <v>41522</v>
      </c>
      <c r="B1206" s="13">
        <v>18</v>
      </c>
      <c r="C1206" t="s">
        <v>37</v>
      </c>
      <c r="D1206" t="s">
        <v>35</v>
      </c>
      <c r="E1206" t="str">
        <f t="shared" si="18"/>
        <v>4152218Average Per PremiseAll</v>
      </c>
      <c r="F1206">
        <v>10.11796</v>
      </c>
      <c r="G1206">
        <v>9.9380780000000009</v>
      </c>
      <c r="H1206">
        <v>10.07047</v>
      </c>
      <c r="I1206">
        <v>83.284000000000006</v>
      </c>
      <c r="J1206">
        <v>-0.69283899999999998</v>
      </c>
      <c r="K1206">
        <v>-0.38977729999999999</v>
      </c>
      <c r="L1206" s="1">
        <v>-0.1798777</v>
      </c>
      <c r="M1206" s="1">
        <v>3.0022E-2</v>
      </c>
      <c r="N1206">
        <v>0.33308369999999998</v>
      </c>
      <c r="O1206">
        <v>-0.56045109999999998</v>
      </c>
      <c r="P1206">
        <v>-0.25738939999999999</v>
      </c>
      <c r="Q1206">
        <v>-4.7489799999999999E-2</v>
      </c>
      <c r="R1206">
        <v>0.1624099</v>
      </c>
      <c r="S1206">
        <v>0.46547159999999999</v>
      </c>
      <c r="T1206">
        <v>14</v>
      </c>
      <c r="U1206">
        <v>17</v>
      </c>
    </row>
    <row r="1207" spans="1:21">
      <c r="A1207" s="12">
        <v>41522</v>
      </c>
      <c r="B1207" s="13">
        <v>18</v>
      </c>
      <c r="C1207" t="s">
        <v>39</v>
      </c>
      <c r="D1207" t="s">
        <v>35</v>
      </c>
      <c r="E1207" t="str">
        <f t="shared" si="18"/>
        <v>4152218Average Per TonAll</v>
      </c>
      <c r="F1207">
        <v>1.058551</v>
      </c>
      <c r="G1207">
        <v>1.0397799999999999</v>
      </c>
      <c r="H1207">
        <v>1.0536490000000001</v>
      </c>
      <c r="I1207">
        <v>83.284000000000006</v>
      </c>
      <c r="J1207">
        <v>-7.2385000000000005E-2</v>
      </c>
      <c r="K1207">
        <v>-4.0709299999999997E-2</v>
      </c>
      <c r="L1207" s="1">
        <v>-1.8770700000000001E-2</v>
      </c>
      <c r="M1207" s="1">
        <v>3.1678000000000001E-3</v>
      </c>
      <c r="N1207">
        <v>3.4843499999999999E-2</v>
      </c>
      <c r="O1207">
        <v>-5.8516400000000003E-2</v>
      </c>
      <c r="P1207">
        <v>-2.6840599999999999E-2</v>
      </c>
      <c r="Q1207">
        <v>-4.9021000000000004E-3</v>
      </c>
      <c r="R1207">
        <v>1.70364E-2</v>
      </c>
      <c r="S1207">
        <v>4.8712100000000001E-2</v>
      </c>
      <c r="T1207">
        <v>14</v>
      </c>
      <c r="U1207">
        <v>17</v>
      </c>
    </row>
    <row r="1208" spans="1:21">
      <c r="A1208" s="12">
        <v>41522</v>
      </c>
      <c r="B1208" s="13">
        <v>19</v>
      </c>
      <c r="C1208" t="s">
        <v>38</v>
      </c>
      <c r="D1208" t="s">
        <v>35</v>
      </c>
      <c r="E1208" t="str">
        <f t="shared" si="18"/>
        <v>4152219Average Per DeviceAll</v>
      </c>
      <c r="F1208">
        <v>3.661467</v>
      </c>
      <c r="G1208">
        <v>3.4912489999999998</v>
      </c>
      <c r="H1208">
        <v>3.5378189999999998</v>
      </c>
      <c r="I1208">
        <v>82.237300000000005</v>
      </c>
      <c r="J1208">
        <v>-0.36812980000000001</v>
      </c>
      <c r="K1208">
        <v>-0.25120179999999998</v>
      </c>
      <c r="L1208" s="1">
        <v>-0.17021790000000001</v>
      </c>
      <c r="M1208" s="1">
        <v>-8.9233900000000005E-2</v>
      </c>
      <c r="N1208">
        <v>2.7694099999999999E-2</v>
      </c>
      <c r="O1208">
        <v>-0.32155980000000001</v>
      </c>
      <c r="P1208">
        <v>-0.2046318</v>
      </c>
      <c r="Q1208">
        <v>-0.1236478</v>
      </c>
      <c r="R1208">
        <v>-4.2663899999999998E-2</v>
      </c>
      <c r="S1208">
        <v>7.42641E-2</v>
      </c>
      <c r="T1208">
        <v>14</v>
      </c>
      <c r="U1208">
        <v>17</v>
      </c>
    </row>
    <row r="1209" spans="1:21">
      <c r="A1209" s="12">
        <v>41522</v>
      </c>
      <c r="B1209" s="13">
        <v>19</v>
      </c>
      <c r="C1209" t="s">
        <v>37</v>
      </c>
      <c r="D1209" t="s">
        <v>35</v>
      </c>
      <c r="E1209" t="str">
        <f t="shared" si="18"/>
        <v>4152219Average Per PremiseAll</v>
      </c>
      <c r="F1209">
        <v>9.0271469999999994</v>
      </c>
      <c r="G1209">
        <v>8.609083</v>
      </c>
      <c r="H1209">
        <v>8.7235840000000007</v>
      </c>
      <c r="I1209">
        <v>82.237300000000005</v>
      </c>
      <c r="J1209">
        <v>-0.9071726</v>
      </c>
      <c r="K1209">
        <v>-0.61820330000000001</v>
      </c>
      <c r="L1209" s="1">
        <v>-0.41806409999999999</v>
      </c>
      <c r="M1209" s="1">
        <v>-0.2179249</v>
      </c>
      <c r="N1209">
        <v>7.1044300000000005E-2</v>
      </c>
      <c r="O1209">
        <v>-0.79267209999999999</v>
      </c>
      <c r="P1209">
        <v>-0.50370280000000001</v>
      </c>
      <c r="Q1209">
        <v>-0.30356359999999999</v>
      </c>
      <c r="R1209">
        <v>-0.1034244</v>
      </c>
      <c r="S1209">
        <v>0.18554480000000001</v>
      </c>
      <c r="T1209">
        <v>14</v>
      </c>
      <c r="U1209">
        <v>17</v>
      </c>
    </row>
    <row r="1210" spans="1:21">
      <c r="A1210" s="12">
        <v>41522</v>
      </c>
      <c r="B1210" s="13">
        <v>19</v>
      </c>
      <c r="C1210" t="s">
        <v>39</v>
      </c>
      <c r="D1210" t="s">
        <v>35</v>
      </c>
      <c r="E1210" t="str">
        <f t="shared" si="18"/>
        <v>4152219Average Per TonAll</v>
      </c>
      <c r="F1210">
        <v>0.94450909999999999</v>
      </c>
      <c r="G1210">
        <v>0.90069500000000002</v>
      </c>
      <c r="H1210">
        <v>0.91268939999999998</v>
      </c>
      <c r="I1210">
        <v>82.237300000000005</v>
      </c>
      <c r="J1210">
        <v>-9.4936800000000002E-2</v>
      </c>
      <c r="K1210">
        <v>-6.4732999999999999E-2</v>
      </c>
      <c r="L1210" s="1">
        <v>-4.3813999999999999E-2</v>
      </c>
      <c r="M1210" s="1">
        <v>-2.2894999999999999E-2</v>
      </c>
      <c r="N1210">
        <v>7.3086999999999996E-3</v>
      </c>
      <c r="O1210">
        <v>-8.2942399999999999E-2</v>
      </c>
      <c r="P1210">
        <v>-5.2738699999999999E-2</v>
      </c>
      <c r="Q1210">
        <v>-3.1819699999999999E-2</v>
      </c>
      <c r="R1210">
        <v>-1.09006E-2</v>
      </c>
      <c r="S1210">
        <v>1.93031E-2</v>
      </c>
      <c r="T1210">
        <v>14</v>
      </c>
      <c r="U1210">
        <v>17</v>
      </c>
    </row>
    <row r="1211" spans="1:21">
      <c r="A1211" s="12">
        <v>41522</v>
      </c>
      <c r="B1211" s="13">
        <v>20</v>
      </c>
      <c r="C1211" t="s">
        <v>38</v>
      </c>
      <c r="D1211" t="s">
        <v>35</v>
      </c>
      <c r="E1211" t="str">
        <f t="shared" si="18"/>
        <v>4152220Average Per DeviceAll</v>
      </c>
      <c r="F1211">
        <v>3.4774029999999998</v>
      </c>
      <c r="G1211">
        <v>3.282473</v>
      </c>
      <c r="H1211">
        <v>3.3262580000000002</v>
      </c>
      <c r="I1211">
        <v>78.321399999999997</v>
      </c>
      <c r="J1211">
        <v>-0.39242250000000001</v>
      </c>
      <c r="K1211">
        <v>-0.27574280000000001</v>
      </c>
      <c r="L1211" s="1">
        <v>-0.19493079999999999</v>
      </c>
      <c r="M1211" s="1">
        <v>-0.11411880000000001</v>
      </c>
      <c r="N1211">
        <v>2.5609000000000001E-3</v>
      </c>
      <c r="O1211">
        <v>-0.34863690000000003</v>
      </c>
      <c r="P1211">
        <v>-0.2319572</v>
      </c>
      <c r="Q1211">
        <v>-0.15114520000000001</v>
      </c>
      <c r="R1211">
        <v>-7.0333199999999998E-2</v>
      </c>
      <c r="S1211">
        <v>4.6346499999999999E-2</v>
      </c>
      <c r="T1211">
        <v>14</v>
      </c>
      <c r="U1211">
        <v>17</v>
      </c>
    </row>
    <row r="1212" spans="1:21">
      <c r="A1212" s="12">
        <v>41522</v>
      </c>
      <c r="B1212" s="13">
        <v>20</v>
      </c>
      <c r="C1212" t="s">
        <v>37</v>
      </c>
      <c r="D1212" t="s">
        <v>35</v>
      </c>
      <c r="E1212" t="str">
        <f t="shared" si="18"/>
        <v>4152220Average Per PremiseAll</v>
      </c>
      <c r="F1212">
        <v>8.5740280000000002</v>
      </c>
      <c r="G1212">
        <v>8.0942530000000001</v>
      </c>
      <c r="H1212">
        <v>8.2019070000000003</v>
      </c>
      <c r="I1212">
        <v>78.321399999999997</v>
      </c>
      <c r="J1212">
        <v>-0.96782880000000004</v>
      </c>
      <c r="K1212">
        <v>-0.6794829</v>
      </c>
      <c r="L1212" s="1">
        <v>-0.47977540000000002</v>
      </c>
      <c r="M1212" s="1">
        <v>-0.28006789999999998</v>
      </c>
      <c r="N1212">
        <v>8.2780000000000006E-3</v>
      </c>
      <c r="O1212">
        <v>-0.86017440000000001</v>
      </c>
      <c r="P1212">
        <v>-0.57182849999999996</v>
      </c>
      <c r="Q1212">
        <v>-0.37212099999999998</v>
      </c>
      <c r="R1212">
        <v>-0.1724135</v>
      </c>
      <c r="S1212">
        <v>0.1159324</v>
      </c>
      <c r="T1212">
        <v>14</v>
      </c>
      <c r="U1212">
        <v>17</v>
      </c>
    </row>
    <row r="1213" spans="1:21">
      <c r="A1213" s="12">
        <v>41522</v>
      </c>
      <c r="B1213" s="13">
        <v>20</v>
      </c>
      <c r="C1213" t="s">
        <v>39</v>
      </c>
      <c r="D1213" t="s">
        <v>35</v>
      </c>
      <c r="E1213" t="str">
        <f t="shared" si="18"/>
        <v>4152220Average Per TonAll</v>
      </c>
      <c r="F1213">
        <v>0.89706870000000005</v>
      </c>
      <c r="G1213">
        <v>0.84683310000000001</v>
      </c>
      <c r="H1213">
        <v>0.85811029999999999</v>
      </c>
      <c r="I1213">
        <v>78.321399999999997</v>
      </c>
      <c r="J1213">
        <v>-0.1012488</v>
      </c>
      <c r="K1213">
        <v>-7.1109800000000001E-2</v>
      </c>
      <c r="L1213" s="1">
        <v>-5.0235599999999998E-2</v>
      </c>
      <c r="M1213" s="1">
        <v>-2.9361399999999999E-2</v>
      </c>
      <c r="N1213">
        <v>7.7760000000000004E-4</v>
      </c>
      <c r="O1213">
        <v>-8.9971599999999999E-2</v>
      </c>
      <c r="P1213">
        <v>-5.98326E-2</v>
      </c>
      <c r="Q1213">
        <v>-3.8958399999999997E-2</v>
      </c>
      <c r="R1213">
        <v>-1.8084200000000002E-2</v>
      </c>
      <c r="S1213">
        <v>1.2054799999999999E-2</v>
      </c>
      <c r="T1213">
        <v>14</v>
      </c>
      <c r="U1213">
        <v>17</v>
      </c>
    </row>
    <row r="1214" spans="1:21">
      <c r="A1214" s="12">
        <v>41522</v>
      </c>
      <c r="B1214" s="13">
        <v>21</v>
      </c>
      <c r="C1214" t="s">
        <v>38</v>
      </c>
      <c r="D1214" t="s">
        <v>35</v>
      </c>
      <c r="E1214" t="str">
        <f t="shared" si="18"/>
        <v>4152221Average Per DeviceAll</v>
      </c>
      <c r="F1214">
        <v>3.1156980000000001</v>
      </c>
      <c r="G1214">
        <v>2.9999850000000001</v>
      </c>
      <c r="H1214">
        <v>3.0399379999999998</v>
      </c>
      <c r="I1214">
        <v>76.719200000000001</v>
      </c>
      <c r="J1214">
        <v>-0.30190349999999999</v>
      </c>
      <c r="K1214">
        <v>-0.1919003</v>
      </c>
      <c r="L1214" s="1">
        <v>-0.11571240000000001</v>
      </c>
      <c r="M1214" s="1">
        <v>-3.9524499999999997E-2</v>
      </c>
      <c r="N1214">
        <v>7.0478700000000005E-2</v>
      </c>
      <c r="O1214">
        <v>-0.26195059999999998</v>
      </c>
      <c r="P1214">
        <v>-0.15194740000000001</v>
      </c>
      <c r="Q1214">
        <v>-7.5759499999999994E-2</v>
      </c>
      <c r="R1214">
        <v>4.283E-4</v>
      </c>
      <c r="S1214">
        <v>0.1104315</v>
      </c>
      <c r="T1214">
        <v>14</v>
      </c>
      <c r="U1214">
        <v>17</v>
      </c>
    </row>
    <row r="1215" spans="1:21">
      <c r="A1215" s="12">
        <v>41522</v>
      </c>
      <c r="B1215" s="13">
        <v>21</v>
      </c>
      <c r="C1215" t="s">
        <v>37</v>
      </c>
      <c r="D1215" t="s">
        <v>35</v>
      </c>
      <c r="E1215" t="str">
        <f t="shared" si="18"/>
        <v>4152221Average Per PremiseAll</v>
      </c>
      <c r="F1215">
        <v>7.6829349999999996</v>
      </c>
      <c r="G1215">
        <v>7.3984069999999997</v>
      </c>
      <c r="H1215">
        <v>7.4966460000000001</v>
      </c>
      <c r="I1215">
        <v>76.719200000000001</v>
      </c>
      <c r="J1215">
        <v>-0.74467130000000004</v>
      </c>
      <c r="K1215">
        <v>-0.47281479999999998</v>
      </c>
      <c r="L1215" s="1">
        <v>-0.2845278</v>
      </c>
      <c r="M1215" s="1">
        <v>-9.6240800000000001E-2</v>
      </c>
      <c r="N1215">
        <v>0.17561570000000001</v>
      </c>
      <c r="O1215">
        <v>-0.64643240000000002</v>
      </c>
      <c r="P1215">
        <v>-0.37457590000000002</v>
      </c>
      <c r="Q1215">
        <v>-0.18628890000000001</v>
      </c>
      <c r="R1215">
        <v>1.9981E-3</v>
      </c>
      <c r="S1215">
        <v>0.2738546</v>
      </c>
      <c r="T1215">
        <v>14</v>
      </c>
      <c r="U1215">
        <v>17</v>
      </c>
    </row>
    <row r="1216" spans="1:21">
      <c r="A1216" s="12">
        <v>41522</v>
      </c>
      <c r="B1216" s="13">
        <v>21</v>
      </c>
      <c r="C1216" t="s">
        <v>39</v>
      </c>
      <c r="D1216" t="s">
        <v>35</v>
      </c>
      <c r="E1216" t="str">
        <f t="shared" si="18"/>
        <v>4152221Average Per TonAll</v>
      </c>
      <c r="F1216">
        <v>0.80380339999999995</v>
      </c>
      <c r="G1216">
        <v>0.77399929999999995</v>
      </c>
      <c r="H1216">
        <v>0.78428989999999998</v>
      </c>
      <c r="I1216">
        <v>76.719200000000001</v>
      </c>
      <c r="J1216">
        <v>-7.7899300000000005E-2</v>
      </c>
      <c r="K1216">
        <v>-4.9484300000000002E-2</v>
      </c>
      <c r="L1216" s="1">
        <v>-2.98041E-2</v>
      </c>
      <c r="M1216" s="1">
        <v>-1.01239E-2</v>
      </c>
      <c r="N1216">
        <v>1.8291100000000001E-2</v>
      </c>
      <c r="O1216">
        <v>-6.7608799999999997E-2</v>
      </c>
      <c r="P1216">
        <v>-3.9193699999999998E-2</v>
      </c>
      <c r="Q1216">
        <v>-1.95135E-2</v>
      </c>
      <c r="R1216">
        <v>1.6660000000000001E-4</v>
      </c>
      <c r="S1216">
        <v>2.8581700000000002E-2</v>
      </c>
      <c r="T1216">
        <v>14</v>
      </c>
      <c r="U1216">
        <v>17</v>
      </c>
    </row>
    <row r="1217" spans="1:21">
      <c r="A1217" s="12">
        <v>41522</v>
      </c>
      <c r="B1217" s="13">
        <v>22</v>
      </c>
      <c r="C1217" t="s">
        <v>38</v>
      </c>
      <c r="D1217" t="s">
        <v>35</v>
      </c>
      <c r="E1217" t="str">
        <f t="shared" si="18"/>
        <v>4152222Average Per DeviceAll</v>
      </c>
      <c r="F1217">
        <v>2.642109</v>
      </c>
      <c r="G1217">
        <v>2.5927829999999998</v>
      </c>
      <c r="H1217">
        <v>2.6272959999999999</v>
      </c>
      <c r="I1217">
        <v>74.927999999999997</v>
      </c>
      <c r="J1217">
        <v>-0.21613640000000001</v>
      </c>
      <c r="K1217">
        <v>-0.1175836</v>
      </c>
      <c r="L1217" s="1">
        <v>-4.9326200000000001E-2</v>
      </c>
      <c r="M1217" s="1">
        <v>1.8931099999999999E-2</v>
      </c>
      <c r="N1217">
        <v>0.1174839</v>
      </c>
      <c r="O1217">
        <v>-0.1816227</v>
      </c>
      <c r="P1217">
        <v>-8.3069900000000002E-2</v>
      </c>
      <c r="Q1217">
        <v>-1.4812499999999999E-2</v>
      </c>
      <c r="R1217">
        <v>5.3444899999999997E-2</v>
      </c>
      <c r="S1217">
        <v>0.15199770000000001</v>
      </c>
      <c r="T1217">
        <v>14</v>
      </c>
      <c r="U1217">
        <v>17</v>
      </c>
    </row>
    <row r="1218" spans="1:21">
      <c r="A1218" s="12">
        <v>41522</v>
      </c>
      <c r="B1218" s="13">
        <v>22</v>
      </c>
      <c r="C1218" t="s">
        <v>37</v>
      </c>
      <c r="D1218" t="s">
        <v>35</v>
      </c>
      <c r="E1218" t="str">
        <f t="shared" si="18"/>
        <v>4152222Average Per PremiseAll</v>
      </c>
      <c r="F1218">
        <v>6.5163520000000004</v>
      </c>
      <c r="G1218">
        <v>6.3943719999999997</v>
      </c>
      <c r="H1218">
        <v>6.4792379999999996</v>
      </c>
      <c r="I1218">
        <v>74.927999999999997</v>
      </c>
      <c r="J1218">
        <v>-0.53425400000000001</v>
      </c>
      <c r="K1218">
        <v>-0.29067939999999998</v>
      </c>
      <c r="L1218" s="1">
        <v>-0.1219804</v>
      </c>
      <c r="M1218" s="1">
        <v>4.6718599999999999E-2</v>
      </c>
      <c r="N1218">
        <v>0.29029319999999997</v>
      </c>
      <c r="O1218">
        <v>-0.44938709999999998</v>
      </c>
      <c r="P1218">
        <v>-0.20581260000000001</v>
      </c>
      <c r="Q1218">
        <v>-3.7113599999999997E-2</v>
      </c>
      <c r="R1218">
        <v>0.13158539999999999</v>
      </c>
      <c r="S1218">
        <v>0.37515999999999999</v>
      </c>
      <c r="T1218">
        <v>14</v>
      </c>
      <c r="U1218">
        <v>17</v>
      </c>
    </row>
    <row r="1219" spans="1:21">
      <c r="A1219" s="12">
        <v>41522</v>
      </c>
      <c r="B1219" s="13">
        <v>22</v>
      </c>
      <c r="C1219" t="s">
        <v>39</v>
      </c>
      <c r="D1219" t="s">
        <v>35</v>
      </c>
      <c r="E1219" t="str">
        <f t="shared" ref="E1219:E1282" si="19">CONCATENATE(A1219,B1219,C1219,D1219)</f>
        <v>4152222Average Per TonAll</v>
      </c>
      <c r="F1219">
        <v>0.68169780000000002</v>
      </c>
      <c r="G1219">
        <v>0.66895159999999998</v>
      </c>
      <c r="H1219">
        <v>0.67784140000000004</v>
      </c>
      <c r="I1219">
        <v>74.927999999999997</v>
      </c>
      <c r="J1219">
        <v>-5.5836700000000003E-2</v>
      </c>
      <c r="K1219">
        <v>-3.0378499999999999E-2</v>
      </c>
      <c r="L1219" s="1">
        <v>-1.2746199999999999E-2</v>
      </c>
      <c r="M1219" s="1">
        <v>4.8861E-3</v>
      </c>
      <c r="N1219">
        <v>3.0344300000000001E-2</v>
      </c>
      <c r="O1219">
        <v>-4.69469E-2</v>
      </c>
      <c r="P1219">
        <v>-2.1488699999999999E-2</v>
      </c>
      <c r="Q1219">
        <v>-3.8563999999999998E-3</v>
      </c>
      <c r="R1219">
        <v>1.3775900000000001E-2</v>
      </c>
      <c r="S1219">
        <v>3.9234100000000001E-2</v>
      </c>
      <c r="T1219">
        <v>14</v>
      </c>
      <c r="U1219">
        <v>17</v>
      </c>
    </row>
    <row r="1220" spans="1:21">
      <c r="A1220" s="12">
        <v>41522</v>
      </c>
      <c r="B1220" s="13">
        <v>23</v>
      </c>
      <c r="C1220" t="s">
        <v>38</v>
      </c>
      <c r="D1220" t="s">
        <v>35</v>
      </c>
      <c r="E1220" t="str">
        <f t="shared" si="19"/>
        <v>4152223Average Per DeviceAll</v>
      </c>
      <c r="F1220">
        <v>2.2616930000000002</v>
      </c>
      <c r="G1220">
        <v>2.2391139999999998</v>
      </c>
      <c r="H1220">
        <v>2.268894</v>
      </c>
      <c r="I1220">
        <v>73.253100000000003</v>
      </c>
      <c r="J1220">
        <v>-0.17070569999999999</v>
      </c>
      <c r="K1220">
        <v>-8.3190899999999998E-2</v>
      </c>
      <c r="L1220" s="1">
        <v>-2.2578399999999998E-2</v>
      </c>
      <c r="M1220" s="1">
        <v>3.8034100000000001E-2</v>
      </c>
      <c r="N1220">
        <v>0.12554889999999999</v>
      </c>
      <c r="O1220">
        <v>-0.14092550000000001</v>
      </c>
      <c r="P1220">
        <v>-5.3410699999999998E-2</v>
      </c>
      <c r="Q1220">
        <v>7.2018000000000004E-3</v>
      </c>
      <c r="R1220">
        <v>6.7814299999999994E-2</v>
      </c>
      <c r="S1220">
        <v>0.1553291</v>
      </c>
      <c r="T1220">
        <v>14</v>
      </c>
      <c r="U1220">
        <v>17</v>
      </c>
    </row>
    <row r="1221" spans="1:21">
      <c r="A1221" s="12">
        <v>41522</v>
      </c>
      <c r="B1221" s="13">
        <v>23</v>
      </c>
      <c r="C1221" t="s">
        <v>37</v>
      </c>
      <c r="D1221" t="s">
        <v>35</v>
      </c>
      <c r="E1221" t="str">
        <f t="shared" si="19"/>
        <v>4152223Average Per PremiseAll</v>
      </c>
      <c r="F1221">
        <v>5.5779959999999997</v>
      </c>
      <c r="G1221">
        <v>5.5224399999999996</v>
      </c>
      <c r="H1221">
        <v>5.5956710000000003</v>
      </c>
      <c r="I1221">
        <v>73.253100000000003</v>
      </c>
      <c r="J1221">
        <v>-0.42167749999999998</v>
      </c>
      <c r="K1221">
        <v>-0.20536989999999999</v>
      </c>
      <c r="L1221" s="1">
        <v>-5.5555899999999998E-2</v>
      </c>
      <c r="M1221" s="1">
        <v>9.4258099999999997E-2</v>
      </c>
      <c r="N1221">
        <v>0.3105658</v>
      </c>
      <c r="O1221">
        <v>-0.3484468</v>
      </c>
      <c r="P1221">
        <v>-0.13213910000000001</v>
      </c>
      <c r="Q1221">
        <v>1.76749E-2</v>
      </c>
      <c r="R1221">
        <v>0.1674889</v>
      </c>
      <c r="S1221">
        <v>0.38379649999999998</v>
      </c>
      <c r="T1221">
        <v>14</v>
      </c>
      <c r="U1221">
        <v>17</v>
      </c>
    </row>
    <row r="1222" spans="1:21">
      <c r="A1222" s="12">
        <v>41522</v>
      </c>
      <c r="B1222" s="13">
        <v>23</v>
      </c>
      <c r="C1222" t="s">
        <v>39</v>
      </c>
      <c r="D1222" t="s">
        <v>35</v>
      </c>
      <c r="E1222" t="str">
        <f t="shared" si="19"/>
        <v>4152223Average Per TonAll</v>
      </c>
      <c r="F1222">
        <v>0.58353849999999996</v>
      </c>
      <c r="G1222">
        <v>0.57772080000000003</v>
      </c>
      <c r="H1222">
        <v>0.58539160000000001</v>
      </c>
      <c r="I1222">
        <v>73.253100000000003</v>
      </c>
      <c r="J1222">
        <v>-4.4083400000000002E-2</v>
      </c>
      <c r="K1222">
        <v>-2.14757E-2</v>
      </c>
      <c r="L1222" s="1">
        <v>-5.8177000000000003E-3</v>
      </c>
      <c r="M1222" s="1">
        <v>9.8402999999999997E-3</v>
      </c>
      <c r="N1222">
        <v>3.2447999999999998E-2</v>
      </c>
      <c r="O1222">
        <v>-3.6412699999999999E-2</v>
      </c>
      <c r="P1222">
        <v>-1.3805E-2</v>
      </c>
      <c r="Q1222">
        <v>1.853E-3</v>
      </c>
      <c r="R1222">
        <v>1.7511100000000002E-2</v>
      </c>
      <c r="S1222">
        <v>4.0118800000000003E-2</v>
      </c>
      <c r="T1222">
        <v>14</v>
      </c>
      <c r="U1222">
        <v>17</v>
      </c>
    </row>
    <row r="1223" spans="1:21">
      <c r="A1223" s="12">
        <v>41522</v>
      </c>
      <c r="B1223" s="13">
        <v>24</v>
      </c>
      <c r="C1223" t="s">
        <v>38</v>
      </c>
      <c r="D1223" t="s">
        <v>35</v>
      </c>
      <c r="E1223" t="str">
        <f t="shared" si="19"/>
        <v>4152224Average Per DeviceAll</v>
      </c>
      <c r="F1223">
        <v>2.02332</v>
      </c>
      <c r="G1223">
        <v>2.0099010000000002</v>
      </c>
      <c r="H1223">
        <v>2.0366599999999999</v>
      </c>
      <c r="I1223">
        <v>71.881399999999999</v>
      </c>
      <c r="J1223">
        <v>-0.14715020000000001</v>
      </c>
      <c r="K1223">
        <v>-6.8140300000000001E-2</v>
      </c>
      <c r="L1223" s="1">
        <v>-1.34184E-2</v>
      </c>
      <c r="M1223" s="1">
        <v>4.1303600000000003E-2</v>
      </c>
      <c r="N1223">
        <v>0.1203134</v>
      </c>
      <c r="O1223">
        <v>-0.1203916</v>
      </c>
      <c r="P1223">
        <v>-4.1381800000000003E-2</v>
      </c>
      <c r="Q1223">
        <v>1.33402E-2</v>
      </c>
      <c r="R1223">
        <v>6.80621E-2</v>
      </c>
      <c r="S1223">
        <v>0.14707190000000001</v>
      </c>
      <c r="T1223">
        <v>14</v>
      </c>
      <c r="U1223">
        <v>17</v>
      </c>
    </row>
    <row r="1224" spans="1:21">
      <c r="A1224" s="12">
        <v>41522</v>
      </c>
      <c r="B1224" s="13">
        <v>24</v>
      </c>
      <c r="C1224" t="s">
        <v>37</v>
      </c>
      <c r="D1224" t="s">
        <v>35</v>
      </c>
      <c r="E1224" t="str">
        <f t="shared" si="19"/>
        <v>4152224Average Per PremiseAll</v>
      </c>
      <c r="F1224">
        <v>4.9896120000000002</v>
      </c>
      <c r="G1224">
        <v>4.9568130000000004</v>
      </c>
      <c r="H1224">
        <v>5.0226100000000002</v>
      </c>
      <c r="I1224">
        <v>71.881399999999999</v>
      </c>
      <c r="J1224">
        <v>-0.36332569999999997</v>
      </c>
      <c r="K1224">
        <v>-0.1680478</v>
      </c>
      <c r="L1224" s="1">
        <v>-3.2798800000000003E-2</v>
      </c>
      <c r="M1224" s="1">
        <v>0.1024501</v>
      </c>
      <c r="N1224">
        <v>0.29772799999999999</v>
      </c>
      <c r="O1224">
        <v>-0.29752869999999998</v>
      </c>
      <c r="P1224">
        <v>-0.1022507</v>
      </c>
      <c r="Q1224">
        <v>3.2998199999999998E-2</v>
      </c>
      <c r="R1224">
        <v>0.16824710000000001</v>
      </c>
      <c r="S1224">
        <v>0.36352509999999999</v>
      </c>
      <c r="T1224">
        <v>14</v>
      </c>
      <c r="U1224">
        <v>17</v>
      </c>
    </row>
    <row r="1225" spans="1:21">
      <c r="A1225" s="12">
        <v>41522</v>
      </c>
      <c r="B1225" s="13">
        <v>24</v>
      </c>
      <c r="C1225" t="s">
        <v>39</v>
      </c>
      <c r="D1225" t="s">
        <v>35</v>
      </c>
      <c r="E1225" t="str">
        <f t="shared" si="19"/>
        <v>4152224Average Per TonAll</v>
      </c>
      <c r="F1225">
        <v>0.522007</v>
      </c>
      <c r="G1225">
        <v>0.51856250000000004</v>
      </c>
      <c r="H1225">
        <v>0.52545470000000005</v>
      </c>
      <c r="I1225">
        <v>71.881399999999999</v>
      </c>
      <c r="J1225">
        <v>-3.7990599999999999E-2</v>
      </c>
      <c r="K1225">
        <v>-1.7580499999999999E-2</v>
      </c>
      <c r="L1225" s="1">
        <v>-3.4445000000000001E-3</v>
      </c>
      <c r="M1225" s="1">
        <v>1.06915E-2</v>
      </c>
      <c r="N1225">
        <v>3.11016E-2</v>
      </c>
      <c r="O1225">
        <v>-3.1098399999999998E-2</v>
      </c>
      <c r="P1225">
        <v>-1.06883E-2</v>
      </c>
      <c r="Q1225">
        <v>3.4477000000000002E-3</v>
      </c>
      <c r="R1225">
        <v>1.7583700000000001E-2</v>
      </c>
      <c r="S1225">
        <v>3.7993800000000001E-2</v>
      </c>
      <c r="T1225">
        <v>14</v>
      </c>
      <c r="U1225">
        <v>17</v>
      </c>
    </row>
    <row r="1226" spans="1:21">
      <c r="A1226" s="12">
        <v>41523</v>
      </c>
      <c r="B1226" s="13">
        <v>1</v>
      </c>
      <c r="C1226" t="s">
        <v>38</v>
      </c>
      <c r="D1226" t="s">
        <v>35</v>
      </c>
      <c r="E1226" t="str">
        <f t="shared" si="19"/>
        <v>415231Average Per DeviceAll</v>
      </c>
      <c r="F1226">
        <v>1.872217</v>
      </c>
      <c r="G1226">
        <v>1.8603719999999999</v>
      </c>
      <c r="H1226">
        <v>1.895108</v>
      </c>
      <c r="I1226">
        <v>70.950400000000002</v>
      </c>
      <c r="J1226">
        <v>-0.13507369999999999</v>
      </c>
      <c r="K1226">
        <v>-6.22693E-2</v>
      </c>
      <c r="L1226" s="1">
        <v>-1.1845100000000001E-2</v>
      </c>
      <c r="M1226" s="1">
        <v>3.8579099999999998E-2</v>
      </c>
      <c r="N1226">
        <v>0.1113835</v>
      </c>
      <c r="O1226">
        <v>-0.1003373</v>
      </c>
      <c r="P1226">
        <v>-2.75328E-2</v>
      </c>
      <c r="Q1226">
        <v>2.28913E-2</v>
      </c>
      <c r="R1226">
        <v>7.3315500000000006E-2</v>
      </c>
      <c r="S1226">
        <v>0.14612</v>
      </c>
      <c r="T1226">
        <v>14</v>
      </c>
      <c r="U1226">
        <v>17</v>
      </c>
    </row>
    <row r="1227" spans="1:21">
      <c r="A1227" s="12">
        <v>41523</v>
      </c>
      <c r="B1227" s="13">
        <v>1</v>
      </c>
      <c r="C1227" t="s">
        <v>37</v>
      </c>
      <c r="D1227" t="s">
        <v>35</v>
      </c>
      <c r="E1227" t="str">
        <f t="shared" si="19"/>
        <v>415231Average Per PremiseAll</v>
      </c>
      <c r="F1227">
        <v>4.6250869999999997</v>
      </c>
      <c r="G1227">
        <v>4.595021</v>
      </c>
      <c r="H1227">
        <v>4.6807679999999996</v>
      </c>
      <c r="I1227">
        <v>70.950400000000002</v>
      </c>
      <c r="J1227">
        <v>-0.3350765</v>
      </c>
      <c r="K1227">
        <v>-0.15487400000000001</v>
      </c>
      <c r="L1227" s="1">
        <v>-3.0066300000000001E-2</v>
      </c>
      <c r="M1227" s="1">
        <v>9.4741400000000003E-2</v>
      </c>
      <c r="N1227">
        <v>0.27494380000000002</v>
      </c>
      <c r="O1227">
        <v>-0.2493291</v>
      </c>
      <c r="P1227">
        <v>-6.9126599999999996E-2</v>
      </c>
      <c r="Q1227">
        <v>5.5681099999999997E-2</v>
      </c>
      <c r="R1227">
        <v>0.1804888</v>
      </c>
      <c r="S1227">
        <v>0.36069119999999999</v>
      </c>
      <c r="T1227">
        <v>14</v>
      </c>
      <c r="U1227">
        <v>17</v>
      </c>
    </row>
    <row r="1228" spans="1:21">
      <c r="A1228" s="12">
        <v>41523</v>
      </c>
      <c r="B1228" s="13">
        <v>1</v>
      </c>
      <c r="C1228" t="s">
        <v>39</v>
      </c>
      <c r="D1228" t="s">
        <v>35</v>
      </c>
      <c r="E1228" t="str">
        <f t="shared" si="19"/>
        <v>415231Average Per TonAll</v>
      </c>
      <c r="F1228">
        <v>0.4824851</v>
      </c>
      <c r="G1228">
        <v>0.47940709999999997</v>
      </c>
      <c r="H1228">
        <v>0.48835689999999998</v>
      </c>
      <c r="I1228">
        <v>70.950400000000002</v>
      </c>
      <c r="J1228">
        <v>-3.4853599999999998E-2</v>
      </c>
      <c r="K1228">
        <v>-1.6080299999999999E-2</v>
      </c>
      <c r="L1228" s="1">
        <v>-3.078E-3</v>
      </c>
      <c r="M1228" s="1">
        <v>9.9243000000000005E-3</v>
      </c>
      <c r="N1228">
        <v>2.86976E-2</v>
      </c>
      <c r="O1228">
        <v>-2.5903800000000001E-2</v>
      </c>
      <c r="P1228">
        <v>-7.1304999999999997E-3</v>
      </c>
      <c r="Q1228">
        <v>5.8717999999999999E-3</v>
      </c>
      <c r="R1228">
        <v>1.8874100000000001E-2</v>
      </c>
      <c r="S1228">
        <v>3.7647399999999998E-2</v>
      </c>
      <c r="T1228">
        <v>14</v>
      </c>
      <c r="U1228">
        <v>17</v>
      </c>
    </row>
    <row r="1229" spans="1:21">
      <c r="A1229" s="12">
        <v>41523</v>
      </c>
      <c r="B1229" s="13">
        <v>2</v>
      </c>
      <c r="C1229" t="s">
        <v>38</v>
      </c>
      <c r="D1229" t="s">
        <v>35</v>
      </c>
      <c r="E1229" t="str">
        <f t="shared" si="19"/>
        <v>415232Average Per DeviceAll</v>
      </c>
      <c r="F1229">
        <v>1.7580210000000001</v>
      </c>
      <c r="G1229">
        <v>1.781164</v>
      </c>
      <c r="H1229">
        <v>1.814424</v>
      </c>
      <c r="I1229">
        <v>71.393600000000006</v>
      </c>
      <c r="J1229">
        <v>-9.3806600000000004E-2</v>
      </c>
      <c r="K1229">
        <v>-2.4711799999999999E-2</v>
      </c>
      <c r="L1229" s="1">
        <v>2.3143E-2</v>
      </c>
      <c r="M1229" s="1">
        <v>7.0997900000000003E-2</v>
      </c>
      <c r="N1229">
        <v>0.14009269999999999</v>
      </c>
      <c r="O1229">
        <v>-6.0546200000000001E-2</v>
      </c>
      <c r="P1229">
        <v>8.5485999999999999E-3</v>
      </c>
      <c r="Q1229">
        <v>5.6403399999999999E-2</v>
      </c>
      <c r="R1229">
        <v>0.1042582</v>
      </c>
      <c r="S1229">
        <v>0.17335300000000001</v>
      </c>
      <c r="T1229">
        <v>14</v>
      </c>
      <c r="U1229">
        <v>17</v>
      </c>
    </row>
    <row r="1230" spans="1:21">
      <c r="A1230" s="12">
        <v>41523</v>
      </c>
      <c r="B1230" s="13">
        <v>2</v>
      </c>
      <c r="C1230" t="s">
        <v>37</v>
      </c>
      <c r="D1230" t="s">
        <v>35</v>
      </c>
      <c r="E1230" t="str">
        <f t="shared" si="19"/>
        <v>415232Average Per PremiseAll</v>
      </c>
      <c r="F1230">
        <v>4.3416569999999997</v>
      </c>
      <c r="G1230">
        <v>4.3992649999999998</v>
      </c>
      <c r="H1230">
        <v>4.4813669999999997</v>
      </c>
      <c r="I1230">
        <v>71.393600000000006</v>
      </c>
      <c r="J1230">
        <v>-0.23177400000000001</v>
      </c>
      <c r="K1230">
        <v>-6.0804499999999997E-2</v>
      </c>
      <c r="L1230" s="1">
        <v>5.7608399999999997E-2</v>
      </c>
      <c r="M1230" s="1">
        <v>0.17602139999999999</v>
      </c>
      <c r="N1230">
        <v>0.34699079999999999</v>
      </c>
      <c r="O1230">
        <v>-0.14967230000000001</v>
      </c>
      <c r="P1230">
        <v>2.1297099999999999E-2</v>
      </c>
      <c r="Q1230">
        <v>0.1397101</v>
      </c>
      <c r="R1230">
        <v>0.25812299999999999</v>
      </c>
      <c r="S1230">
        <v>0.42909249999999999</v>
      </c>
      <c r="T1230">
        <v>14</v>
      </c>
      <c r="U1230">
        <v>17</v>
      </c>
    </row>
    <row r="1231" spans="1:21">
      <c r="A1231" s="12">
        <v>41523</v>
      </c>
      <c r="B1231" s="13">
        <v>2</v>
      </c>
      <c r="C1231" t="s">
        <v>39</v>
      </c>
      <c r="D1231" t="s">
        <v>35</v>
      </c>
      <c r="E1231" t="str">
        <f t="shared" si="19"/>
        <v>415232Average Per TonAll</v>
      </c>
      <c r="F1231">
        <v>0.45301400000000003</v>
      </c>
      <c r="G1231">
        <v>0.45899200000000001</v>
      </c>
      <c r="H1231">
        <v>0.46756140000000002</v>
      </c>
      <c r="I1231">
        <v>71.393600000000006</v>
      </c>
      <c r="J1231">
        <v>-2.4175800000000001E-2</v>
      </c>
      <c r="K1231">
        <v>-6.3607999999999998E-3</v>
      </c>
      <c r="L1231" s="1">
        <v>5.9779000000000004E-3</v>
      </c>
      <c r="M1231" s="1">
        <v>1.8316599999999999E-2</v>
      </c>
      <c r="N1231">
        <v>3.6131700000000003E-2</v>
      </c>
      <c r="O1231">
        <v>-1.5606399999999999E-2</v>
      </c>
      <c r="P1231">
        <v>2.2087000000000001E-3</v>
      </c>
      <c r="Q1231">
        <v>1.4547300000000001E-2</v>
      </c>
      <c r="R1231">
        <v>2.6886E-2</v>
      </c>
      <c r="S1231">
        <v>4.4701100000000001E-2</v>
      </c>
      <c r="T1231">
        <v>14</v>
      </c>
      <c r="U1231">
        <v>17</v>
      </c>
    </row>
    <row r="1232" spans="1:21">
      <c r="A1232" s="12">
        <v>41523</v>
      </c>
      <c r="B1232" s="13">
        <v>3</v>
      </c>
      <c r="C1232" t="s">
        <v>38</v>
      </c>
      <c r="D1232" t="s">
        <v>35</v>
      </c>
      <c r="E1232" t="str">
        <f t="shared" si="19"/>
        <v>415233Average Per DeviceAll</v>
      </c>
      <c r="F1232">
        <v>1.6908609999999999</v>
      </c>
      <c r="G1232">
        <v>1.7165760000000001</v>
      </c>
      <c r="H1232">
        <v>1.7486429999999999</v>
      </c>
      <c r="I1232">
        <v>71.250900000000001</v>
      </c>
      <c r="J1232">
        <v>-8.6286699999999994E-2</v>
      </c>
      <c r="K1232">
        <v>-2.0115299999999999E-2</v>
      </c>
      <c r="L1232" s="1">
        <v>2.57147E-2</v>
      </c>
      <c r="M1232" s="1">
        <v>7.1544800000000006E-2</v>
      </c>
      <c r="N1232">
        <v>0.13771610000000001</v>
      </c>
      <c r="O1232">
        <v>-5.4219700000000003E-2</v>
      </c>
      <c r="P1232">
        <v>1.19516E-2</v>
      </c>
      <c r="Q1232">
        <v>5.7781699999999998E-2</v>
      </c>
      <c r="R1232">
        <v>0.1036117</v>
      </c>
      <c r="S1232">
        <v>0.16978309999999999</v>
      </c>
      <c r="T1232">
        <v>14</v>
      </c>
      <c r="U1232">
        <v>17</v>
      </c>
    </row>
    <row r="1233" spans="1:21">
      <c r="A1233" s="12">
        <v>41523</v>
      </c>
      <c r="B1233" s="13">
        <v>3</v>
      </c>
      <c r="C1233" t="s">
        <v>37</v>
      </c>
      <c r="D1233" t="s">
        <v>35</v>
      </c>
      <c r="E1233" t="str">
        <f t="shared" si="19"/>
        <v>415233Average Per PremiseAll</v>
      </c>
      <c r="F1233">
        <v>4.175033</v>
      </c>
      <c r="G1233">
        <v>4.2392190000000003</v>
      </c>
      <c r="H1233">
        <v>4.318365</v>
      </c>
      <c r="I1233">
        <v>71.250900000000001</v>
      </c>
      <c r="J1233">
        <v>-0.21289040000000001</v>
      </c>
      <c r="K1233">
        <v>-4.9191199999999997E-2</v>
      </c>
      <c r="L1233" s="1">
        <v>6.4186400000000005E-2</v>
      </c>
      <c r="M1233" s="1">
        <v>0.177564</v>
      </c>
      <c r="N1233">
        <v>0.34126329999999999</v>
      </c>
      <c r="O1233">
        <v>-0.13374430000000001</v>
      </c>
      <c r="P1233">
        <v>2.9954999999999999E-2</v>
      </c>
      <c r="Q1233">
        <v>0.1433326</v>
      </c>
      <c r="R1233">
        <v>0.2567102</v>
      </c>
      <c r="S1233">
        <v>0.42040949999999999</v>
      </c>
      <c r="T1233">
        <v>14</v>
      </c>
      <c r="U1233">
        <v>17</v>
      </c>
    </row>
    <row r="1234" spans="1:21">
      <c r="A1234" s="12">
        <v>41523</v>
      </c>
      <c r="B1234" s="13">
        <v>3</v>
      </c>
      <c r="C1234" t="s">
        <v>39</v>
      </c>
      <c r="D1234" t="s">
        <v>35</v>
      </c>
      <c r="E1234" t="str">
        <f t="shared" si="19"/>
        <v>415233Average Per TonAll</v>
      </c>
      <c r="F1234">
        <v>0.43568400000000002</v>
      </c>
      <c r="G1234">
        <v>0.44233169999999999</v>
      </c>
      <c r="H1234">
        <v>0.45059339999999998</v>
      </c>
      <c r="I1234">
        <v>71.250900000000001</v>
      </c>
      <c r="J1234">
        <v>-2.22282E-2</v>
      </c>
      <c r="K1234">
        <v>-5.1681000000000001E-3</v>
      </c>
      <c r="L1234" s="1">
        <v>6.6477999999999997E-3</v>
      </c>
      <c r="M1234" s="1">
        <v>1.84636E-2</v>
      </c>
      <c r="N1234">
        <v>3.5523699999999998E-2</v>
      </c>
      <c r="O1234">
        <v>-1.3966599999999999E-2</v>
      </c>
      <c r="P1234">
        <v>3.0936000000000002E-3</v>
      </c>
      <c r="Q1234">
        <v>1.49094E-2</v>
      </c>
      <c r="R1234">
        <v>2.6725200000000001E-2</v>
      </c>
      <c r="S1234">
        <v>4.3785400000000002E-2</v>
      </c>
      <c r="T1234">
        <v>14</v>
      </c>
      <c r="U1234">
        <v>17</v>
      </c>
    </row>
    <row r="1235" spans="1:21">
      <c r="A1235" s="12">
        <v>41523</v>
      </c>
      <c r="B1235" s="13">
        <v>4</v>
      </c>
      <c r="C1235" t="s">
        <v>38</v>
      </c>
      <c r="D1235" t="s">
        <v>35</v>
      </c>
      <c r="E1235" t="str">
        <f t="shared" si="19"/>
        <v>415234Average Per DeviceAll</v>
      </c>
      <c r="F1235">
        <v>1.6624270000000001</v>
      </c>
      <c r="G1235">
        <v>1.694574</v>
      </c>
      <c r="H1235">
        <v>1.726227</v>
      </c>
      <c r="I1235">
        <v>71.072299999999998</v>
      </c>
      <c r="J1235">
        <v>-7.8956600000000002E-2</v>
      </c>
      <c r="K1235">
        <v>-1.3316100000000001E-2</v>
      </c>
      <c r="L1235" s="1">
        <v>3.2146399999999999E-2</v>
      </c>
      <c r="M1235" s="1">
        <v>7.7608800000000006E-2</v>
      </c>
      <c r="N1235">
        <v>0.1432494</v>
      </c>
      <c r="O1235">
        <v>-4.7303400000000002E-2</v>
      </c>
      <c r="P1235">
        <v>1.8337200000000001E-2</v>
      </c>
      <c r="Q1235">
        <v>6.3799599999999998E-2</v>
      </c>
      <c r="R1235">
        <v>0.109262</v>
      </c>
      <c r="S1235">
        <v>0.17490259999999999</v>
      </c>
      <c r="T1235">
        <v>14</v>
      </c>
      <c r="U1235">
        <v>17</v>
      </c>
    </row>
    <row r="1236" spans="1:21">
      <c r="A1236" s="12">
        <v>41523</v>
      </c>
      <c r="B1236" s="13">
        <v>4</v>
      </c>
      <c r="C1236" t="s">
        <v>37</v>
      </c>
      <c r="D1236" t="s">
        <v>35</v>
      </c>
      <c r="E1236" t="str">
        <f t="shared" si="19"/>
        <v>415234Average Per PremiseAll</v>
      </c>
      <c r="F1236">
        <v>4.1046620000000003</v>
      </c>
      <c r="G1236">
        <v>4.1849949999999998</v>
      </c>
      <c r="H1236">
        <v>4.2631220000000001</v>
      </c>
      <c r="I1236">
        <v>71.072299999999998</v>
      </c>
      <c r="J1236">
        <v>-0.19452630000000001</v>
      </c>
      <c r="K1236">
        <v>-3.2137199999999998E-2</v>
      </c>
      <c r="L1236" s="1">
        <v>8.0333000000000002E-2</v>
      </c>
      <c r="M1236" s="1">
        <v>0.19280320000000001</v>
      </c>
      <c r="N1236">
        <v>0.35519220000000001</v>
      </c>
      <c r="O1236">
        <v>-0.116399</v>
      </c>
      <c r="P1236">
        <v>4.5990099999999999E-2</v>
      </c>
      <c r="Q1236">
        <v>0.1584603</v>
      </c>
      <c r="R1236">
        <v>0.27093050000000002</v>
      </c>
      <c r="S1236">
        <v>0.43331950000000002</v>
      </c>
      <c r="T1236">
        <v>14</v>
      </c>
      <c r="U1236">
        <v>17</v>
      </c>
    </row>
    <row r="1237" spans="1:21">
      <c r="A1237" s="12">
        <v>41523</v>
      </c>
      <c r="B1237" s="13">
        <v>4</v>
      </c>
      <c r="C1237" t="s">
        <v>39</v>
      </c>
      <c r="D1237" t="s">
        <v>35</v>
      </c>
      <c r="E1237" t="str">
        <f t="shared" si="19"/>
        <v>415234Average Per TonAll</v>
      </c>
      <c r="F1237">
        <v>0.42835230000000002</v>
      </c>
      <c r="G1237">
        <v>0.43666569999999999</v>
      </c>
      <c r="H1237">
        <v>0.44482080000000002</v>
      </c>
      <c r="I1237">
        <v>71.072299999999998</v>
      </c>
      <c r="J1237">
        <v>-2.0331100000000001E-2</v>
      </c>
      <c r="K1237">
        <v>-3.4077000000000001E-3</v>
      </c>
      <c r="L1237" s="1">
        <v>8.3134000000000003E-3</v>
      </c>
      <c r="M1237" s="1">
        <v>2.00345E-2</v>
      </c>
      <c r="N1237">
        <v>3.6957900000000002E-2</v>
      </c>
      <c r="O1237">
        <v>-1.2175999999999999E-2</v>
      </c>
      <c r="P1237">
        <v>4.7473999999999997E-3</v>
      </c>
      <c r="Q1237">
        <v>1.64685E-2</v>
      </c>
      <c r="R1237">
        <v>2.8189599999999999E-2</v>
      </c>
      <c r="S1237">
        <v>4.5113100000000003E-2</v>
      </c>
      <c r="T1237">
        <v>14</v>
      </c>
      <c r="U1237">
        <v>17</v>
      </c>
    </row>
    <row r="1238" spans="1:21">
      <c r="A1238" s="12">
        <v>41523</v>
      </c>
      <c r="B1238" s="13">
        <v>5</v>
      </c>
      <c r="C1238" t="s">
        <v>38</v>
      </c>
      <c r="D1238" t="s">
        <v>35</v>
      </c>
      <c r="E1238" t="str">
        <f t="shared" si="19"/>
        <v>415235Average Per DeviceAll</v>
      </c>
      <c r="F1238">
        <v>1.6951639999999999</v>
      </c>
      <c r="G1238">
        <v>1.7460720000000001</v>
      </c>
      <c r="H1238">
        <v>1.7786999999999999</v>
      </c>
      <c r="I1238">
        <v>71.198499999999996</v>
      </c>
      <c r="J1238">
        <v>-6.4368900000000007E-2</v>
      </c>
      <c r="K1238">
        <v>3.7377000000000001E-3</v>
      </c>
      <c r="L1238" s="1">
        <v>5.0908099999999998E-2</v>
      </c>
      <c r="M1238" s="1">
        <v>9.8078499999999999E-2</v>
      </c>
      <c r="N1238">
        <v>0.1661851</v>
      </c>
      <c r="O1238">
        <v>-3.1740499999999998E-2</v>
      </c>
      <c r="P1238">
        <v>3.6366099999999998E-2</v>
      </c>
      <c r="Q1238">
        <v>8.35365E-2</v>
      </c>
      <c r="R1238" s="31">
        <v>0.13070689999999999</v>
      </c>
      <c r="S1238">
        <v>0.1988135</v>
      </c>
      <c r="T1238">
        <v>14</v>
      </c>
      <c r="U1238">
        <v>17</v>
      </c>
    </row>
    <row r="1239" spans="1:21">
      <c r="A1239" s="12">
        <v>41523</v>
      </c>
      <c r="B1239" s="13">
        <v>5</v>
      </c>
      <c r="C1239" t="s">
        <v>37</v>
      </c>
      <c r="D1239" t="s">
        <v>35</v>
      </c>
      <c r="E1239" t="str">
        <f t="shared" si="19"/>
        <v>415235Average Per PremiseAll</v>
      </c>
      <c r="F1239">
        <v>4.185467</v>
      </c>
      <c r="G1239">
        <v>4.3116339999999997</v>
      </c>
      <c r="H1239">
        <v>4.3921580000000002</v>
      </c>
      <c r="I1239">
        <v>71.198499999999996</v>
      </c>
      <c r="J1239">
        <v>-0.15899720000000001</v>
      </c>
      <c r="K1239">
        <v>9.4795999999999995E-3</v>
      </c>
      <c r="L1239" s="1">
        <v>0.1261661</v>
      </c>
      <c r="M1239" s="1">
        <v>0.2428526</v>
      </c>
      <c r="N1239">
        <v>0.41132940000000001</v>
      </c>
      <c r="O1239">
        <v>-7.8472899999999998E-2</v>
      </c>
      <c r="P1239">
        <v>9.0003899999999998E-2</v>
      </c>
      <c r="Q1239">
        <v>0.2066904</v>
      </c>
      <c r="R1239">
        <v>0.32337690000000002</v>
      </c>
      <c r="S1239">
        <v>0.4918537</v>
      </c>
      <c r="T1239">
        <v>14</v>
      </c>
      <c r="U1239">
        <v>17</v>
      </c>
    </row>
    <row r="1240" spans="1:21">
      <c r="A1240" s="12">
        <v>41523</v>
      </c>
      <c r="B1240" s="13">
        <v>5</v>
      </c>
      <c r="C1240" t="s">
        <v>39</v>
      </c>
      <c r="D1240" t="s">
        <v>35</v>
      </c>
      <c r="E1240" t="str">
        <f t="shared" si="19"/>
        <v>415235Average Per TonAll</v>
      </c>
      <c r="F1240">
        <v>0.43678670000000003</v>
      </c>
      <c r="G1240">
        <v>0.44991880000000001</v>
      </c>
      <c r="H1240">
        <v>0.45832489999999998</v>
      </c>
      <c r="I1240">
        <v>71.198499999999996</v>
      </c>
      <c r="J1240">
        <v>-1.65878E-2</v>
      </c>
      <c r="K1240">
        <v>9.7099999999999997E-4</v>
      </c>
      <c r="L1240" s="1">
        <v>1.31322E-2</v>
      </c>
      <c r="M1240" s="1">
        <v>2.5293300000000001E-2</v>
      </c>
      <c r="N1240">
        <v>4.2852099999999997E-2</v>
      </c>
      <c r="O1240">
        <v>-8.1817000000000001E-3</v>
      </c>
      <c r="P1240">
        <v>9.3770999999999993E-3</v>
      </c>
      <c r="Q1240">
        <v>2.15382E-2</v>
      </c>
      <c r="R1240">
        <v>3.3699399999999997E-2</v>
      </c>
      <c r="S1240">
        <v>5.1258199999999997E-2</v>
      </c>
      <c r="T1240">
        <v>14</v>
      </c>
      <c r="U1240">
        <v>17</v>
      </c>
    </row>
    <row r="1241" spans="1:21">
      <c r="A1241" s="12">
        <v>41523</v>
      </c>
      <c r="B1241" s="13">
        <v>6</v>
      </c>
      <c r="C1241" t="s">
        <v>38</v>
      </c>
      <c r="D1241" t="s">
        <v>35</v>
      </c>
      <c r="E1241" t="str">
        <f t="shared" si="19"/>
        <v>415236Average Per DeviceAll</v>
      </c>
      <c r="F1241">
        <v>1.8663289999999999</v>
      </c>
      <c r="G1241">
        <v>1.9087270000000001</v>
      </c>
      <c r="H1241">
        <v>1.9443870000000001</v>
      </c>
      <c r="I1241">
        <v>72.247600000000006</v>
      </c>
      <c r="J1241">
        <v>-8.4834199999999998E-2</v>
      </c>
      <c r="K1241">
        <v>-9.6643000000000007E-3</v>
      </c>
      <c r="L1241" s="1">
        <v>4.2398100000000001E-2</v>
      </c>
      <c r="M1241" s="1">
        <v>9.4460500000000003E-2</v>
      </c>
      <c r="N1241">
        <v>0.16963039999999999</v>
      </c>
      <c r="O1241">
        <v>-4.9173599999999998E-2</v>
      </c>
      <c r="P1241">
        <v>2.59963E-2</v>
      </c>
      <c r="Q1241">
        <v>7.8058699999999995E-2</v>
      </c>
      <c r="R1241">
        <v>0.13012109999999999</v>
      </c>
      <c r="S1241">
        <v>0.205291</v>
      </c>
      <c r="T1241">
        <v>14</v>
      </c>
      <c r="U1241">
        <v>17</v>
      </c>
    </row>
    <row r="1242" spans="1:21">
      <c r="A1242" s="12">
        <v>41523</v>
      </c>
      <c r="B1242" s="13">
        <v>6</v>
      </c>
      <c r="C1242" t="s">
        <v>37</v>
      </c>
      <c r="D1242" t="s">
        <v>35</v>
      </c>
      <c r="E1242" t="str">
        <f t="shared" si="19"/>
        <v>415236Average Per PremiseAll</v>
      </c>
      <c r="F1242">
        <v>4.6077669999999999</v>
      </c>
      <c r="G1242">
        <v>4.7135790000000002</v>
      </c>
      <c r="H1242">
        <v>4.8015920000000003</v>
      </c>
      <c r="I1242">
        <v>72.247600000000006</v>
      </c>
      <c r="J1242">
        <v>-0.20888860000000001</v>
      </c>
      <c r="K1242">
        <v>-2.2960899999999999E-2</v>
      </c>
      <c r="L1242" s="1">
        <v>0.105812</v>
      </c>
      <c r="M1242" s="1">
        <v>0.23458499999999999</v>
      </c>
      <c r="N1242">
        <v>0.42051270000000002</v>
      </c>
      <c r="O1242">
        <v>-0.1208756</v>
      </c>
      <c r="P1242">
        <v>6.5052100000000002E-2</v>
      </c>
      <c r="Q1242">
        <v>0.1938251</v>
      </c>
      <c r="R1242">
        <v>0.322598</v>
      </c>
      <c r="S1242">
        <v>0.50852569999999997</v>
      </c>
      <c r="T1242">
        <v>14</v>
      </c>
      <c r="U1242">
        <v>17</v>
      </c>
    </row>
    <row r="1243" spans="1:21">
      <c r="A1243" s="12">
        <v>41523</v>
      </c>
      <c r="B1243" s="13">
        <v>6</v>
      </c>
      <c r="C1243" t="s">
        <v>39</v>
      </c>
      <c r="D1243" t="s">
        <v>35</v>
      </c>
      <c r="E1243" t="str">
        <f t="shared" si="19"/>
        <v>415236Average Per TonAll</v>
      </c>
      <c r="F1243">
        <v>0.48088009999999998</v>
      </c>
      <c r="G1243">
        <v>0.49184020000000001</v>
      </c>
      <c r="H1243">
        <v>0.50102769999999996</v>
      </c>
      <c r="I1243">
        <v>72.247600000000006</v>
      </c>
      <c r="J1243">
        <v>-2.18408E-2</v>
      </c>
      <c r="K1243">
        <v>-2.4616999999999998E-3</v>
      </c>
      <c r="L1243" s="1">
        <v>1.09602E-2</v>
      </c>
      <c r="M1243" s="1">
        <v>2.43821E-2</v>
      </c>
      <c r="N1243">
        <v>4.37612E-2</v>
      </c>
      <c r="O1243">
        <v>-1.26534E-2</v>
      </c>
      <c r="P1243">
        <v>6.7257000000000003E-3</v>
      </c>
      <c r="Q1243">
        <v>2.0147600000000002E-2</v>
      </c>
      <c r="R1243">
        <v>3.3569500000000002E-2</v>
      </c>
      <c r="S1243">
        <v>5.2948700000000001E-2</v>
      </c>
      <c r="T1243">
        <v>14</v>
      </c>
      <c r="U1243">
        <v>17</v>
      </c>
    </row>
    <row r="1244" spans="1:21">
      <c r="A1244" s="12">
        <v>41523</v>
      </c>
      <c r="B1244" s="13">
        <v>7</v>
      </c>
      <c r="C1244" t="s">
        <v>38</v>
      </c>
      <c r="D1244" t="s">
        <v>35</v>
      </c>
      <c r="E1244" t="str">
        <f t="shared" si="19"/>
        <v>415237Average Per DeviceAll</v>
      </c>
      <c r="F1244">
        <v>2.1610770000000001</v>
      </c>
      <c r="G1244">
        <v>2.1927500000000002</v>
      </c>
      <c r="H1244">
        <v>2.2337090000000002</v>
      </c>
      <c r="I1244">
        <v>73.930400000000006</v>
      </c>
      <c r="J1244">
        <v>-0.11281869999999999</v>
      </c>
      <c r="K1244">
        <v>-2.7451400000000001E-2</v>
      </c>
      <c r="L1244" s="1">
        <v>3.1673699999999999E-2</v>
      </c>
      <c r="M1244" s="1">
        <v>9.0798799999999999E-2</v>
      </c>
      <c r="N1244">
        <v>0.17616599999999999</v>
      </c>
      <c r="O1244">
        <v>-7.1860400000000005E-2</v>
      </c>
      <c r="P1244">
        <v>1.3506900000000001E-2</v>
      </c>
      <c r="Q1244">
        <v>7.2632000000000002E-2</v>
      </c>
      <c r="R1244">
        <v>0.13175709999999999</v>
      </c>
      <c r="S1244">
        <v>0.2171244</v>
      </c>
      <c r="T1244">
        <v>14</v>
      </c>
      <c r="U1244">
        <v>17</v>
      </c>
    </row>
    <row r="1245" spans="1:21">
      <c r="A1245" s="12">
        <v>41523</v>
      </c>
      <c r="B1245" s="13">
        <v>7</v>
      </c>
      <c r="C1245" t="s">
        <v>37</v>
      </c>
      <c r="D1245" t="s">
        <v>35</v>
      </c>
      <c r="E1245" t="str">
        <f t="shared" si="19"/>
        <v>415237Average Per PremiseAll</v>
      </c>
      <c r="F1245">
        <v>5.3343939999999996</v>
      </c>
      <c r="G1245">
        <v>5.4153310000000001</v>
      </c>
      <c r="H1245">
        <v>5.5164260000000001</v>
      </c>
      <c r="I1245">
        <v>73.930400000000006</v>
      </c>
      <c r="J1245">
        <v>-0.27642899999999998</v>
      </c>
      <c r="K1245">
        <v>-6.5293900000000002E-2</v>
      </c>
      <c r="L1245" s="1">
        <v>8.0937599999999998E-2</v>
      </c>
      <c r="M1245" s="1">
        <v>0.22716910000000001</v>
      </c>
      <c r="N1245">
        <v>0.43830409999999997</v>
      </c>
      <c r="O1245">
        <v>-0.1753344</v>
      </c>
      <c r="P1245">
        <v>3.5800600000000002E-2</v>
      </c>
      <c r="Q1245">
        <v>0.1820321</v>
      </c>
      <c r="R1245">
        <v>0.32826359999999999</v>
      </c>
      <c r="S1245">
        <v>0.53939870000000001</v>
      </c>
      <c r="T1245">
        <v>14</v>
      </c>
      <c r="U1245">
        <v>17</v>
      </c>
    </row>
    <row r="1246" spans="1:21">
      <c r="A1246" s="12">
        <v>41523</v>
      </c>
      <c r="B1246" s="13">
        <v>7</v>
      </c>
      <c r="C1246" t="s">
        <v>39</v>
      </c>
      <c r="D1246" t="s">
        <v>35</v>
      </c>
      <c r="E1246" t="str">
        <f t="shared" si="19"/>
        <v>415237Average Per TonAll</v>
      </c>
      <c r="F1246">
        <v>0.55679109999999998</v>
      </c>
      <c r="G1246">
        <v>0.5650387</v>
      </c>
      <c r="H1246">
        <v>0.57559119999999997</v>
      </c>
      <c r="I1246">
        <v>73.930400000000006</v>
      </c>
      <c r="J1246">
        <v>-2.9002400000000001E-2</v>
      </c>
      <c r="K1246">
        <v>-6.9947999999999998E-3</v>
      </c>
      <c r="L1246" s="1">
        <v>8.2476000000000008E-3</v>
      </c>
      <c r="M1246" s="1">
        <v>2.349E-2</v>
      </c>
      <c r="N1246">
        <v>4.5497500000000003E-2</v>
      </c>
      <c r="O1246">
        <v>-1.8449900000000002E-2</v>
      </c>
      <c r="P1246">
        <v>3.5577E-3</v>
      </c>
      <c r="Q1246">
        <v>1.88001E-2</v>
      </c>
      <c r="R1246">
        <v>3.4042500000000003E-2</v>
      </c>
      <c r="S1246">
        <v>5.6050000000000003E-2</v>
      </c>
      <c r="T1246">
        <v>14</v>
      </c>
      <c r="U1246">
        <v>17</v>
      </c>
    </row>
    <row r="1247" spans="1:21">
      <c r="A1247" s="12">
        <v>41523</v>
      </c>
      <c r="B1247" s="13">
        <v>8</v>
      </c>
      <c r="C1247" t="s">
        <v>38</v>
      </c>
      <c r="D1247" t="s">
        <v>35</v>
      </c>
      <c r="E1247" t="str">
        <f t="shared" si="19"/>
        <v>415238Average Per DeviceAll</v>
      </c>
      <c r="F1247">
        <v>2.6152700000000002</v>
      </c>
      <c r="G1247">
        <v>2.7069999999999999</v>
      </c>
      <c r="H1247">
        <v>2.7575780000000001</v>
      </c>
      <c r="I1247">
        <v>77.315100000000001</v>
      </c>
      <c r="J1247">
        <v>-7.1735400000000005E-2</v>
      </c>
      <c r="K1247">
        <v>2.48413E-2</v>
      </c>
      <c r="L1247" s="1">
        <v>9.1730099999999995E-2</v>
      </c>
      <c r="M1247" s="1">
        <v>0.15861890000000001</v>
      </c>
      <c r="N1247">
        <v>0.25519570000000003</v>
      </c>
      <c r="O1247">
        <v>-2.11574E-2</v>
      </c>
      <c r="P1247">
        <v>7.5419299999999995E-2</v>
      </c>
      <c r="Q1247">
        <v>0.14230809999999999</v>
      </c>
      <c r="R1247">
        <v>0.20919689999999999</v>
      </c>
      <c r="S1247">
        <v>0.30577369999999998</v>
      </c>
      <c r="T1247">
        <v>14</v>
      </c>
      <c r="U1247">
        <v>17</v>
      </c>
    </row>
    <row r="1248" spans="1:21">
      <c r="A1248" s="12">
        <v>41523</v>
      </c>
      <c r="B1248" s="13">
        <v>8</v>
      </c>
      <c r="C1248" t="s">
        <v>37</v>
      </c>
      <c r="D1248" t="s">
        <v>35</v>
      </c>
      <c r="E1248" t="str">
        <f t="shared" si="19"/>
        <v>415238Average Per PremiseAll</v>
      </c>
      <c r="F1248">
        <v>6.4563610000000002</v>
      </c>
      <c r="G1248">
        <v>6.6847729999999999</v>
      </c>
      <c r="H1248">
        <v>6.8096009999999998</v>
      </c>
      <c r="I1248">
        <v>77.315100000000001</v>
      </c>
      <c r="J1248">
        <v>-0.17598059999999999</v>
      </c>
      <c r="K1248">
        <v>6.2937900000000005E-2</v>
      </c>
      <c r="L1248" s="1">
        <v>0.228412</v>
      </c>
      <c r="M1248" s="1">
        <v>0.39388620000000002</v>
      </c>
      <c r="N1248">
        <v>0.6328047</v>
      </c>
      <c r="O1248">
        <v>-5.1152900000000001E-2</v>
      </c>
      <c r="P1248">
        <v>0.1877656</v>
      </c>
      <c r="Q1248">
        <v>0.35323969999999999</v>
      </c>
      <c r="R1248">
        <v>0.51871400000000001</v>
      </c>
      <c r="S1248">
        <v>0.75763239999999998</v>
      </c>
      <c r="T1248">
        <v>14</v>
      </c>
      <c r="U1248">
        <v>17</v>
      </c>
    </row>
    <row r="1249" spans="1:21">
      <c r="A1249" s="12">
        <v>41523</v>
      </c>
      <c r="B1249" s="13">
        <v>8</v>
      </c>
      <c r="C1249" t="s">
        <v>39</v>
      </c>
      <c r="D1249" t="s">
        <v>35</v>
      </c>
      <c r="E1249" t="str">
        <f t="shared" si="19"/>
        <v>415238Average Per TonAll</v>
      </c>
      <c r="F1249">
        <v>0.67383839999999995</v>
      </c>
      <c r="G1249">
        <v>0.69753500000000002</v>
      </c>
      <c r="H1249">
        <v>0.71056560000000002</v>
      </c>
      <c r="I1249">
        <v>77.315100000000001</v>
      </c>
      <c r="J1249">
        <v>-1.84478E-2</v>
      </c>
      <c r="K1249">
        <v>6.4514999999999998E-3</v>
      </c>
      <c r="L1249" s="1">
        <v>2.3696600000000002E-2</v>
      </c>
      <c r="M1249" s="1">
        <v>4.0941699999999998E-2</v>
      </c>
      <c r="N1249">
        <v>6.5840999999999997E-2</v>
      </c>
      <c r="O1249">
        <v>-5.4171999999999996E-3</v>
      </c>
      <c r="P1249">
        <v>1.9481999999999999E-2</v>
      </c>
      <c r="Q1249">
        <v>3.6727200000000002E-2</v>
      </c>
      <c r="R1249">
        <v>5.3972300000000001E-2</v>
      </c>
      <c r="S1249">
        <v>7.88716E-2</v>
      </c>
      <c r="T1249">
        <v>14</v>
      </c>
      <c r="U1249">
        <v>17</v>
      </c>
    </row>
    <row r="1250" spans="1:21">
      <c r="A1250" s="12">
        <v>41523</v>
      </c>
      <c r="B1250" s="13">
        <v>9</v>
      </c>
      <c r="C1250" t="s">
        <v>38</v>
      </c>
      <c r="D1250" t="s">
        <v>35</v>
      </c>
      <c r="E1250" t="str">
        <f t="shared" si="19"/>
        <v>415239Average Per DeviceAll</v>
      </c>
      <c r="F1250">
        <v>3.3121339999999999</v>
      </c>
      <c r="G1250">
        <v>3.4018760000000001</v>
      </c>
      <c r="H1250">
        <v>3.4654240000000001</v>
      </c>
      <c r="I1250">
        <v>80.919600000000003</v>
      </c>
      <c r="J1250">
        <v>-9.9135399999999999E-2</v>
      </c>
      <c r="K1250">
        <v>1.24548E-2</v>
      </c>
      <c r="L1250" s="1">
        <v>8.9741699999999994E-2</v>
      </c>
      <c r="M1250" s="1">
        <v>0.1670287</v>
      </c>
      <c r="N1250">
        <v>0.2786188</v>
      </c>
      <c r="O1250">
        <v>-3.5587100000000003E-2</v>
      </c>
      <c r="P1250">
        <v>7.6003000000000001E-2</v>
      </c>
      <c r="Q1250">
        <v>0.15329000000000001</v>
      </c>
      <c r="R1250">
        <v>0.230577</v>
      </c>
      <c r="S1250">
        <v>0.3421671</v>
      </c>
      <c r="T1250">
        <v>14</v>
      </c>
      <c r="U1250">
        <v>17</v>
      </c>
    </row>
    <row r="1251" spans="1:21">
      <c r="A1251" s="12">
        <v>41523</v>
      </c>
      <c r="B1251" s="13">
        <v>9</v>
      </c>
      <c r="C1251" t="s">
        <v>37</v>
      </c>
      <c r="D1251" t="s">
        <v>35</v>
      </c>
      <c r="E1251" t="str">
        <f t="shared" si="19"/>
        <v>415239Average Per PremiseAll</v>
      </c>
      <c r="F1251">
        <v>8.1795000000000009</v>
      </c>
      <c r="G1251">
        <v>8.4012589999999996</v>
      </c>
      <c r="H1251">
        <v>8.5581069999999997</v>
      </c>
      <c r="I1251">
        <v>80.919600000000003</v>
      </c>
      <c r="J1251">
        <v>-0.24566679999999999</v>
      </c>
      <c r="K1251">
        <v>3.0492499999999999E-2</v>
      </c>
      <c r="L1251" s="1">
        <v>0.2217596</v>
      </c>
      <c r="M1251" s="1">
        <v>0.41302670000000002</v>
      </c>
      <c r="N1251">
        <v>0.68918599999999997</v>
      </c>
      <c r="O1251">
        <v>-8.8818900000000006E-2</v>
      </c>
      <c r="P1251">
        <v>0.18734049999999999</v>
      </c>
      <c r="Q1251">
        <v>0.37860749999999999</v>
      </c>
      <c r="R1251">
        <v>0.56987460000000001</v>
      </c>
      <c r="S1251">
        <v>0.84603399999999995</v>
      </c>
      <c r="T1251">
        <v>14</v>
      </c>
      <c r="U1251">
        <v>17</v>
      </c>
    </row>
    <row r="1252" spans="1:21">
      <c r="A1252" s="12">
        <v>41523</v>
      </c>
      <c r="B1252" s="13">
        <v>9</v>
      </c>
      <c r="C1252" t="s">
        <v>39</v>
      </c>
      <c r="D1252" t="s">
        <v>35</v>
      </c>
      <c r="E1252" t="str">
        <f t="shared" si="19"/>
        <v>415239Average Per TonAll</v>
      </c>
      <c r="F1252">
        <v>0.85347689999999998</v>
      </c>
      <c r="G1252">
        <v>0.876606</v>
      </c>
      <c r="H1252">
        <v>0.89297850000000001</v>
      </c>
      <c r="I1252">
        <v>80.919600000000003</v>
      </c>
      <c r="J1252">
        <v>-2.55721E-2</v>
      </c>
      <c r="K1252">
        <v>3.2009999999999999E-3</v>
      </c>
      <c r="L1252" s="1">
        <v>2.3129199999999999E-2</v>
      </c>
      <c r="M1252" s="1">
        <v>4.30573E-2</v>
      </c>
      <c r="N1252">
        <v>7.1830400000000003E-2</v>
      </c>
      <c r="O1252">
        <v>-9.1996999999999999E-3</v>
      </c>
      <c r="P1252">
        <v>1.9573400000000001E-2</v>
      </c>
      <c r="Q1252">
        <v>3.9501599999999998E-2</v>
      </c>
      <c r="R1252">
        <v>5.9429799999999998E-2</v>
      </c>
      <c r="S1252">
        <v>8.8202900000000001E-2</v>
      </c>
      <c r="T1252">
        <v>14</v>
      </c>
      <c r="U1252">
        <v>17</v>
      </c>
    </row>
    <row r="1253" spans="1:21">
      <c r="A1253" s="12">
        <v>41523</v>
      </c>
      <c r="B1253" s="13">
        <v>10</v>
      </c>
      <c r="C1253" t="s">
        <v>38</v>
      </c>
      <c r="D1253" t="s">
        <v>35</v>
      </c>
      <c r="E1253" t="str">
        <f t="shared" si="19"/>
        <v>4152310Average Per DeviceAll</v>
      </c>
      <c r="F1253">
        <v>3.942237</v>
      </c>
      <c r="G1253">
        <v>3.9838290000000001</v>
      </c>
      <c r="H1253">
        <v>4.0582180000000001</v>
      </c>
      <c r="I1253">
        <v>82.311599999999999</v>
      </c>
      <c r="J1253">
        <v>-0.16287209999999999</v>
      </c>
      <c r="K1253">
        <v>-4.2073100000000002E-2</v>
      </c>
      <c r="L1253" s="1">
        <v>4.1591900000000001E-2</v>
      </c>
      <c r="M1253" s="1">
        <v>0.12525700000000001</v>
      </c>
      <c r="N1253">
        <v>0.246056</v>
      </c>
      <c r="O1253">
        <v>-8.8483400000000004E-2</v>
      </c>
      <c r="P1253">
        <v>3.23156E-2</v>
      </c>
      <c r="Q1253">
        <v>0.1159806</v>
      </c>
      <c r="R1253">
        <v>0.19964560000000001</v>
      </c>
      <c r="S1253">
        <v>0.32044460000000002</v>
      </c>
      <c r="T1253">
        <v>14</v>
      </c>
      <c r="U1253">
        <v>17</v>
      </c>
    </row>
    <row r="1254" spans="1:21">
      <c r="A1254" s="12">
        <v>41523</v>
      </c>
      <c r="B1254" s="13">
        <v>10</v>
      </c>
      <c r="C1254" t="s">
        <v>37</v>
      </c>
      <c r="D1254" t="s">
        <v>35</v>
      </c>
      <c r="E1254" t="str">
        <f t="shared" si="19"/>
        <v>4152310Average Per PremiseAll</v>
      </c>
      <c r="F1254">
        <v>9.7366980000000005</v>
      </c>
      <c r="G1254">
        <v>9.8397079999999999</v>
      </c>
      <c r="H1254">
        <v>10.023339999999999</v>
      </c>
      <c r="I1254">
        <v>82.311599999999999</v>
      </c>
      <c r="J1254">
        <v>-0.40306510000000001</v>
      </c>
      <c r="K1254">
        <v>-0.1040717</v>
      </c>
      <c r="L1254" s="1">
        <v>0.1030102</v>
      </c>
      <c r="M1254" s="1">
        <v>0.31009209999999998</v>
      </c>
      <c r="N1254">
        <v>0.60908549999999995</v>
      </c>
      <c r="O1254">
        <v>-0.21943789999999999</v>
      </c>
      <c r="P1254">
        <v>7.9555399999999998E-2</v>
      </c>
      <c r="Q1254">
        <v>0.28663729999999998</v>
      </c>
      <c r="R1254">
        <v>0.49371920000000002</v>
      </c>
      <c r="S1254">
        <v>0.79271259999999999</v>
      </c>
      <c r="T1254">
        <v>14</v>
      </c>
      <c r="U1254">
        <v>17</v>
      </c>
    </row>
    <row r="1255" spans="1:21">
      <c r="A1255" s="12">
        <v>41523</v>
      </c>
      <c r="B1255" s="13">
        <v>10</v>
      </c>
      <c r="C1255" t="s">
        <v>39</v>
      </c>
      <c r="D1255" t="s">
        <v>35</v>
      </c>
      <c r="E1255" t="str">
        <f t="shared" si="19"/>
        <v>4152310Average Per TonAll</v>
      </c>
      <c r="F1255">
        <v>1.0158780000000001</v>
      </c>
      <c r="G1255">
        <v>1.026605</v>
      </c>
      <c r="H1255">
        <v>1.045771</v>
      </c>
      <c r="I1255">
        <v>82.311599999999999</v>
      </c>
      <c r="J1255">
        <v>-4.19958E-2</v>
      </c>
      <c r="K1255">
        <v>-1.08468E-2</v>
      </c>
      <c r="L1255" s="1">
        <v>1.0726899999999999E-2</v>
      </c>
      <c r="M1255" s="1">
        <v>3.2300599999999999E-2</v>
      </c>
      <c r="N1255">
        <v>6.3449500000000006E-2</v>
      </c>
      <c r="O1255">
        <v>-2.2829700000000001E-2</v>
      </c>
      <c r="P1255">
        <v>8.3193E-3</v>
      </c>
      <c r="Q1255">
        <v>2.9892999999999999E-2</v>
      </c>
      <c r="R1255">
        <v>5.1466699999999997E-2</v>
      </c>
      <c r="S1255">
        <v>8.26157E-2</v>
      </c>
      <c r="T1255">
        <v>14</v>
      </c>
      <c r="U1255">
        <v>17</v>
      </c>
    </row>
    <row r="1256" spans="1:21">
      <c r="A1256" s="12">
        <v>41523</v>
      </c>
      <c r="B1256" s="13">
        <v>11</v>
      </c>
      <c r="C1256" t="s">
        <v>38</v>
      </c>
      <c r="D1256" t="s">
        <v>35</v>
      </c>
      <c r="E1256" t="str">
        <f t="shared" si="19"/>
        <v>4152311Average Per DeviceAll</v>
      </c>
      <c r="F1256">
        <v>4.4301700000000004</v>
      </c>
      <c r="G1256">
        <v>4.4298580000000003</v>
      </c>
      <c r="H1256">
        <v>4.512575</v>
      </c>
      <c r="I1256">
        <v>86.399199999999993</v>
      </c>
      <c r="J1256">
        <v>-0.21628</v>
      </c>
      <c r="K1256">
        <v>-8.8684200000000005E-2</v>
      </c>
      <c r="L1256" s="1">
        <v>-3.1169999999999999E-4</v>
      </c>
      <c r="M1256" s="1">
        <v>8.8060700000000006E-2</v>
      </c>
      <c r="N1256">
        <v>0.2156565</v>
      </c>
      <c r="O1256">
        <v>-0.1335636</v>
      </c>
      <c r="P1256">
        <v>-5.9677999999999997E-3</v>
      </c>
      <c r="Q1256">
        <v>8.2404599999999995E-2</v>
      </c>
      <c r="R1256">
        <v>0.17077709999999999</v>
      </c>
      <c r="S1256">
        <v>0.2983729</v>
      </c>
      <c r="T1256">
        <v>14</v>
      </c>
      <c r="U1256">
        <v>17</v>
      </c>
    </row>
    <row r="1257" spans="1:21">
      <c r="A1257" s="12">
        <v>41523</v>
      </c>
      <c r="B1257" s="13">
        <v>11</v>
      </c>
      <c r="C1257" t="s">
        <v>37</v>
      </c>
      <c r="D1257" t="s">
        <v>35</v>
      </c>
      <c r="E1257" t="str">
        <f t="shared" si="19"/>
        <v>4152311Average Per PremiseAll</v>
      </c>
      <c r="F1257">
        <v>10.94163</v>
      </c>
      <c r="G1257">
        <v>10.9414</v>
      </c>
      <c r="H1257">
        <v>11.14559</v>
      </c>
      <c r="I1257">
        <v>86.399199999999993</v>
      </c>
      <c r="J1257">
        <v>-0.53478530000000002</v>
      </c>
      <c r="K1257">
        <v>-0.21896409999999999</v>
      </c>
      <c r="L1257" s="1">
        <v>-2.273E-4</v>
      </c>
      <c r="M1257" s="1">
        <v>0.2185096</v>
      </c>
      <c r="N1257">
        <v>0.53433079999999999</v>
      </c>
      <c r="O1257">
        <v>-0.33060119999999998</v>
      </c>
      <c r="P1257">
        <v>-1.47799E-2</v>
      </c>
      <c r="Q1257">
        <v>0.2039569</v>
      </c>
      <c r="R1257">
        <v>0.42269370000000001</v>
      </c>
      <c r="S1257">
        <v>0.73851500000000003</v>
      </c>
      <c r="T1257">
        <v>14</v>
      </c>
      <c r="U1257">
        <v>17</v>
      </c>
    </row>
    <row r="1258" spans="1:21">
      <c r="A1258" s="12">
        <v>41523</v>
      </c>
      <c r="B1258" s="13">
        <v>11</v>
      </c>
      <c r="C1258" t="s">
        <v>39</v>
      </c>
      <c r="D1258" t="s">
        <v>35</v>
      </c>
      <c r="E1258" t="str">
        <f t="shared" si="19"/>
        <v>4152311Average Per TonAll</v>
      </c>
      <c r="F1258">
        <v>1.1416090000000001</v>
      </c>
      <c r="G1258">
        <v>1.141545</v>
      </c>
      <c r="H1258">
        <v>1.162857</v>
      </c>
      <c r="I1258">
        <v>86.399199999999993</v>
      </c>
      <c r="J1258">
        <v>-5.5752599999999999E-2</v>
      </c>
      <c r="K1258">
        <v>-2.2850800000000001E-2</v>
      </c>
      <c r="L1258" s="1">
        <v>-6.3200000000000005E-5</v>
      </c>
      <c r="M1258" s="1">
        <v>2.2724500000000002E-2</v>
      </c>
      <c r="N1258">
        <v>5.5626200000000001E-2</v>
      </c>
      <c r="O1258">
        <v>-3.4440900000000003E-2</v>
      </c>
      <c r="P1258">
        <v>-1.5391000000000001E-3</v>
      </c>
      <c r="Q1258">
        <v>2.12485E-2</v>
      </c>
      <c r="R1258">
        <v>4.4036199999999998E-2</v>
      </c>
      <c r="S1258">
        <v>7.6937900000000004E-2</v>
      </c>
      <c r="T1258">
        <v>14</v>
      </c>
      <c r="U1258">
        <v>17</v>
      </c>
    </row>
    <row r="1259" spans="1:21">
      <c r="A1259" s="12">
        <v>41523</v>
      </c>
      <c r="B1259" s="13">
        <v>12</v>
      </c>
      <c r="C1259" t="s">
        <v>38</v>
      </c>
      <c r="D1259" t="s">
        <v>35</v>
      </c>
      <c r="E1259" t="str">
        <f t="shared" si="19"/>
        <v>4152312Average Per DeviceAll</v>
      </c>
      <c r="F1259">
        <v>4.7354989999999999</v>
      </c>
      <c r="G1259">
        <v>4.6553019999999998</v>
      </c>
      <c r="H1259">
        <v>4.7422170000000001</v>
      </c>
      <c r="I1259">
        <v>87.925700000000006</v>
      </c>
      <c r="J1259">
        <v>-0.30417650000000002</v>
      </c>
      <c r="K1259">
        <v>-0.17184749999999999</v>
      </c>
      <c r="L1259" s="1">
        <v>-8.0196900000000002E-2</v>
      </c>
      <c r="M1259" s="1">
        <v>1.14538E-2</v>
      </c>
      <c r="N1259">
        <v>0.14378270000000001</v>
      </c>
      <c r="O1259">
        <v>-0.21726110000000001</v>
      </c>
      <c r="P1259">
        <v>-8.4932099999999996E-2</v>
      </c>
      <c r="Q1259">
        <v>6.7184999999999996E-3</v>
      </c>
      <c r="R1259">
        <v>9.8369200000000004E-2</v>
      </c>
      <c r="S1259">
        <v>0.23069809999999999</v>
      </c>
      <c r="T1259">
        <v>14</v>
      </c>
      <c r="U1259">
        <v>17</v>
      </c>
    </row>
    <row r="1260" spans="1:21">
      <c r="A1260" s="12">
        <v>41523</v>
      </c>
      <c r="B1260" s="13">
        <v>12</v>
      </c>
      <c r="C1260" t="s">
        <v>37</v>
      </c>
      <c r="D1260" t="s">
        <v>35</v>
      </c>
      <c r="E1260" t="str">
        <f t="shared" si="19"/>
        <v>4152312Average Per PremiseAll</v>
      </c>
      <c r="F1260">
        <v>11.696400000000001</v>
      </c>
      <c r="G1260">
        <v>11.498659999999999</v>
      </c>
      <c r="H1260">
        <v>11.71321</v>
      </c>
      <c r="I1260">
        <v>87.925700000000006</v>
      </c>
      <c r="J1260">
        <v>-0.75217129999999999</v>
      </c>
      <c r="K1260">
        <v>-0.4246123</v>
      </c>
      <c r="L1260" s="1">
        <v>-0.19774600000000001</v>
      </c>
      <c r="M1260" s="1">
        <v>2.9120299999999998E-2</v>
      </c>
      <c r="N1260">
        <v>0.35667919999999997</v>
      </c>
      <c r="O1260">
        <v>-0.53761349999999997</v>
      </c>
      <c r="P1260">
        <v>-0.21005450000000001</v>
      </c>
      <c r="Q1260">
        <v>1.6811799999999998E-2</v>
      </c>
      <c r="R1260">
        <v>0.24367810000000001</v>
      </c>
      <c r="S1260">
        <v>0.57123710000000005</v>
      </c>
      <c r="T1260">
        <v>14</v>
      </c>
      <c r="U1260">
        <v>17</v>
      </c>
    </row>
    <row r="1261" spans="1:21">
      <c r="A1261" s="12">
        <v>41523</v>
      </c>
      <c r="B1261" s="13">
        <v>12</v>
      </c>
      <c r="C1261" t="s">
        <v>39</v>
      </c>
      <c r="D1261" t="s">
        <v>35</v>
      </c>
      <c r="E1261" t="str">
        <f t="shared" si="19"/>
        <v>4152312Average Per TonAll</v>
      </c>
      <c r="F1261">
        <v>1.22031</v>
      </c>
      <c r="G1261">
        <v>1.199654</v>
      </c>
      <c r="H1261">
        <v>1.222048</v>
      </c>
      <c r="I1261">
        <v>87.925700000000006</v>
      </c>
      <c r="J1261">
        <v>-7.8412099999999998E-2</v>
      </c>
      <c r="K1261">
        <v>-4.4289200000000001E-2</v>
      </c>
      <c r="L1261" s="1">
        <v>-2.0655699999999999E-2</v>
      </c>
      <c r="M1261" s="1">
        <v>2.9776999999999998E-3</v>
      </c>
      <c r="N1261">
        <v>3.71007E-2</v>
      </c>
      <c r="O1261">
        <v>-5.6018199999999997E-2</v>
      </c>
      <c r="P1261">
        <v>-2.1895299999999999E-2</v>
      </c>
      <c r="Q1261">
        <v>1.7382000000000001E-3</v>
      </c>
      <c r="R1261">
        <v>2.5371600000000001E-2</v>
      </c>
      <c r="S1261">
        <v>5.9494600000000002E-2</v>
      </c>
      <c r="T1261">
        <v>14</v>
      </c>
      <c r="U1261">
        <v>17</v>
      </c>
    </row>
    <row r="1262" spans="1:21">
      <c r="A1262" s="12">
        <v>41523</v>
      </c>
      <c r="B1262" s="13">
        <v>13</v>
      </c>
      <c r="C1262" t="s">
        <v>38</v>
      </c>
      <c r="D1262" t="s">
        <v>35</v>
      </c>
      <c r="E1262" t="str">
        <f t="shared" si="19"/>
        <v>4152313Average Per DeviceAll</v>
      </c>
      <c r="F1262">
        <v>4.8520839999999996</v>
      </c>
      <c r="G1262">
        <v>4.7631569999999996</v>
      </c>
      <c r="H1262">
        <v>4.8520839999999996</v>
      </c>
      <c r="I1262">
        <v>89.075199999999995</v>
      </c>
      <c r="J1262">
        <v>-0.31689410000000001</v>
      </c>
      <c r="K1262">
        <v>-0.18220929999999999</v>
      </c>
      <c r="L1262" s="1">
        <v>-8.8927099999999995E-2</v>
      </c>
      <c r="M1262" s="1">
        <v>4.3550999999999998E-3</v>
      </c>
      <c r="N1262">
        <v>0.13903989999999999</v>
      </c>
      <c r="O1262">
        <v>-0.227967</v>
      </c>
      <c r="P1262">
        <v>-9.3282199999999996E-2</v>
      </c>
      <c r="Q1262" s="31">
        <v>0</v>
      </c>
      <c r="R1262">
        <v>9.3282199999999996E-2</v>
      </c>
      <c r="S1262">
        <v>0.227967</v>
      </c>
      <c r="T1262">
        <v>14</v>
      </c>
      <c r="U1262">
        <v>17</v>
      </c>
    </row>
    <row r="1263" spans="1:21">
      <c r="A1263" s="12">
        <v>41523</v>
      </c>
      <c r="B1263" s="13">
        <v>13</v>
      </c>
      <c r="C1263" t="s">
        <v>37</v>
      </c>
      <c r="D1263" t="s">
        <v>35</v>
      </c>
      <c r="E1263" t="str">
        <f t="shared" si="19"/>
        <v>4152313Average Per PremiseAll</v>
      </c>
      <c r="F1263">
        <v>11.984669999999999</v>
      </c>
      <c r="G1263">
        <v>11.76515</v>
      </c>
      <c r="H1263">
        <v>11.984669999999999</v>
      </c>
      <c r="I1263">
        <v>89.075199999999995</v>
      </c>
      <c r="J1263">
        <v>-0.78385309999999997</v>
      </c>
      <c r="K1263">
        <v>-0.45044339999999999</v>
      </c>
      <c r="L1263" s="1">
        <v>-0.21952479999999999</v>
      </c>
      <c r="M1263" s="1">
        <v>1.1393800000000001E-2</v>
      </c>
      <c r="N1263">
        <v>0.34480359999999999</v>
      </c>
      <c r="O1263">
        <v>-0.56432800000000005</v>
      </c>
      <c r="P1263">
        <v>-0.23091829999999999</v>
      </c>
      <c r="Q1263" s="31">
        <v>3.2599999999999998E-7</v>
      </c>
      <c r="R1263">
        <v>0.23091890000000001</v>
      </c>
      <c r="S1263">
        <v>0.56432870000000002</v>
      </c>
      <c r="T1263">
        <v>14</v>
      </c>
      <c r="U1263">
        <v>17</v>
      </c>
    </row>
    <row r="1264" spans="1:21">
      <c r="A1264" s="12">
        <v>41523</v>
      </c>
      <c r="B1264" s="13">
        <v>13</v>
      </c>
      <c r="C1264" t="s">
        <v>39</v>
      </c>
      <c r="D1264" t="s">
        <v>35</v>
      </c>
      <c r="E1264" t="str">
        <f t="shared" si="19"/>
        <v>4152313Average Per TonAll</v>
      </c>
      <c r="F1264">
        <v>1.2503629999999999</v>
      </c>
      <c r="G1264">
        <v>1.2274510000000001</v>
      </c>
      <c r="H1264">
        <v>1.2503629999999999</v>
      </c>
      <c r="I1264">
        <v>89.075199999999995</v>
      </c>
      <c r="J1264">
        <v>-8.1697800000000001E-2</v>
      </c>
      <c r="K1264">
        <v>-4.6966800000000003E-2</v>
      </c>
      <c r="L1264" s="1">
        <v>-2.2912200000000001E-2</v>
      </c>
      <c r="M1264" s="1">
        <v>1.1424E-3</v>
      </c>
      <c r="N1264">
        <v>3.58734E-2</v>
      </c>
      <c r="O1264">
        <v>-5.87856E-2</v>
      </c>
      <c r="P1264">
        <v>-2.4054599999999999E-2</v>
      </c>
      <c r="Q1264" s="31">
        <v>0</v>
      </c>
      <c r="R1264">
        <v>2.4054599999999999E-2</v>
      </c>
      <c r="S1264">
        <v>5.87856E-2</v>
      </c>
      <c r="T1264">
        <v>14</v>
      </c>
      <c r="U1264">
        <v>17</v>
      </c>
    </row>
    <row r="1265" spans="1:21">
      <c r="A1265" s="12">
        <v>41523</v>
      </c>
      <c r="B1265" s="13">
        <v>14</v>
      </c>
      <c r="C1265" t="s">
        <v>38</v>
      </c>
      <c r="D1265" t="s">
        <v>35</v>
      </c>
      <c r="E1265" t="str">
        <f t="shared" si="19"/>
        <v>4152314Average Per DeviceAll</v>
      </c>
      <c r="F1265">
        <v>4.5826099999999999</v>
      </c>
      <c r="G1265">
        <v>4.8249139999999997</v>
      </c>
      <c r="H1265">
        <v>4.9150179999999999</v>
      </c>
      <c r="I1265">
        <v>88.286199999999994</v>
      </c>
      <c r="J1265">
        <v>1.8400199999999999E-2</v>
      </c>
      <c r="K1265">
        <v>0.15068409999999999</v>
      </c>
      <c r="L1265" s="1">
        <v>0.24230360000000001</v>
      </c>
      <c r="M1265" s="1">
        <v>0.33392300000000003</v>
      </c>
      <c r="N1265">
        <v>0.46620699999999998</v>
      </c>
      <c r="O1265">
        <v>0.1085048</v>
      </c>
      <c r="P1265">
        <v>0.24078869999999999</v>
      </c>
      <c r="Q1265">
        <v>0.33240819999999999</v>
      </c>
      <c r="R1265">
        <v>0.42402770000000001</v>
      </c>
      <c r="S1265">
        <v>0.55631149999999996</v>
      </c>
      <c r="T1265">
        <v>14</v>
      </c>
      <c r="U1265">
        <v>17</v>
      </c>
    </row>
    <row r="1266" spans="1:21">
      <c r="A1266" s="12">
        <v>41523</v>
      </c>
      <c r="B1266" s="13">
        <v>14</v>
      </c>
      <c r="C1266" t="s">
        <v>37</v>
      </c>
      <c r="D1266" t="s">
        <v>35</v>
      </c>
      <c r="E1266" t="str">
        <f t="shared" si="19"/>
        <v>4152314Average Per PremiseAll</v>
      </c>
      <c r="F1266">
        <v>11.31921</v>
      </c>
      <c r="G1266">
        <v>11.91667</v>
      </c>
      <c r="H1266">
        <v>12.13908</v>
      </c>
      <c r="I1266">
        <v>88.286199999999994</v>
      </c>
      <c r="J1266">
        <v>4.3210699999999998E-2</v>
      </c>
      <c r="K1266">
        <v>0.37066559999999998</v>
      </c>
      <c r="L1266" s="1">
        <v>0.59745990000000004</v>
      </c>
      <c r="M1266" s="1">
        <v>0.82425420000000005</v>
      </c>
      <c r="N1266">
        <v>1.1517090000000001</v>
      </c>
      <c r="O1266">
        <v>0.26562439999999998</v>
      </c>
      <c r="P1266">
        <v>0.59307929999999998</v>
      </c>
      <c r="Q1266">
        <v>0.81987359999999998</v>
      </c>
      <c r="R1266">
        <v>1.0466679999999999</v>
      </c>
      <c r="S1266">
        <v>1.374123</v>
      </c>
      <c r="T1266">
        <v>14</v>
      </c>
      <c r="U1266">
        <v>17</v>
      </c>
    </row>
    <row r="1267" spans="1:21">
      <c r="A1267" s="12">
        <v>41523</v>
      </c>
      <c r="B1267" s="13">
        <v>14</v>
      </c>
      <c r="C1267" t="s">
        <v>39</v>
      </c>
      <c r="D1267" t="s">
        <v>35</v>
      </c>
      <c r="E1267" t="str">
        <f t="shared" si="19"/>
        <v>4152314Average Per TonAll</v>
      </c>
      <c r="F1267">
        <v>1.180925</v>
      </c>
      <c r="G1267">
        <v>1.243333</v>
      </c>
      <c r="H1267">
        <v>1.266548</v>
      </c>
      <c r="I1267">
        <v>88.286199999999994</v>
      </c>
      <c r="J1267">
        <v>4.6709000000000004E-3</v>
      </c>
      <c r="K1267">
        <v>3.8782499999999998E-2</v>
      </c>
      <c r="L1267" s="1">
        <v>6.2408100000000001E-2</v>
      </c>
      <c r="M1267" s="1">
        <v>8.6033600000000002E-2</v>
      </c>
      <c r="N1267">
        <v>0.12014519999999999</v>
      </c>
      <c r="O1267">
        <v>2.7885900000000002E-2</v>
      </c>
      <c r="P1267">
        <v>6.1997499999999997E-2</v>
      </c>
      <c r="Q1267">
        <v>8.5623099999999994E-2</v>
      </c>
      <c r="R1267">
        <v>0.1092486</v>
      </c>
      <c r="S1267">
        <v>0.14336019999999999</v>
      </c>
      <c r="T1267">
        <v>14</v>
      </c>
      <c r="U1267">
        <v>17</v>
      </c>
    </row>
    <row r="1268" spans="1:21">
      <c r="A1268" s="12">
        <v>41523</v>
      </c>
      <c r="B1268" s="13">
        <v>15</v>
      </c>
      <c r="C1268" t="s">
        <v>38</v>
      </c>
      <c r="D1268" t="s">
        <v>35</v>
      </c>
      <c r="E1268" t="str">
        <f t="shared" si="19"/>
        <v>4152315Average Per DeviceAll</v>
      </c>
      <c r="F1268">
        <v>4.5348519999999999</v>
      </c>
      <c r="G1268">
        <v>4.8597440000000001</v>
      </c>
      <c r="H1268">
        <v>4.9505049999999997</v>
      </c>
      <c r="I1268">
        <v>90.878699999999995</v>
      </c>
      <c r="J1268">
        <v>9.9658200000000002E-2</v>
      </c>
      <c r="K1268">
        <v>0.2327285</v>
      </c>
      <c r="L1268" s="1">
        <v>0.32489259999999998</v>
      </c>
      <c r="M1268" s="1">
        <v>0.4170567</v>
      </c>
      <c r="N1268">
        <v>0.55012700000000003</v>
      </c>
      <c r="O1268">
        <v>0.19041959999999999</v>
      </c>
      <c r="P1268">
        <v>0.3234899</v>
      </c>
      <c r="Q1268">
        <v>0.41565400000000002</v>
      </c>
      <c r="R1268">
        <v>0.50781810000000005</v>
      </c>
      <c r="S1268">
        <v>0.64088840000000002</v>
      </c>
      <c r="T1268">
        <v>14</v>
      </c>
      <c r="U1268">
        <v>17</v>
      </c>
    </row>
    <row r="1269" spans="1:21">
      <c r="A1269" s="12">
        <v>41523</v>
      </c>
      <c r="B1269" s="13">
        <v>15</v>
      </c>
      <c r="C1269" t="s">
        <v>37</v>
      </c>
      <c r="D1269" t="s">
        <v>35</v>
      </c>
      <c r="E1269" t="str">
        <f t="shared" si="19"/>
        <v>4152315Average Per PremiseAll</v>
      </c>
      <c r="F1269">
        <v>11.202109999999999</v>
      </c>
      <c r="G1269">
        <v>12.00244</v>
      </c>
      <c r="H1269">
        <v>12.226470000000001</v>
      </c>
      <c r="I1269">
        <v>90.878699999999995</v>
      </c>
      <c r="J1269">
        <v>0.24277940000000001</v>
      </c>
      <c r="K1269">
        <v>0.57218579999999997</v>
      </c>
      <c r="L1269" s="1">
        <v>0.80033160000000003</v>
      </c>
      <c r="M1269" s="1">
        <v>1.0284770000000001</v>
      </c>
      <c r="N1269">
        <v>1.3578840000000001</v>
      </c>
      <c r="O1269">
        <v>0.46680919999999998</v>
      </c>
      <c r="P1269">
        <v>0.79621549999999996</v>
      </c>
      <c r="Q1269">
        <v>1.0243610000000001</v>
      </c>
      <c r="R1269">
        <v>1.252507</v>
      </c>
      <c r="S1269">
        <v>1.581914</v>
      </c>
      <c r="T1269">
        <v>14</v>
      </c>
      <c r="U1269">
        <v>17</v>
      </c>
    </row>
    <row r="1270" spans="1:21">
      <c r="A1270" s="12">
        <v>41523</v>
      </c>
      <c r="B1270" s="13">
        <v>15</v>
      </c>
      <c r="C1270" t="s">
        <v>39</v>
      </c>
      <c r="D1270" t="s">
        <v>35</v>
      </c>
      <c r="E1270" t="str">
        <f t="shared" si="19"/>
        <v>4152315Average Per TonAll</v>
      </c>
      <c r="F1270">
        <v>1.1686449999999999</v>
      </c>
      <c r="G1270">
        <v>1.2523</v>
      </c>
      <c r="H1270">
        <v>1.275685</v>
      </c>
      <c r="I1270">
        <v>90.878699999999995</v>
      </c>
      <c r="J1270">
        <v>2.5574800000000002E-2</v>
      </c>
      <c r="K1270">
        <v>5.9889299999999999E-2</v>
      </c>
      <c r="L1270" s="1">
        <v>8.3655499999999994E-2</v>
      </c>
      <c r="M1270" s="1">
        <v>0.10742160000000001</v>
      </c>
      <c r="N1270">
        <v>0.1417361</v>
      </c>
      <c r="O1270">
        <v>4.89589E-2</v>
      </c>
      <c r="P1270">
        <v>8.3273399999999997E-2</v>
      </c>
      <c r="Q1270">
        <v>0.1070396</v>
      </c>
      <c r="R1270">
        <v>0.1308057</v>
      </c>
      <c r="S1270">
        <v>0.16512019999999999</v>
      </c>
      <c r="T1270">
        <v>14</v>
      </c>
      <c r="U1270">
        <v>17</v>
      </c>
    </row>
    <row r="1271" spans="1:21">
      <c r="A1271" s="12">
        <v>41523</v>
      </c>
      <c r="B1271" s="13">
        <v>16</v>
      </c>
      <c r="C1271" t="s">
        <v>38</v>
      </c>
      <c r="D1271" t="s">
        <v>35</v>
      </c>
      <c r="E1271" t="str">
        <f t="shared" si="19"/>
        <v>4152316Average Per DeviceAll</v>
      </c>
      <c r="F1271">
        <v>4.4181350000000004</v>
      </c>
      <c r="G1271">
        <v>4.7419529999999996</v>
      </c>
      <c r="H1271">
        <v>4.8305170000000004</v>
      </c>
      <c r="I1271">
        <v>91.2928</v>
      </c>
      <c r="J1271">
        <v>0.1023806</v>
      </c>
      <c r="K1271">
        <v>0.2332079</v>
      </c>
      <c r="L1271" s="1">
        <v>0.32381840000000001</v>
      </c>
      <c r="M1271" s="1">
        <v>0.41442889999999999</v>
      </c>
      <c r="N1271">
        <v>0.54525619999999997</v>
      </c>
      <c r="O1271">
        <v>0.1909449</v>
      </c>
      <c r="P1271">
        <v>0.32177220000000001</v>
      </c>
      <c r="Q1271">
        <v>0.41238269999999999</v>
      </c>
      <c r="R1271">
        <v>0.50299329999999998</v>
      </c>
      <c r="S1271">
        <v>0.63382050000000001</v>
      </c>
      <c r="T1271">
        <v>14</v>
      </c>
      <c r="U1271">
        <v>17</v>
      </c>
    </row>
    <row r="1272" spans="1:21">
      <c r="A1272" s="12">
        <v>41523</v>
      </c>
      <c r="B1272" s="13">
        <v>16</v>
      </c>
      <c r="C1272" t="s">
        <v>37</v>
      </c>
      <c r="D1272" t="s">
        <v>35</v>
      </c>
      <c r="E1272" t="str">
        <f t="shared" si="19"/>
        <v>4152316Average Per PremiseAll</v>
      </c>
      <c r="F1272">
        <v>10.9152</v>
      </c>
      <c r="G1272">
        <v>11.71142</v>
      </c>
      <c r="H1272">
        <v>11.930020000000001</v>
      </c>
      <c r="I1272">
        <v>91.2928</v>
      </c>
      <c r="J1272">
        <v>0.2479951</v>
      </c>
      <c r="K1272">
        <v>0.57188910000000004</v>
      </c>
      <c r="L1272" s="1">
        <v>0.79621710000000001</v>
      </c>
      <c r="M1272" s="1">
        <v>1.020545</v>
      </c>
      <c r="N1272">
        <v>1.3444389999999999</v>
      </c>
      <c r="O1272">
        <v>0.46659990000000001</v>
      </c>
      <c r="P1272">
        <v>0.79049380000000002</v>
      </c>
      <c r="Q1272">
        <v>1.0148219999999999</v>
      </c>
      <c r="R1272">
        <v>1.23915</v>
      </c>
      <c r="S1272">
        <v>1.5630440000000001</v>
      </c>
      <c r="T1272">
        <v>14</v>
      </c>
      <c r="U1272">
        <v>17</v>
      </c>
    </row>
    <row r="1273" spans="1:21">
      <c r="A1273" s="12">
        <v>41523</v>
      </c>
      <c r="B1273" s="13">
        <v>16</v>
      </c>
      <c r="C1273" t="s">
        <v>39</v>
      </c>
      <c r="D1273" t="s">
        <v>35</v>
      </c>
      <c r="E1273" t="str">
        <f t="shared" si="19"/>
        <v>4152316Average Per TonAll</v>
      </c>
      <c r="F1273">
        <v>1.138611</v>
      </c>
      <c r="G1273">
        <v>1.2219439999999999</v>
      </c>
      <c r="H1273">
        <v>1.2447619999999999</v>
      </c>
      <c r="I1273">
        <v>91.2928</v>
      </c>
      <c r="J1273">
        <v>2.62288E-2</v>
      </c>
      <c r="K1273">
        <v>5.9966199999999997E-2</v>
      </c>
      <c r="L1273" s="1">
        <v>8.3332500000000004E-2</v>
      </c>
      <c r="M1273" s="1">
        <v>0.1066989</v>
      </c>
      <c r="N1273">
        <v>0.14043629999999999</v>
      </c>
      <c r="O1273">
        <v>4.9046699999999999E-2</v>
      </c>
      <c r="P1273">
        <v>8.2783999999999996E-2</v>
      </c>
      <c r="Q1273">
        <v>0.10615040000000001</v>
      </c>
      <c r="R1273">
        <v>0.12951679999999999</v>
      </c>
      <c r="S1273">
        <v>0.16325419999999999</v>
      </c>
      <c r="T1273">
        <v>14</v>
      </c>
      <c r="U1273">
        <v>17</v>
      </c>
    </row>
    <row r="1274" spans="1:21">
      <c r="A1274" s="12">
        <v>41523</v>
      </c>
      <c r="B1274" s="13">
        <v>17</v>
      </c>
      <c r="C1274" t="s">
        <v>38</v>
      </c>
      <c r="D1274" t="s">
        <v>35</v>
      </c>
      <c r="E1274" t="str">
        <f t="shared" si="19"/>
        <v>4152317Average Per DeviceAll</v>
      </c>
      <c r="F1274">
        <v>4.2055230000000003</v>
      </c>
      <c r="G1274">
        <v>4.4881859999999998</v>
      </c>
      <c r="H1274">
        <v>4.5720080000000003</v>
      </c>
      <c r="I1274">
        <v>89.190799999999996</v>
      </c>
      <c r="J1274">
        <v>6.7249900000000001E-2</v>
      </c>
      <c r="K1274">
        <v>0.19451769999999999</v>
      </c>
      <c r="L1274" s="1">
        <v>0.2826631</v>
      </c>
      <c r="M1274" s="1">
        <v>0.37080839999999998</v>
      </c>
      <c r="N1274">
        <v>0.49807630000000003</v>
      </c>
      <c r="O1274">
        <v>0.15107229999999999</v>
      </c>
      <c r="P1274">
        <v>0.27834009999999998</v>
      </c>
      <c r="Q1274">
        <v>0.36648550000000002</v>
      </c>
      <c r="R1274">
        <v>0.4546308</v>
      </c>
      <c r="S1274">
        <v>0.58189860000000004</v>
      </c>
      <c r="T1274">
        <v>14</v>
      </c>
      <c r="U1274">
        <v>17</v>
      </c>
    </row>
    <row r="1275" spans="1:21">
      <c r="A1275" s="12">
        <v>41523</v>
      </c>
      <c r="B1275" s="13">
        <v>17</v>
      </c>
      <c r="C1275" t="s">
        <v>37</v>
      </c>
      <c r="D1275" t="s">
        <v>35</v>
      </c>
      <c r="E1275" t="str">
        <f t="shared" si="19"/>
        <v>4152317Average Per PremiseAll</v>
      </c>
      <c r="F1275">
        <v>10.390370000000001</v>
      </c>
      <c r="G1275">
        <v>11.084759999999999</v>
      </c>
      <c r="H1275">
        <v>11.29166</v>
      </c>
      <c r="I1275">
        <v>89.190799999999996</v>
      </c>
      <c r="J1275">
        <v>0.16109770000000001</v>
      </c>
      <c r="K1275">
        <v>0.47617130000000002</v>
      </c>
      <c r="L1275" s="1">
        <v>0.69439030000000002</v>
      </c>
      <c r="M1275" s="1">
        <v>0.91260929999999996</v>
      </c>
      <c r="N1275">
        <v>1.2276830000000001</v>
      </c>
      <c r="O1275">
        <v>0.3680001</v>
      </c>
      <c r="P1275">
        <v>0.68307370000000001</v>
      </c>
      <c r="Q1275">
        <v>0.90129269999999995</v>
      </c>
      <c r="R1275">
        <v>1.1195120000000001</v>
      </c>
      <c r="S1275">
        <v>1.434585</v>
      </c>
      <c r="T1275">
        <v>14</v>
      </c>
      <c r="U1275">
        <v>17</v>
      </c>
    </row>
    <row r="1276" spans="1:21">
      <c r="A1276" s="12">
        <v>41523</v>
      </c>
      <c r="B1276" s="13">
        <v>17</v>
      </c>
      <c r="C1276" t="s">
        <v>39</v>
      </c>
      <c r="D1276" t="s">
        <v>35</v>
      </c>
      <c r="E1276" t="str">
        <f t="shared" si="19"/>
        <v>4152317Average Per TonAll</v>
      </c>
      <c r="F1276">
        <v>1.0838319999999999</v>
      </c>
      <c r="G1276">
        <v>1.1565540000000001</v>
      </c>
      <c r="H1276">
        <v>1.17815</v>
      </c>
      <c r="I1276">
        <v>89.190799999999996</v>
      </c>
      <c r="J1276">
        <v>1.71719E-2</v>
      </c>
      <c r="K1276">
        <v>4.9991099999999997E-2</v>
      </c>
      <c r="L1276" s="1">
        <v>7.2721599999999997E-2</v>
      </c>
      <c r="M1276" s="1">
        <v>9.5451999999999995E-2</v>
      </c>
      <c r="N1276">
        <v>0.1282713</v>
      </c>
      <c r="O1276">
        <v>3.8768200000000003E-2</v>
      </c>
      <c r="P1276">
        <v>7.1587399999999995E-2</v>
      </c>
      <c r="Q1276">
        <v>9.4317899999999996E-2</v>
      </c>
      <c r="R1276">
        <v>0.11704829999999999</v>
      </c>
      <c r="S1276">
        <v>0.14986749999999999</v>
      </c>
      <c r="T1276">
        <v>14</v>
      </c>
      <c r="U1276">
        <v>17</v>
      </c>
    </row>
    <row r="1277" spans="1:21">
      <c r="A1277" s="12">
        <v>41523</v>
      </c>
      <c r="B1277" s="13">
        <v>18</v>
      </c>
      <c r="C1277" t="s">
        <v>38</v>
      </c>
      <c r="D1277" t="s">
        <v>35</v>
      </c>
      <c r="E1277" t="str">
        <f t="shared" si="19"/>
        <v>4152318Average Per DeviceAll</v>
      </c>
      <c r="F1277">
        <v>4.0591840000000001</v>
      </c>
      <c r="G1277">
        <v>3.9825710000000001</v>
      </c>
      <c r="H1277">
        <v>4.056934</v>
      </c>
      <c r="I1277">
        <v>84.094999999999999</v>
      </c>
      <c r="J1277">
        <v>-0.28718189999999999</v>
      </c>
      <c r="K1277">
        <v>-0.16277610000000001</v>
      </c>
      <c r="L1277" s="1">
        <v>-7.6612899999999998E-2</v>
      </c>
      <c r="M1277" s="1">
        <v>9.5502E-3</v>
      </c>
      <c r="N1277">
        <v>0.13395609999999999</v>
      </c>
      <c r="O1277">
        <v>-0.2128188</v>
      </c>
      <c r="P1277">
        <v>-8.8412900000000003E-2</v>
      </c>
      <c r="Q1277">
        <v>-2.2498000000000002E-3</v>
      </c>
      <c r="R1277">
        <v>8.3913399999999999E-2</v>
      </c>
      <c r="S1277">
        <v>0.20831930000000001</v>
      </c>
      <c r="T1277">
        <v>14</v>
      </c>
      <c r="U1277">
        <v>17</v>
      </c>
    </row>
    <row r="1278" spans="1:21">
      <c r="A1278" s="12">
        <v>41523</v>
      </c>
      <c r="B1278" s="13">
        <v>18</v>
      </c>
      <c r="C1278" t="s">
        <v>37</v>
      </c>
      <c r="D1278" t="s">
        <v>35</v>
      </c>
      <c r="E1278" t="str">
        <f t="shared" si="19"/>
        <v>4152318Average Per PremiseAll</v>
      </c>
      <c r="F1278">
        <v>10.02826</v>
      </c>
      <c r="G1278">
        <v>9.8366860000000003</v>
      </c>
      <c r="H1278">
        <v>10.020250000000001</v>
      </c>
      <c r="I1278">
        <v>84.094999999999999</v>
      </c>
      <c r="J1278">
        <v>-0.71286559999999999</v>
      </c>
      <c r="K1278">
        <v>-0.40488469999999999</v>
      </c>
      <c r="L1278" s="1">
        <v>-0.191578</v>
      </c>
      <c r="M1278" s="1">
        <v>2.1728600000000001E-2</v>
      </c>
      <c r="N1278">
        <v>0.32970949999999999</v>
      </c>
      <c r="O1278">
        <v>-0.52929990000000005</v>
      </c>
      <c r="P1278">
        <v>-0.22131899999999999</v>
      </c>
      <c r="Q1278">
        <v>-8.0123999999999994E-3</v>
      </c>
      <c r="R1278">
        <v>0.20529420000000001</v>
      </c>
      <c r="S1278">
        <v>0.51327509999999998</v>
      </c>
      <c r="T1278">
        <v>14</v>
      </c>
      <c r="U1278">
        <v>17</v>
      </c>
    </row>
    <row r="1279" spans="1:21">
      <c r="A1279" s="12">
        <v>41523</v>
      </c>
      <c r="B1279" s="13">
        <v>18</v>
      </c>
      <c r="C1279" t="s">
        <v>39</v>
      </c>
      <c r="D1279" t="s">
        <v>35</v>
      </c>
      <c r="E1279" t="str">
        <f t="shared" si="19"/>
        <v>4152318Average Per TonAll</v>
      </c>
      <c r="F1279">
        <v>1.0461009999999999</v>
      </c>
      <c r="G1279">
        <v>1.026284</v>
      </c>
      <c r="H1279">
        <v>1.0454429999999999</v>
      </c>
      <c r="I1279">
        <v>84.094999999999999</v>
      </c>
      <c r="J1279">
        <v>-7.4117000000000002E-2</v>
      </c>
      <c r="K1279">
        <v>-4.2035999999999997E-2</v>
      </c>
      <c r="L1279" s="1">
        <v>-1.9816899999999998E-2</v>
      </c>
      <c r="M1279" s="1">
        <v>2.4023E-3</v>
      </c>
      <c r="N1279">
        <v>3.4483199999999999E-2</v>
      </c>
      <c r="O1279">
        <v>-5.4957399999999997E-2</v>
      </c>
      <c r="P1279">
        <v>-2.2876500000000001E-2</v>
      </c>
      <c r="Q1279">
        <v>-6.5729999999999998E-4</v>
      </c>
      <c r="R1279">
        <v>2.1561799999999999E-2</v>
      </c>
      <c r="S1279">
        <v>5.3642799999999997E-2</v>
      </c>
      <c r="T1279">
        <v>14</v>
      </c>
      <c r="U1279">
        <v>17</v>
      </c>
    </row>
    <row r="1280" spans="1:21">
      <c r="A1280" s="12">
        <v>41523</v>
      </c>
      <c r="B1280" s="13">
        <v>19</v>
      </c>
      <c r="C1280" t="s">
        <v>38</v>
      </c>
      <c r="D1280" t="s">
        <v>35</v>
      </c>
      <c r="E1280" t="str">
        <f t="shared" si="19"/>
        <v>4152319Average Per DeviceAll</v>
      </c>
      <c r="F1280">
        <v>3.5938919999999999</v>
      </c>
      <c r="G1280">
        <v>3.426428</v>
      </c>
      <c r="H1280">
        <v>3.490389</v>
      </c>
      <c r="I1280">
        <v>79.066299999999998</v>
      </c>
      <c r="J1280">
        <v>-0.36652760000000001</v>
      </c>
      <c r="K1280">
        <v>-0.2489188</v>
      </c>
      <c r="L1280" s="1">
        <v>-0.16746340000000001</v>
      </c>
      <c r="M1280" s="1">
        <v>-8.6007899999999998E-2</v>
      </c>
      <c r="N1280">
        <v>3.1600900000000001E-2</v>
      </c>
      <c r="O1280">
        <v>-0.30256680000000002</v>
      </c>
      <c r="P1280">
        <v>-0.18495809999999999</v>
      </c>
      <c r="Q1280">
        <v>-0.1035026</v>
      </c>
      <c r="R1280">
        <v>-2.20471E-2</v>
      </c>
      <c r="S1280">
        <v>9.5561599999999997E-2</v>
      </c>
      <c r="T1280">
        <v>14</v>
      </c>
      <c r="U1280">
        <v>17</v>
      </c>
    </row>
    <row r="1281" spans="1:21">
      <c r="A1281" s="12">
        <v>41523</v>
      </c>
      <c r="B1281" s="13">
        <v>19</v>
      </c>
      <c r="C1281" t="s">
        <v>37</v>
      </c>
      <c r="D1281" t="s">
        <v>35</v>
      </c>
      <c r="E1281" t="str">
        <f t="shared" si="19"/>
        <v>4152319Average Per PremiseAll</v>
      </c>
      <c r="F1281">
        <v>8.8769100000000005</v>
      </c>
      <c r="G1281">
        <v>8.4637919999999998</v>
      </c>
      <c r="H1281">
        <v>8.6216930000000005</v>
      </c>
      <c r="I1281">
        <v>79.066299999999998</v>
      </c>
      <c r="J1281">
        <v>-0.90592969999999995</v>
      </c>
      <c r="K1281">
        <v>-0.61477269999999995</v>
      </c>
      <c r="L1281" s="1">
        <v>-0.41311819999999999</v>
      </c>
      <c r="M1281" s="1">
        <v>-0.21146380000000001</v>
      </c>
      <c r="N1281">
        <v>7.9693200000000006E-2</v>
      </c>
      <c r="O1281">
        <v>-0.74802919999999995</v>
      </c>
      <c r="P1281">
        <v>-0.45687220000000001</v>
      </c>
      <c r="Q1281">
        <v>-0.25521769999999999</v>
      </c>
      <c r="R1281">
        <v>-5.3563300000000001E-2</v>
      </c>
      <c r="S1281">
        <v>0.23759379999999999</v>
      </c>
      <c r="T1281">
        <v>14</v>
      </c>
      <c r="U1281">
        <v>17</v>
      </c>
    </row>
    <row r="1282" spans="1:21">
      <c r="A1282" s="12">
        <v>41523</v>
      </c>
      <c r="B1282" s="13">
        <v>19</v>
      </c>
      <c r="C1282" t="s">
        <v>39</v>
      </c>
      <c r="D1282" t="s">
        <v>35</v>
      </c>
      <c r="E1282" t="str">
        <f t="shared" si="19"/>
        <v>4152319Average Per TonAll</v>
      </c>
      <c r="F1282">
        <v>0.92613109999999998</v>
      </c>
      <c r="G1282">
        <v>0.88299269999999996</v>
      </c>
      <c r="H1282">
        <v>0.89947259999999996</v>
      </c>
      <c r="I1282">
        <v>79.066299999999998</v>
      </c>
      <c r="J1282">
        <v>-9.4471799999999995E-2</v>
      </c>
      <c r="K1282">
        <v>-6.4143599999999995E-2</v>
      </c>
      <c r="L1282" s="1">
        <v>-4.3138299999999997E-2</v>
      </c>
      <c r="M1282" s="1">
        <v>-2.2133099999999999E-2</v>
      </c>
      <c r="N1282">
        <v>8.1951999999999997E-3</v>
      </c>
      <c r="O1282">
        <v>-7.7992000000000006E-2</v>
      </c>
      <c r="P1282">
        <v>-4.7663700000000003E-2</v>
      </c>
      <c r="Q1282">
        <v>-2.6658500000000002E-2</v>
      </c>
      <c r="R1282">
        <v>-5.6531999999999997E-3</v>
      </c>
      <c r="S1282">
        <v>2.4674999999999999E-2</v>
      </c>
      <c r="T1282">
        <v>14</v>
      </c>
      <c r="U1282">
        <v>17</v>
      </c>
    </row>
    <row r="1283" spans="1:21">
      <c r="A1283" s="12">
        <v>41523</v>
      </c>
      <c r="B1283" s="13">
        <v>20</v>
      </c>
      <c r="C1283" t="s">
        <v>38</v>
      </c>
      <c r="D1283" t="s">
        <v>35</v>
      </c>
      <c r="E1283" t="str">
        <f t="shared" ref="E1283:E1346" si="20">CONCATENATE(A1283,B1283,C1283,D1283)</f>
        <v>4152320Average Per DeviceAll</v>
      </c>
      <c r="F1283">
        <v>3.3724080000000001</v>
      </c>
      <c r="G1283">
        <v>3.2173310000000002</v>
      </c>
      <c r="H1283">
        <v>3.2773840000000001</v>
      </c>
      <c r="I1283">
        <v>76.698899999999995</v>
      </c>
      <c r="J1283">
        <v>-0.35220849999999998</v>
      </c>
      <c r="K1283">
        <v>-0.2357416</v>
      </c>
      <c r="L1283" s="1">
        <v>-0.15507699999999999</v>
      </c>
      <c r="M1283" s="1">
        <v>-7.4412400000000004E-2</v>
      </c>
      <c r="N1283">
        <v>4.2054399999999999E-2</v>
      </c>
      <c r="O1283">
        <v>-0.29215570000000002</v>
      </c>
      <c r="P1283">
        <v>-0.17568880000000001</v>
      </c>
      <c r="Q1283">
        <v>-9.5024300000000006E-2</v>
      </c>
      <c r="R1283">
        <v>-1.43597E-2</v>
      </c>
      <c r="S1283">
        <v>0.1021072</v>
      </c>
      <c r="T1283">
        <v>14</v>
      </c>
      <c r="U1283">
        <v>17</v>
      </c>
    </row>
    <row r="1284" spans="1:21">
      <c r="A1284" s="12">
        <v>41523</v>
      </c>
      <c r="B1284" s="13">
        <v>20</v>
      </c>
      <c r="C1284" t="s">
        <v>37</v>
      </c>
      <c r="D1284" t="s">
        <v>35</v>
      </c>
      <c r="E1284" t="str">
        <f t="shared" si="20"/>
        <v>4152320Average Per PremiseAll</v>
      </c>
      <c r="F1284">
        <v>8.3308529999999994</v>
      </c>
      <c r="G1284">
        <v>7.9474840000000002</v>
      </c>
      <c r="H1284">
        <v>8.0957399999999993</v>
      </c>
      <c r="I1284">
        <v>76.698899999999995</v>
      </c>
      <c r="J1284">
        <v>-0.87146829999999997</v>
      </c>
      <c r="K1284">
        <v>-0.58309560000000005</v>
      </c>
      <c r="L1284" s="1">
        <v>-0.38336959999999998</v>
      </c>
      <c r="M1284" s="1">
        <v>-0.18364359999999999</v>
      </c>
      <c r="N1284">
        <v>0.10472910000000001</v>
      </c>
      <c r="O1284">
        <v>-0.72321179999999996</v>
      </c>
      <c r="P1284">
        <v>-0.43483909999999998</v>
      </c>
      <c r="Q1284">
        <v>-0.23511309999999999</v>
      </c>
      <c r="R1284">
        <v>-3.5387099999999998E-2</v>
      </c>
      <c r="S1284">
        <v>0.25298559999999998</v>
      </c>
      <c r="T1284">
        <v>14</v>
      </c>
      <c r="U1284">
        <v>17</v>
      </c>
    </row>
    <row r="1285" spans="1:21">
      <c r="A1285" s="12">
        <v>41523</v>
      </c>
      <c r="B1285" s="13">
        <v>20</v>
      </c>
      <c r="C1285" t="s">
        <v>39</v>
      </c>
      <c r="D1285" t="s">
        <v>35</v>
      </c>
      <c r="E1285" t="str">
        <f t="shared" si="20"/>
        <v>4152320Average Per TonAll</v>
      </c>
      <c r="F1285">
        <v>0.86908750000000001</v>
      </c>
      <c r="G1285">
        <v>0.82911440000000003</v>
      </c>
      <c r="H1285">
        <v>0.84458739999999999</v>
      </c>
      <c r="I1285">
        <v>76.698899999999995</v>
      </c>
      <c r="J1285">
        <v>-9.0810399999999999E-2</v>
      </c>
      <c r="K1285">
        <v>-6.0775299999999997E-2</v>
      </c>
      <c r="L1285" s="1">
        <v>-3.9973099999999998E-2</v>
      </c>
      <c r="M1285" s="1">
        <v>-1.9170800000000002E-2</v>
      </c>
      <c r="N1285">
        <v>1.08643E-2</v>
      </c>
      <c r="O1285">
        <v>-7.5337399999999999E-2</v>
      </c>
      <c r="P1285">
        <v>-4.5302299999999997E-2</v>
      </c>
      <c r="Q1285">
        <v>-2.4500000000000001E-2</v>
      </c>
      <c r="R1285">
        <v>-3.6977999999999998E-3</v>
      </c>
      <c r="S1285">
        <v>2.6337300000000001E-2</v>
      </c>
      <c r="T1285">
        <v>14</v>
      </c>
      <c r="U1285">
        <v>17</v>
      </c>
    </row>
    <row r="1286" spans="1:21">
      <c r="A1286" s="12">
        <v>41523</v>
      </c>
      <c r="B1286" s="13">
        <v>21</v>
      </c>
      <c r="C1286" t="s">
        <v>38</v>
      </c>
      <c r="D1286" t="s">
        <v>35</v>
      </c>
      <c r="E1286" t="str">
        <f t="shared" si="20"/>
        <v>4152321Average Per DeviceAll</v>
      </c>
      <c r="F1286">
        <v>3.0908549999999999</v>
      </c>
      <c r="G1286">
        <v>2.9709240000000001</v>
      </c>
      <c r="H1286">
        <v>3.026351</v>
      </c>
      <c r="I1286">
        <v>75.827699999999993</v>
      </c>
      <c r="J1286">
        <v>-0.30871100000000001</v>
      </c>
      <c r="K1286">
        <v>-0.1971782</v>
      </c>
      <c r="L1286" s="1">
        <v>-0.11993089999999999</v>
      </c>
      <c r="M1286" s="1">
        <v>-4.2683600000000002E-2</v>
      </c>
      <c r="N1286">
        <v>6.8849199999999999E-2</v>
      </c>
      <c r="O1286">
        <v>-0.25328329999999999</v>
      </c>
      <c r="P1286">
        <v>-0.1417505</v>
      </c>
      <c r="Q1286">
        <v>-6.4503199999999997E-2</v>
      </c>
      <c r="R1286">
        <v>1.27441E-2</v>
      </c>
      <c r="S1286">
        <v>0.1242769</v>
      </c>
      <c r="T1286">
        <v>14</v>
      </c>
      <c r="U1286">
        <v>17</v>
      </c>
    </row>
    <row r="1287" spans="1:21">
      <c r="A1287" s="12">
        <v>41523</v>
      </c>
      <c r="B1287" s="13">
        <v>21</v>
      </c>
      <c r="C1287" t="s">
        <v>37</v>
      </c>
      <c r="D1287" t="s">
        <v>35</v>
      </c>
      <c r="E1287" t="str">
        <f t="shared" si="20"/>
        <v>4152321Average Per PremiseAll</v>
      </c>
      <c r="F1287">
        <v>7.6355329999999997</v>
      </c>
      <c r="G1287">
        <v>7.3398669999999999</v>
      </c>
      <c r="H1287">
        <v>7.4767239999999999</v>
      </c>
      <c r="I1287">
        <v>75.827699999999993</v>
      </c>
      <c r="J1287">
        <v>-0.76306249999999998</v>
      </c>
      <c r="K1287">
        <v>-0.48692099999999999</v>
      </c>
      <c r="L1287" s="1">
        <v>-0.29566629999999999</v>
      </c>
      <c r="M1287" s="1">
        <v>-0.10441159999999999</v>
      </c>
      <c r="N1287">
        <v>0.17172989999999999</v>
      </c>
      <c r="O1287">
        <v>-0.62620469999999995</v>
      </c>
      <c r="P1287">
        <v>-0.35006330000000002</v>
      </c>
      <c r="Q1287">
        <v>-0.15880859999999999</v>
      </c>
      <c r="R1287">
        <v>3.2446200000000001E-2</v>
      </c>
      <c r="S1287">
        <v>0.30858760000000002</v>
      </c>
      <c r="T1287">
        <v>14</v>
      </c>
      <c r="U1287">
        <v>17</v>
      </c>
    </row>
    <row r="1288" spans="1:21">
      <c r="A1288" s="12">
        <v>41523</v>
      </c>
      <c r="B1288" s="13">
        <v>21</v>
      </c>
      <c r="C1288" t="s">
        <v>39</v>
      </c>
      <c r="D1288" t="s">
        <v>35</v>
      </c>
      <c r="E1288" t="str">
        <f t="shared" si="20"/>
        <v>4152321Average Per TonAll</v>
      </c>
      <c r="F1288">
        <v>0.79653600000000002</v>
      </c>
      <c r="G1288">
        <v>0.76564810000000005</v>
      </c>
      <c r="H1288">
        <v>0.77993009999999996</v>
      </c>
      <c r="I1288">
        <v>75.827699999999993</v>
      </c>
      <c r="J1288">
        <v>-7.9570799999999997E-2</v>
      </c>
      <c r="K1288">
        <v>-5.0808600000000002E-2</v>
      </c>
      <c r="L1288" s="1">
        <v>-3.0887899999999999E-2</v>
      </c>
      <c r="M1288" s="1">
        <v>-1.0967299999999999E-2</v>
      </c>
      <c r="N1288">
        <v>1.7794999999999998E-2</v>
      </c>
      <c r="O1288">
        <v>-6.5288799999999994E-2</v>
      </c>
      <c r="P1288">
        <v>-3.6526599999999999E-2</v>
      </c>
      <c r="Q1288">
        <v>-1.66059E-2</v>
      </c>
      <c r="R1288">
        <v>3.3146999999999999E-3</v>
      </c>
      <c r="S1288">
        <v>3.2077000000000001E-2</v>
      </c>
      <c r="T1288">
        <v>14</v>
      </c>
      <c r="U1288">
        <v>17</v>
      </c>
    </row>
    <row r="1289" spans="1:21">
      <c r="A1289" s="12">
        <v>41523</v>
      </c>
      <c r="B1289" s="13">
        <v>22</v>
      </c>
      <c r="C1289" t="s">
        <v>38</v>
      </c>
      <c r="D1289" t="s">
        <v>35</v>
      </c>
      <c r="E1289" t="str">
        <f t="shared" si="20"/>
        <v>4152322Average Per DeviceAll</v>
      </c>
      <c r="F1289">
        <v>2.7469549999999998</v>
      </c>
      <c r="G1289">
        <v>2.639586</v>
      </c>
      <c r="H1289">
        <v>2.6888339999999999</v>
      </c>
      <c r="I1289">
        <v>74.414699999999996</v>
      </c>
      <c r="J1289">
        <v>-0.28090999999999999</v>
      </c>
      <c r="K1289">
        <v>-0.17838080000000001</v>
      </c>
      <c r="L1289" s="1">
        <v>-0.1073693</v>
      </c>
      <c r="M1289" s="1">
        <v>-3.6357899999999999E-2</v>
      </c>
      <c r="N1289">
        <v>6.6171300000000002E-2</v>
      </c>
      <c r="O1289">
        <v>-0.23166200000000001</v>
      </c>
      <c r="P1289">
        <v>-0.12913279999999999</v>
      </c>
      <c r="Q1289">
        <v>-5.8121399999999997E-2</v>
      </c>
      <c r="R1289">
        <v>1.289E-2</v>
      </c>
      <c r="S1289">
        <v>0.1154192</v>
      </c>
      <c r="T1289">
        <v>14</v>
      </c>
      <c r="U1289">
        <v>17</v>
      </c>
    </row>
    <row r="1290" spans="1:21">
      <c r="A1290" s="12">
        <v>41523</v>
      </c>
      <c r="B1290" s="13">
        <v>22</v>
      </c>
      <c r="C1290" t="s">
        <v>37</v>
      </c>
      <c r="D1290" t="s">
        <v>35</v>
      </c>
      <c r="E1290" t="str">
        <f t="shared" si="20"/>
        <v>4152322Average Per PremiseAll</v>
      </c>
      <c r="F1290">
        <v>6.7870980000000003</v>
      </c>
      <c r="G1290">
        <v>6.5212000000000003</v>
      </c>
      <c r="H1290">
        <v>6.6427969999999998</v>
      </c>
      <c r="I1290">
        <v>74.414699999999996</v>
      </c>
      <c r="J1290">
        <v>-0.69558410000000004</v>
      </c>
      <c r="K1290">
        <v>-0.44172260000000002</v>
      </c>
      <c r="L1290" s="1">
        <v>-0.265899</v>
      </c>
      <c r="M1290" s="1">
        <v>-9.00754E-2</v>
      </c>
      <c r="N1290">
        <v>0.16378599999999999</v>
      </c>
      <c r="O1290">
        <v>-0.57398640000000001</v>
      </c>
      <c r="P1290">
        <v>-0.32012499999999999</v>
      </c>
      <c r="Q1290">
        <v>-0.1443014</v>
      </c>
      <c r="R1290">
        <v>3.1522300000000003E-2</v>
      </c>
      <c r="S1290">
        <v>0.28538360000000002</v>
      </c>
      <c r="T1290">
        <v>14</v>
      </c>
      <c r="U1290">
        <v>17</v>
      </c>
    </row>
    <row r="1291" spans="1:21">
      <c r="A1291" s="12">
        <v>41523</v>
      </c>
      <c r="B1291" s="13">
        <v>22</v>
      </c>
      <c r="C1291" t="s">
        <v>39</v>
      </c>
      <c r="D1291" t="s">
        <v>35</v>
      </c>
      <c r="E1291" t="str">
        <f t="shared" si="20"/>
        <v>4152322Average Per TonAll</v>
      </c>
      <c r="F1291">
        <v>0.70794610000000002</v>
      </c>
      <c r="G1291">
        <v>0.68025539999999995</v>
      </c>
      <c r="H1291">
        <v>0.69294500000000003</v>
      </c>
      <c r="I1291">
        <v>74.414699999999996</v>
      </c>
      <c r="J1291">
        <v>-7.24442E-2</v>
      </c>
      <c r="K1291">
        <v>-4.60034E-2</v>
      </c>
      <c r="L1291" s="1">
        <v>-2.7690599999999999E-2</v>
      </c>
      <c r="M1291" s="1">
        <v>-9.3778000000000004E-3</v>
      </c>
      <c r="N1291">
        <v>1.7062899999999999E-2</v>
      </c>
      <c r="O1291">
        <v>-5.9754599999999998E-2</v>
      </c>
      <c r="P1291">
        <v>-3.33139E-2</v>
      </c>
      <c r="Q1291">
        <v>-1.50011E-2</v>
      </c>
      <c r="R1291">
        <v>3.3116999999999999E-3</v>
      </c>
      <c r="S1291">
        <v>2.9752500000000001E-2</v>
      </c>
      <c r="T1291">
        <v>14</v>
      </c>
      <c r="U1291">
        <v>17</v>
      </c>
    </row>
    <row r="1292" spans="1:21">
      <c r="A1292" s="12">
        <v>41523</v>
      </c>
      <c r="B1292" s="13">
        <v>23</v>
      </c>
      <c r="C1292" t="s">
        <v>38</v>
      </c>
      <c r="D1292" t="s">
        <v>35</v>
      </c>
      <c r="E1292" t="str">
        <f t="shared" si="20"/>
        <v>4152323Average Per DeviceAll</v>
      </c>
      <c r="F1292">
        <v>2.389602</v>
      </c>
      <c r="G1292">
        <v>2.3193860000000002</v>
      </c>
      <c r="H1292">
        <v>2.3626670000000001</v>
      </c>
      <c r="I1292">
        <v>74.421599999999998</v>
      </c>
      <c r="J1292">
        <v>-0.22686719999999999</v>
      </c>
      <c r="K1292">
        <v>-0.1343163</v>
      </c>
      <c r="L1292" s="1">
        <v>-7.0215899999999998E-2</v>
      </c>
      <c r="M1292" s="1">
        <v>-6.1154E-3</v>
      </c>
      <c r="N1292">
        <v>8.6435399999999996E-2</v>
      </c>
      <c r="O1292">
        <v>-0.18358650000000001</v>
      </c>
      <c r="P1292">
        <v>-9.1035599999999994E-2</v>
      </c>
      <c r="Q1292">
        <v>-2.69351E-2</v>
      </c>
      <c r="R1292">
        <v>3.7165299999999998E-2</v>
      </c>
      <c r="S1292">
        <v>0.1297162</v>
      </c>
      <c r="T1292">
        <v>14</v>
      </c>
      <c r="U1292">
        <v>17</v>
      </c>
    </row>
    <row r="1293" spans="1:21">
      <c r="A1293" s="12">
        <v>41523</v>
      </c>
      <c r="B1293" s="13">
        <v>23</v>
      </c>
      <c r="C1293" t="s">
        <v>37</v>
      </c>
      <c r="D1293" t="s">
        <v>35</v>
      </c>
      <c r="E1293" t="str">
        <f t="shared" si="20"/>
        <v>4152323Average Per PremiseAll</v>
      </c>
      <c r="F1293">
        <v>5.9041560000000004</v>
      </c>
      <c r="G1293">
        <v>5.7298479999999996</v>
      </c>
      <c r="H1293">
        <v>5.8367069999999996</v>
      </c>
      <c r="I1293">
        <v>74.421599999999998</v>
      </c>
      <c r="J1293">
        <v>-0.56217159999999999</v>
      </c>
      <c r="K1293">
        <v>-0.33301900000000001</v>
      </c>
      <c r="L1293" s="1">
        <v>-0.17430860000000001</v>
      </c>
      <c r="M1293" s="1">
        <v>-1.55982E-2</v>
      </c>
      <c r="N1293">
        <v>0.21355450000000001</v>
      </c>
      <c r="O1293">
        <v>-0.45531280000000002</v>
      </c>
      <c r="P1293">
        <v>-0.22616020000000001</v>
      </c>
      <c r="Q1293">
        <v>-6.7449800000000004E-2</v>
      </c>
      <c r="R1293">
        <v>9.1260599999999997E-2</v>
      </c>
      <c r="S1293">
        <v>0.32041320000000001</v>
      </c>
      <c r="T1293">
        <v>14</v>
      </c>
      <c r="U1293">
        <v>17</v>
      </c>
    </row>
    <row r="1294" spans="1:21">
      <c r="A1294" s="12">
        <v>41523</v>
      </c>
      <c r="B1294" s="13">
        <v>23</v>
      </c>
      <c r="C1294" t="s">
        <v>39</v>
      </c>
      <c r="D1294" t="s">
        <v>35</v>
      </c>
      <c r="E1294" t="str">
        <f t="shared" si="20"/>
        <v>4152323Average Per TonAll</v>
      </c>
      <c r="F1294">
        <v>0.61584870000000003</v>
      </c>
      <c r="G1294">
        <v>0.59772670000000006</v>
      </c>
      <c r="H1294">
        <v>0.60887860000000005</v>
      </c>
      <c r="I1294">
        <v>74.421599999999998</v>
      </c>
      <c r="J1294">
        <v>-5.85199E-2</v>
      </c>
      <c r="K1294">
        <v>-3.4652500000000003E-2</v>
      </c>
      <c r="L1294" s="1">
        <v>-1.8121999999999999E-2</v>
      </c>
      <c r="M1294" s="1">
        <v>-1.5915E-3</v>
      </c>
      <c r="N1294">
        <v>2.2275900000000001E-2</v>
      </c>
      <c r="O1294">
        <v>-4.7368100000000003E-2</v>
      </c>
      <c r="P1294">
        <v>-2.35006E-2</v>
      </c>
      <c r="Q1294">
        <v>-6.9700999999999999E-3</v>
      </c>
      <c r="R1294">
        <v>9.5604000000000001E-3</v>
      </c>
      <c r="S1294">
        <v>3.3427800000000001E-2</v>
      </c>
      <c r="T1294">
        <v>14</v>
      </c>
      <c r="U1294">
        <v>17</v>
      </c>
    </row>
    <row r="1295" spans="1:21">
      <c r="A1295" s="12">
        <v>41523</v>
      </c>
      <c r="B1295" s="13">
        <v>24</v>
      </c>
      <c r="C1295" t="s">
        <v>38</v>
      </c>
      <c r="D1295" t="s">
        <v>35</v>
      </c>
      <c r="E1295" t="str">
        <f t="shared" si="20"/>
        <v>4152324Average Per DeviceAll</v>
      </c>
      <c r="F1295">
        <v>2.1420309999999998</v>
      </c>
      <c r="G1295">
        <v>2.0686550000000001</v>
      </c>
      <c r="H1295">
        <v>2.107262</v>
      </c>
      <c r="I1295">
        <v>73.430499999999995</v>
      </c>
      <c r="J1295">
        <v>-0.21513599999999999</v>
      </c>
      <c r="K1295">
        <v>-0.13138330000000001</v>
      </c>
      <c r="L1295" s="1">
        <v>-7.3376499999999997E-2</v>
      </c>
      <c r="M1295" s="1">
        <v>-1.5369600000000001E-2</v>
      </c>
      <c r="N1295">
        <v>6.8382999999999999E-2</v>
      </c>
      <c r="O1295">
        <v>-0.17652809999999999</v>
      </c>
      <c r="P1295">
        <v>-9.2775399999999994E-2</v>
      </c>
      <c r="Q1295">
        <v>-3.4768500000000001E-2</v>
      </c>
      <c r="R1295">
        <v>2.32383E-2</v>
      </c>
      <c r="S1295">
        <v>0.106991</v>
      </c>
      <c r="T1295">
        <v>14</v>
      </c>
      <c r="U1295">
        <v>17</v>
      </c>
    </row>
    <row r="1296" spans="1:21">
      <c r="A1296" s="12">
        <v>41523</v>
      </c>
      <c r="B1296" s="13">
        <v>24</v>
      </c>
      <c r="C1296" t="s">
        <v>37</v>
      </c>
      <c r="D1296" t="s">
        <v>35</v>
      </c>
      <c r="E1296" t="str">
        <f t="shared" si="20"/>
        <v>4152324Average Per PremiseAll</v>
      </c>
      <c r="F1296">
        <v>5.2916290000000004</v>
      </c>
      <c r="G1296">
        <v>5.1101929999999998</v>
      </c>
      <c r="H1296">
        <v>5.2055100000000003</v>
      </c>
      <c r="I1296">
        <v>73.430499999999995</v>
      </c>
      <c r="J1296">
        <v>-0.53239080000000005</v>
      </c>
      <c r="K1296">
        <v>-0.32504420000000001</v>
      </c>
      <c r="L1296" s="1">
        <v>-0.1814365</v>
      </c>
      <c r="M1296" s="1">
        <v>-3.7828899999999999E-2</v>
      </c>
      <c r="N1296">
        <v>0.1695178</v>
      </c>
      <c r="O1296">
        <v>-0.4370733</v>
      </c>
      <c r="P1296">
        <v>-0.22972670000000001</v>
      </c>
      <c r="Q1296">
        <v>-8.6119000000000001E-2</v>
      </c>
      <c r="R1296">
        <v>5.7488699999999997E-2</v>
      </c>
      <c r="S1296">
        <v>0.2648353</v>
      </c>
      <c r="T1296">
        <v>14</v>
      </c>
      <c r="U1296">
        <v>17</v>
      </c>
    </row>
    <row r="1297" spans="1:21">
      <c r="A1297" s="12">
        <v>41523</v>
      </c>
      <c r="B1297" s="13">
        <v>24</v>
      </c>
      <c r="C1297" t="s">
        <v>39</v>
      </c>
      <c r="D1297" t="s">
        <v>35</v>
      </c>
      <c r="E1297" t="str">
        <f t="shared" si="20"/>
        <v>4152324Average Per TonAll</v>
      </c>
      <c r="F1297">
        <v>0.55201829999999996</v>
      </c>
      <c r="G1297">
        <v>0.5331032</v>
      </c>
      <c r="H1297">
        <v>0.5430509</v>
      </c>
      <c r="I1297">
        <v>73.430499999999995</v>
      </c>
      <c r="J1297">
        <v>-5.5471399999999997E-2</v>
      </c>
      <c r="K1297">
        <v>-3.3873599999999997E-2</v>
      </c>
      <c r="L1297" s="1">
        <v>-1.8915000000000001E-2</v>
      </c>
      <c r="M1297" s="1">
        <v>-3.9564999999999999E-3</v>
      </c>
      <c r="N1297">
        <v>1.7641299999999999E-2</v>
      </c>
      <c r="O1297">
        <v>-4.55237E-2</v>
      </c>
      <c r="P1297">
        <v>-2.39259E-2</v>
      </c>
      <c r="Q1297">
        <v>-8.9672999999999992E-3</v>
      </c>
      <c r="R1297">
        <v>5.9912000000000003E-3</v>
      </c>
      <c r="S1297">
        <v>2.7588999999999999E-2</v>
      </c>
      <c r="T1297">
        <v>14</v>
      </c>
      <c r="U1297">
        <v>17</v>
      </c>
    </row>
    <row r="1298" spans="1:21">
      <c r="A1298" s="12" t="s">
        <v>46</v>
      </c>
      <c r="B1298" s="13">
        <v>1</v>
      </c>
      <c r="C1298" t="s">
        <v>38</v>
      </c>
      <c r="D1298" t="s">
        <v>68</v>
      </c>
      <c r="E1298" t="str">
        <f t="shared" si="20"/>
        <v>Average Event Day1Average Per Device30% Cycling</v>
      </c>
      <c r="F1298">
        <v>1.8691439999999999</v>
      </c>
      <c r="G1298">
        <v>1.877624</v>
      </c>
      <c r="H1298">
        <v>1.9081300000000001</v>
      </c>
      <c r="I1298">
        <v>72.432500000000005</v>
      </c>
      <c r="J1298">
        <v>-6.7131200000000002E-2</v>
      </c>
      <c r="K1298">
        <v>-2.2459300000000001E-2</v>
      </c>
      <c r="L1298">
        <v>8.4802999999999996E-3</v>
      </c>
      <c r="M1298">
        <v>3.9419900000000001E-2</v>
      </c>
      <c r="N1298">
        <v>8.4091899999999997E-2</v>
      </c>
      <c r="O1298">
        <v>-3.6624999999999998E-2</v>
      </c>
      <c r="P1298">
        <v>8.0468999999999992E-3</v>
      </c>
      <c r="Q1298">
        <v>3.8986600000000003E-2</v>
      </c>
      <c r="R1298">
        <v>6.9926199999999994E-2</v>
      </c>
      <c r="S1298">
        <v>0.11459809999999999</v>
      </c>
      <c r="T1298">
        <v>14</v>
      </c>
      <c r="U1298">
        <v>17</v>
      </c>
    </row>
    <row r="1299" spans="1:21">
      <c r="A1299" s="12" t="s">
        <v>46</v>
      </c>
      <c r="B1299" s="13">
        <v>1</v>
      </c>
      <c r="C1299" t="s">
        <v>38</v>
      </c>
      <c r="D1299" t="s">
        <v>40</v>
      </c>
      <c r="E1299" t="str">
        <f t="shared" si="20"/>
        <v>Average Event Day1Average Per Device50% Cycling</v>
      </c>
      <c r="F1299">
        <v>1.7802579999999999</v>
      </c>
      <c r="G1299">
        <v>1.7889120000000001</v>
      </c>
      <c r="H1299">
        <v>1.808872</v>
      </c>
      <c r="I1299">
        <v>72.392899999999997</v>
      </c>
      <c r="J1299">
        <v>-4.4195100000000001E-2</v>
      </c>
      <c r="K1299">
        <v>-1.29713E-2</v>
      </c>
      <c r="L1299">
        <v>8.6542000000000008E-3</v>
      </c>
      <c r="M1299">
        <v>3.0279799999999999E-2</v>
      </c>
      <c r="N1299">
        <v>6.1503599999999999E-2</v>
      </c>
      <c r="O1299">
        <v>-2.4235300000000001E-2</v>
      </c>
      <c r="P1299">
        <v>6.9884999999999999E-3</v>
      </c>
      <c r="Q1299">
        <v>2.8614000000000001E-2</v>
      </c>
      <c r="R1299">
        <v>5.0239600000000002E-2</v>
      </c>
      <c r="S1299">
        <v>8.1463400000000005E-2</v>
      </c>
      <c r="T1299">
        <v>14</v>
      </c>
      <c r="U1299">
        <v>17</v>
      </c>
    </row>
    <row r="1300" spans="1:21">
      <c r="A1300" s="12" t="s">
        <v>46</v>
      </c>
      <c r="B1300" s="13">
        <v>1</v>
      </c>
      <c r="C1300" t="s">
        <v>37</v>
      </c>
      <c r="D1300" t="s">
        <v>68</v>
      </c>
      <c r="E1300" t="str">
        <f t="shared" si="20"/>
        <v>Average Event Day1Average Per Premise30% Cycling</v>
      </c>
      <c r="F1300">
        <v>4.6970010000000002</v>
      </c>
      <c r="G1300">
        <v>4.7183109999999999</v>
      </c>
      <c r="H1300">
        <v>4.7949710000000003</v>
      </c>
      <c r="I1300">
        <v>72.432500000000005</v>
      </c>
      <c r="J1300">
        <v>-0.16869509999999999</v>
      </c>
      <c r="K1300">
        <v>-5.64384E-2</v>
      </c>
      <c r="L1300">
        <v>2.1310300000000001E-2</v>
      </c>
      <c r="M1300">
        <v>9.9058999999999994E-2</v>
      </c>
      <c r="N1300">
        <v>0.2113158</v>
      </c>
      <c r="O1300">
        <v>-9.2035500000000006E-2</v>
      </c>
      <c r="P1300">
        <v>2.0221300000000001E-2</v>
      </c>
      <c r="Q1300">
        <v>9.7970000000000002E-2</v>
      </c>
      <c r="R1300">
        <v>0.17571870000000001</v>
      </c>
      <c r="S1300">
        <v>0.2879755</v>
      </c>
      <c r="T1300">
        <v>14</v>
      </c>
      <c r="U1300">
        <v>17</v>
      </c>
    </row>
    <row r="1301" spans="1:21">
      <c r="A1301" s="12" t="s">
        <v>46</v>
      </c>
      <c r="B1301" s="13">
        <v>1</v>
      </c>
      <c r="C1301" t="s">
        <v>37</v>
      </c>
      <c r="D1301" t="s">
        <v>40</v>
      </c>
      <c r="E1301" t="str">
        <f t="shared" si="20"/>
        <v>Average Event Day1Average Per Premise50% Cycling</v>
      </c>
      <c r="F1301">
        <v>4.3528409999999997</v>
      </c>
      <c r="G1301">
        <v>4.3740009999999998</v>
      </c>
      <c r="H1301">
        <v>4.4228040000000002</v>
      </c>
      <c r="I1301">
        <v>72.392899999999997</v>
      </c>
      <c r="J1301">
        <v>-0.1080598</v>
      </c>
      <c r="K1301">
        <v>-3.1715599999999997E-2</v>
      </c>
      <c r="L1301">
        <v>2.1160100000000001E-2</v>
      </c>
      <c r="M1301">
        <v>7.4035900000000002E-2</v>
      </c>
      <c r="N1301">
        <v>0.15038009999999999</v>
      </c>
      <c r="O1301">
        <v>-5.9256999999999997E-2</v>
      </c>
      <c r="P1301">
        <v>1.70872E-2</v>
      </c>
      <c r="Q1301">
        <v>6.9962999999999997E-2</v>
      </c>
      <c r="R1301">
        <v>0.1228387</v>
      </c>
      <c r="S1301">
        <v>0.1991829</v>
      </c>
      <c r="T1301">
        <v>14</v>
      </c>
      <c r="U1301">
        <v>17</v>
      </c>
    </row>
    <row r="1302" spans="1:21">
      <c r="A1302" s="12" t="s">
        <v>46</v>
      </c>
      <c r="B1302" s="13">
        <v>1</v>
      </c>
      <c r="C1302" t="s">
        <v>39</v>
      </c>
      <c r="D1302" t="s">
        <v>68</v>
      </c>
      <c r="E1302" t="str">
        <f t="shared" si="20"/>
        <v>Average Event Day1Average Per Ton30% Cycling</v>
      </c>
      <c r="F1302">
        <v>0.48576960000000002</v>
      </c>
      <c r="G1302">
        <v>0.48797360000000001</v>
      </c>
      <c r="H1302">
        <v>0.49590190000000001</v>
      </c>
      <c r="I1302">
        <v>72.432500000000005</v>
      </c>
      <c r="J1302">
        <v>-1.74466E-2</v>
      </c>
      <c r="K1302">
        <v>-5.8368999999999999E-3</v>
      </c>
      <c r="L1302">
        <v>2.2039999999999998E-3</v>
      </c>
      <c r="M1302">
        <v>1.02448E-2</v>
      </c>
      <c r="N1302">
        <v>2.1854599999999998E-2</v>
      </c>
      <c r="O1302">
        <v>-9.5183999999999998E-3</v>
      </c>
      <c r="P1302">
        <v>2.0914000000000002E-3</v>
      </c>
      <c r="Q1302">
        <v>1.0132199999999999E-2</v>
      </c>
      <c r="R1302">
        <v>1.8173100000000001E-2</v>
      </c>
      <c r="S1302">
        <v>2.9782800000000002E-2</v>
      </c>
      <c r="T1302">
        <v>14</v>
      </c>
      <c r="U1302">
        <v>17</v>
      </c>
    </row>
    <row r="1303" spans="1:21">
      <c r="A1303" s="12" t="s">
        <v>46</v>
      </c>
      <c r="B1303" s="13">
        <v>1</v>
      </c>
      <c r="C1303" t="s">
        <v>39</v>
      </c>
      <c r="D1303" t="s">
        <v>40</v>
      </c>
      <c r="E1303" t="str">
        <f t="shared" si="20"/>
        <v>Average Event Day1Average Per Ton50% Cycling</v>
      </c>
      <c r="F1303">
        <v>0.4570362</v>
      </c>
      <c r="G1303">
        <v>0.4592579</v>
      </c>
      <c r="H1303">
        <v>0.46438210000000002</v>
      </c>
      <c r="I1303">
        <v>72.392899999999997</v>
      </c>
      <c r="J1303">
        <v>-1.1346E-2</v>
      </c>
      <c r="K1303">
        <v>-3.3300999999999999E-3</v>
      </c>
      <c r="L1303">
        <v>2.2217000000000001E-3</v>
      </c>
      <c r="M1303">
        <v>7.7735E-3</v>
      </c>
      <c r="N1303">
        <v>1.5789500000000001E-2</v>
      </c>
      <c r="O1303">
        <v>-6.2218000000000004E-3</v>
      </c>
      <c r="P1303">
        <v>1.7941000000000001E-3</v>
      </c>
      <c r="Q1303">
        <v>7.3458999999999998E-3</v>
      </c>
      <c r="R1303">
        <v>1.28977E-2</v>
      </c>
      <c r="S1303">
        <v>2.09137E-2</v>
      </c>
      <c r="T1303">
        <v>14</v>
      </c>
      <c r="U1303">
        <v>17</v>
      </c>
    </row>
    <row r="1304" spans="1:21">
      <c r="A1304" s="12" t="s">
        <v>46</v>
      </c>
      <c r="B1304" s="13">
        <v>2</v>
      </c>
      <c r="C1304" t="s">
        <v>38</v>
      </c>
      <c r="D1304" t="s">
        <v>68</v>
      </c>
      <c r="E1304" t="str">
        <f t="shared" si="20"/>
        <v>Average Event Day2Average Per Device30% Cycling</v>
      </c>
      <c r="F1304">
        <v>1.718845</v>
      </c>
      <c r="G1304">
        <v>1.7863549999999999</v>
      </c>
      <c r="H1304">
        <v>1.8153790000000001</v>
      </c>
      <c r="I1304">
        <v>71.926299999999998</v>
      </c>
      <c r="J1304">
        <v>-2.0298999999999998E-3</v>
      </c>
      <c r="K1304">
        <v>3.9054800000000001E-2</v>
      </c>
      <c r="L1304">
        <v>6.7510000000000001E-2</v>
      </c>
      <c r="M1304">
        <v>9.5965200000000001E-2</v>
      </c>
      <c r="N1304">
        <v>0.13705000000000001</v>
      </c>
      <c r="O1304">
        <v>2.69935E-2</v>
      </c>
      <c r="P1304">
        <v>6.8078200000000005E-2</v>
      </c>
      <c r="Q1304">
        <v>9.6533400000000005E-2</v>
      </c>
      <c r="R1304">
        <v>0.12498860000000001</v>
      </c>
      <c r="S1304">
        <v>0.16607340000000001</v>
      </c>
      <c r="T1304">
        <v>14</v>
      </c>
      <c r="U1304">
        <v>17</v>
      </c>
    </row>
    <row r="1305" spans="1:21">
      <c r="A1305" s="12" t="s">
        <v>46</v>
      </c>
      <c r="B1305" s="13">
        <v>2</v>
      </c>
      <c r="C1305" t="s">
        <v>38</v>
      </c>
      <c r="D1305" t="s">
        <v>40</v>
      </c>
      <c r="E1305" t="str">
        <f t="shared" si="20"/>
        <v>Average Event Day2Average Per Device50% Cycling</v>
      </c>
      <c r="F1305">
        <v>1.6981679999999999</v>
      </c>
      <c r="G1305">
        <v>1.722504</v>
      </c>
      <c r="H1305">
        <v>1.7417229999999999</v>
      </c>
      <c r="I1305">
        <v>71.937299999999993</v>
      </c>
      <c r="J1305">
        <v>-2.6655499999999999E-2</v>
      </c>
      <c r="K1305">
        <v>3.4705000000000001E-3</v>
      </c>
      <c r="L1305">
        <v>2.4335699999999998E-2</v>
      </c>
      <c r="M1305">
        <v>4.5200900000000002E-2</v>
      </c>
      <c r="N1305">
        <v>7.5327000000000005E-2</v>
      </c>
      <c r="O1305">
        <v>-7.4367000000000001E-3</v>
      </c>
      <c r="P1305">
        <v>2.2689299999999999E-2</v>
      </c>
      <c r="Q1305">
        <v>4.3554500000000003E-2</v>
      </c>
      <c r="R1305">
        <v>6.4419799999999999E-2</v>
      </c>
      <c r="S1305">
        <v>9.4545799999999999E-2</v>
      </c>
      <c r="T1305">
        <v>14</v>
      </c>
      <c r="U1305">
        <v>17</v>
      </c>
    </row>
    <row r="1306" spans="1:21">
      <c r="A1306" s="12" t="s">
        <v>46</v>
      </c>
      <c r="B1306" s="13">
        <v>2</v>
      </c>
      <c r="C1306" t="s">
        <v>37</v>
      </c>
      <c r="D1306" t="s">
        <v>68</v>
      </c>
      <c r="E1306" t="str">
        <f t="shared" si="20"/>
        <v>Average Event Day2Average Per Premise30% Cycling</v>
      </c>
      <c r="F1306">
        <v>4.3193140000000003</v>
      </c>
      <c r="G1306">
        <v>4.4889609999999998</v>
      </c>
      <c r="H1306">
        <v>4.5618939999999997</v>
      </c>
      <c r="I1306">
        <v>71.926299999999998</v>
      </c>
      <c r="J1306">
        <v>-5.1008E-3</v>
      </c>
      <c r="K1306">
        <v>9.8141699999999998E-2</v>
      </c>
      <c r="L1306">
        <v>0.1696472</v>
      </c>
      <c r="M1306">
        <v>0.2411527</v>
      </c>
      <c r="N1306">
        <v>0.34439530000000002</v>
      </c>
      <c r="O1306">
        <v>6.7832400000000001E-2</v>
      </c>
      <c r="P1306">
        <v>0.1710749</v>
      </c>
      <c r="Q1306">
        <v>0.2425804</v>
      </c>
      <c r="R1306">
        <v>0.31408589999999997</v>
      </c>
      <c r="S1306">
        <v>0.41732839999999999</v>
      </c>
      <c r="T1306">
        <v>14</v>
      </c>
      <c r="U1306">
        <v>17</v>
      </c>
    </row>
    <row r="1307" spans="1:21">
      <c r="A1307" s="12" t="s">
        <v>46</v>
      </c>
      <c r="B1307" s="13">
        <v>2</v>
      </c>
      <c r="C1307" t="s">
        <v>37</v>
      </c>
      <c r="D1307" t="s">
        <v>40</v>
      </c>
      <c r="E1307" t="str">
        <f t="shared" si="20"/>
        <v>Average Event Day2Average Per Premise50% Cycling</v>
      </c>
      <c r="F1307">
        <v>4.152126</v>
      </c>
      <c r="G1307">
        <v>4.2116280000000001</v>
      </c>
      <c r="H1307">
        <v>4.2586199999999996</v>
      </c>
      <c r="I1307">
        <v>71.937299999999993</v>
      </c>
      <c r="J1307">
        <v>-6.5174200000000002E-2</v>
      </c>
      <c r="K1307">
        <v>8.4858999999999993E-3</v>
      </c>
      <c r="L1307">
        <v>5.9502600000000003E-2</v>
      </c>
      <c r="M1307">
        <v>0.1105193</v>
      </c>
      <c r="N1307">
        <v>0.18417939999999999</v>
      </c>
      <c r="O1307">
        <v>-1.8182799999999999E-2</v>
      </c>
      <c r="P1307">
        <v>5.5477199999999997E-2</v>
      </c>
      <c r="Q1307">
        <v>0.1064939</v>
      </c>
      <c r="R1307">
        <v>0.1575107</v>
      </c>
      <c r="S1307">
        <v>0.23117070000000001</v>
      </c>
      <c r="T1307">
        <v>14</v>
      </c>
      <c r="U1307">
        <v>17</v>
      </c>
    </row>
    <row r="1308" spans="1:21">
      <c r="A1308" s="12" t="s">
        <v>46</v>
      </c>
      <c r="B1308" s="13">
        <v>2</v>
      </c>
      <c r="C1308" t="s">
        <v>39</v>
      </c>
      <c r="D1308" t="s">
        <v>68</v>
      </c>
      <c r="E1308" t="str">
        <f t="shared" si="20"/>
        <v>Average Event Day2Average Per Ton30% Cycling</v>
      </c>
      <c r="F1308">
        <v>0.44670890000000002</v>
      </c>
      <c r="G1308">
        <v>0.464254</v>
      </c>
      <c r="H1308">
        <v>0.47179680000000002</v>
      </c>
      <c r="I1308">
        <v>71.926299999999998</v>
      </c>
      <c r="J1308">
        <v>-5.2760000000000003E-4</v>
      </c>
      <c r="K1308">
        <v>1.01499E-2</v>
      </c>
      <c r="L1308">
        <v>1.7545100000000001E-2</v>
      </c>
      <c r="M1308">
        <v>2.4940299999999999E-2</v>
      </c>
      <c r="N1308">
        <v>3.5617799999999998E-2</v>
      </c>
      <c r="O1308">
        <v>7.0153000000000004E-3</v>
      </c>
      <c r="P1308">
        <v>1.7692800000000002E-2</v>
      </c>
      <c r="Q1308">
        <v>2.5087999999999999E-2</v>
      </c>
      <c r="R1308">
        <v>3.2483100000000001E-2</v>
      </c>
      <c r="S1308">
        <v>4.31606E-2</v>
      </c>
      <c r="T1308">
        <v>14</v>
      </c>
      <c r="U1308">
        <v>17</v>
      </c>
    </row>
    <row r="1309" spans="1:21">
      <c r="A1309" s="12" t="s">
        <v>46</v>
      </c>
      <c r="B1309" s="13">
        <v>2</v>
      </c>
      <c r="C1309" t="s">
        <v>39</v>
      </c>
      <c r="D1309" t="s">
        <v>40</v>
      </c>
      <c r="E1309" t="str">
        <f t="shared" si="20"/>
        <v>Average Event Day2Average Per Ton50% Cycling</v>
      </c>
      <c r="F1309">
        <v>0.43596170000000001</v>
      </c>
      <c r="G1309">
        <v>0.44220920000000002</v>
      </c>
      <c r="H1309">
        <v>0.44714320000000002</v>
      </c>
      <c r="I1309">
        <v>71.937299999999993</v>
      </c>
      <c r="J1309">
        <v>-6.8431000000000004E-3</v>
      </c>
      <c r="K1309">
        <v>8.9099999999999997E-4</v>
      </c>
      <c r="L1309">
        <v>6.2475999999999999E-3</v>
      </c>
      <c r="M1309">
        <v>1.16042E-2</v>
      </c>
      <c r="N1309">
        <v>1.9338299999999999E-2</v>
      </c>
      <c r="O1309">
        <v>-1.9092E-3</v>
      </c>
      <c r="P1309">
        <v>5.8249E-3</v>
      </c>
      <c r="Q1309">
        <v>1.11815E-2</v>
      </c>
      <c r="R1309">
        <v>1.65381E-2</v>
      </c>
      <c r="S1309">
        <v>2.4272200000000001E-2</v>
      </c>
      <c r="T1309">
        <v>14</v>
      </c>
      <c r="U1309">
        <v>17</v>
      </c>
    </row>
    <row r="1310" spans="1:21">
      <c r="A1310" s="12" t="s">
        <v>46</v>
      </c>
      <c r="B1310" s="13">
        <v>3</v>
      </c>
      <c r="C1310" t="s">
        <v>38</v>
      </c>
      <c r="D1310" t="s">
        <v>68</v>
      </c>
      <c r="E1310" t="str">
        <f t="shared" si="20"/>
        <v>Average Event Day3Average Per Device30% Cycling</v>
      </c>
      <c r="F1310">
        <v>1.6310990000000001</v>
      </c>
      <c r="G1310">
        <v>1.708134</v>
      </c>
      <c r="H1310">
        <v>1.735886</v>
      </c>
      <c r="I1310">
        <v>71.318299999999994</v>
      </c>
      <c r="J1310">
        <v>1.1003300000000001E-2</v>
      </c>
      <c r="K1310">
        <v>5.0015200000000003E-2</v>
      </c>
      <c r="L1310">
        <v>7.7034699999999998E-2</v>
      </c>
      <c r="M1310">
        <v>0.1040542</v>
      </c>
      <c r="N1310">
        <v>0.1430661</v>
      </c>
      <c r="O1310">
        <v>3.87558E-2</v>
      </c>
      <c r="P1310">
        <v>7.7767699999999995E-2</v>
      </c>
      <c r="Q1310">
        <v>0.1047872</v>
      </c>
      <c r="R1310">
        <v>0.1318067</v>
      </c>
      <c r="S1310">
        <v>0.17081859999999999</v>
      </c>
      <c r="T1310">
        <v>14</v>
      </c>
      <c r="U1310">
        <v>17</v>
      </c>
    </row>
    <row r="1311" spans="1:21">
      <c r="A1311" s="12" t="s">
        <v>46</v>
      </c>
      <c r="B1311" s="13">
        <v>3</v>
      </c>
      <c r="C1311" t="s">
        <v>38</v>
      </c>
      <c r="D1311" t="s">
        <v>40</v>
      </c>
      <c r="E1311" t="str">
        <f t="shared" si="20"/>
        <v>Average Event Day3Average Per Device50% Cycling</v>
      </c>
      <c r="F1311">
        <v>1.651875</v>
      </c>
      <c r="G1311">
        <v>1.6762049999999999</v>
      </c>
      <c r="H1311">
        <v>1.6949080000000001</v>
      </c>
      <c r="I1311">
        <v>71.422399999999996</v>
      </c>
      <c r="J1311">
        <v>-2.5467099999999999E-2</v>
      </c>
      <c r="K1311">
        <v>3.9534000000000001E-3</v>
      </c>
      <c r="L1311">
        <v>2.4329900000000002E-2</v>
      </c>
      <c r="M1311">
        <v>4.47064E-2</v>
      </c>
      <c r="N1311">
        <v>7.4126899999999996E-2</v>
      </c>
      <c r="O1311">
        <v>-6.7648999999999999E-3</v>
      </c>
      <c r="P1311">
        <v>2.2655600000000001E-2</v>
      </c>
      <c r="Q1311">
        <v>4.30322E-2</v>
      </c>
      <c r="R1311">
        <v>6.3408699999999998E-2</v>
      </c>
      <c r="S1311">
        <v>9.2829200000000001E-2</v>
      </c>
      <c r="T1311">
        <v>14</v>
      </c>
      <c r="U1311">
        <v>17</v>
      </c>
    </row>
    <row r="1312" spans="1:21">
      <c r="A1312" s="12" t="s">
        <v>46</v>
      </c>
      <c r="B1312" s="13">
        <v>3</v>
      </c>
      <c r="C1312" t="s">
        <v>37</v>
      </c>
      <c r="D1312" t="s">
        <v>68</v>
      </c>
      <c r="E1312" t="str">
        <f t="shared" si="20"/>
        <v>Average Event Day3Average Per Premise30% Cycling</v>
      </c>
      <c r="F1312">
        <v>4.0988150000000001</v>
      </c>
      <c r="G1312">
        <v>4.2923970000000002</v>
      </c>
      <c r="H1312">
        <v>4.3621359999999996</v>
      </c>
      <c r="I1312">
        <v>71.318299999999994</v>
      </c>
      <c r="J1312">
        <v>2.7650299999999999E-2</v>
      </c>
      <c r="K1312">
        <v>0.12568380000000001</v>
      </c>
      <c r="L1312">
        <v>0.19358159999999999</v>
      </c>
      <c r="M1312">
        <v>0.26147930000000003</v>
      </c>
      <c r="N1312">
        <v>0.35951290000000002</v>
      </c>
      <c r="O1312">
        <v>9.7390099999999993E-2</v>
      </c>
      <c r="P1312">
        <v>0.1954236</v>
      </c>
      <c r="Q1312">
        <v>0.26332139999999998</v>
      </c>
      <c r="R1312">
        <v>0.33121909999999999</v>
      </c>
      <c r="S1312">
        <v>0.42925269999999999</v>
      </c>
      <c r="T1312">
        <v>14</v>
      </c>
      <c r="U1312">
        <v>17</v>
      </c>
    </row>
    <row r="1313" spans="1:21">
      <c r="A1313" s="12" t="s">
        <v>46</v>
      </c>
      <c r="B1313" s="13">
        <v>3</v>
      </c>
      <c r="C1313" t="s">
        <v>37</v>
      </c>
      <c r="D1313" t="s">
        <v>40</v>
      </c>
      <c r="E1313" t="str">
        <f t="shared" si="20"/>
        <v>Average Event Day3Average Per Premise50% Cycling</v>
      </c>
      <c r="F1313">
        <v>4.0389379999999999</v>
      </c>
      <c r="G1313">
        <v>4.0984249999999998</v>
      </c>
      <c r="H1313">
        <v>4.1441540000000003</v>
      </c>
      <c r="I1313">
        <v>71.422399999999996</v>
      </c>
      <c r="J1313">
        <v>-6.2268999999999998E-2</v>
      </c>
      <c r="K1313">
        <v>9.6658999999999998E-3</v>
      </c>
      <c r="L1313">
        <v>5.94878E-2</v>
      </c>
      <c r="M1313">
        <v>0.1093097</v>
      </c>
      <c r="N1313">
        <v>0.18124470000000001</v>
      </c>
      <c r="O1313">
        <v>-1.6540800000000001E-2</v>
      </c>
      <c r="P1313">
        <v>5.5394100000000002E-2</v>
      </c>
      <c r="Q1313">
        <v>0.105216</v>
      </c>
      <c r="R1313">
        <v>0.15503790000000001</v>
      </c>
      <c r="S1313">
        <v>0.22697290000000001</v>
      </c>
      <c r="T1313">
        <v>14</v>
      </c>
      <c r="U1313">
        <v>17</v>
      </c>
    </row>
    <row r="1314" spans="1:21">
      <c r="A1314" s="12" t="s">
        <v>46</v>
      </c>
      <c r="B1314" s="13">
        <v>3</v>
      </c>
      <c r="C1314" t="s">
        <v>39</v>
      </c>
      <c r="D1314" t="s">
        <v>68</v>
      </c>
      <c r="E1314" t="str">
        <f t="shared" si="20"/>
        <v>Average Event Day3Average Per Ton30% Cycling</v>
      </c>
      <c r="F1314">
        <v>0.42390460000000002</v>
      </c>
      <c r="G1314">
        <v>0.44392500000000001</v>
      </c>
      <c r="H1314">
        <v>0.45113760000000003</v>
      </c>
      <c r="I1314">
        <v>71.318299999999994</v>
      </c>
      <c r="J1314">
        <v>2.8595999999999999E-3</v>
      </c>
      <c r="K1314">
        <v>1.29984E-2</v>
      </c>
      <c r="L1314">
        <v>2.00205E-2</v>
      </c>
      <c r="M1314">
        <v>2.7042500000000001E-2</v>
      </c>
      <c r="N1314">
        <v>3.71813E-2</v>
      </c>
      <c r="O1314">
        <v>1.00722E-2</v>
      </c>
      <c r="P1314">
        <v>2.0211E-2</v>
      </c>
      <c r="Q1314">
        <v>2.7233E-2</v>
      </c>
      <c r="R1314">
        <v>3.4255099999999997E-2</v>
      </c>
      <c r="S1314">
        <v>4.43939E-2</v>
      </c>
      <c r="T1314">
        <v>14</v>
      </c>
      <c r="U1314">
        <v>17</v>
      </c>
    </row>
    <row r="1315" spans="1:21">
      <c r="A1315" s="12" t="s">
        <v>46</v>
      </c>
      <c r="B1315" s="13">
        <v>3</v>
      </c>
      <c r="C1315" t="s">
        <v>39</v>
      </c>
      <c r="D1315" t="s">
        <v>40</v>
      </c>
      <c r="E1315" t="str">
        <f t="shared" si="20"/>
        <v>Average Event Day3Average Per Ton50% Cycling</v>
      </c>
      <c r="F1315">
        <v>0.42407719999999999</v>
      </c>
      <c r="G1315">
        <v>0.43032330000000002</v>
      </c>
      <c r="H1315">
        <v>0.43512459999999997</v>
      </c>
      <c r="I1315">
        <v>71.422399999999996</v>
      </c>
      <c r="J1315">
        <v>-6.5380000000000004E-3</v>
      </c>
      <c r="K1315">
        <v>1.0149E-3</v>
      </c>
      <c r="L1315">
        <v>6.2461000000000001E-3</v>
      </c>
      <c r="M1315">
        <v>1.1477299999999999E-2</v>
      </c>
      <c r="N1315">
        <v>1.9030200000000001E-2</v>
      </c>
      <c r="O1315">
        <v>-1.7367000000000001E-3</v>
      </c>
      <c r="P1315">
        <v>5.8162999999999999E-3</v>
      </c>
      <c r="Q1315">
        <v>1.1047400000000001E-2</v>
      </c>
      <c r="R1315">
        <v>1.6278600000000001E-2</v>
      </c>
      <c r="S1315">
        <v>2.3831600000000001E-2</v>
      </c>
      <c r="T1315">
        <v>14</v>
      </c>
      <c r="U1315">
        <v>17</v>
      </c>
    </row>
    <row r="1316" spans="1:21">
      <c r="A1316" s="12" t="s">
        <v>46</v>
      </c>
      <c r="B1316" s="13">
        <v>4</v>
      </c>
      <c r="C1316" t="s">
        <v>38</v>
      </c>
      <c r="D1316" t="s">
        <v>68</v>
      </c>
      <c r="E1316" t="str">
        <f t="shared" si="20"/>
        <v>Average Event Day4Average Per Device30% Cycling</v>
      </c>
      <c r="F1316">
        <v>1.593583</v>
      </c>
      <c r="G1316">
        <v>1.6757089999999999</v>
      </c>
      <c r="H1316">
        <v>1.7029350000000001</v>
      </c>
      <c r="I1316">
        <v>70.985600000000005</v>
      </c>
      <c r="J1316">
        <v>1.7125700000000001E-2</v>
      </c>
      <c r="K1316">
        <v>5.5528500000000001E-2</v>
      </c>
      <c r="L1316">
        <v>8.2126099999999994E-2</v>
      </c>
      <c r="M1316">
        <v>0.1087238</v>
      </c>
      <c r="N1316">
        <v>0.1471266</v>
      </c>
      <c r="O1316">
        <v>4.4351500000000002E-2</v>
      </c>
      <c r="P1316">
        <v>8.27542E-2</v>
      </c>
      <c r="Q1316">
        <v>0.1093519</v>
      </c>
      <c r="R1316">
        <v>0.1359495</v>
      </c>
      <c r="S1316">
        <v>0.17435229999999999</v>
      </c>
      <c r="T1316">
        <v>14</v>
      </c>
      <c r="U1316">
        <v>17</v>
      </c>
    </row>
    <row r="1317" spans="1:21">
      <c r="A1317" s="12" t="s">
        <v>46</v>
      </c>
      <c r="B1317" s="13">
        <v>4</v>
      </c>
      <c r="C1317" t="s">
        <v>38</v>
      </c>
      <c r="D1317" t="s">
        <v>40</v>
      </c>
      <c r="E1317" t="str">
        <f t="shared" si="20"/>
        <v>Average Event Day4Average Per Device50% Cycling</v>
      </c>
      <c r="F1317">
        <v>1.636755</v>
      </c>
      <c r="G1317">
        <v>1.6621950000000001</v>
      </c>
      <c r="H1317">
        <v>1.680741</v>
      </c>
      <c r="I1317">
        <v>71.077600000000004</v>
      </c>
      <c r="J1317">
        <v>-2.42817E-2</v>
      </c>
      <c r="K1317">
        <v>5.0942000000000001E-3</v>
      </c>
      <c r="L1317">
        <v>2.5439900000000001E-2</v>
      </c>
      <c r="M1317">
        <v>4.57855E-2</v>
      </c>
      <c r="N1317">
        <v>7.5161400000000003E-2</v>
      </c>
      <c r="O1317">
        <v>-5.7356999999999998E-3</v>
      </c>
      <c r="P1317">
        <v>2.36402E-2</v>
      </c>
      <c r="Q1317">
        <v>4.3985799999999999E-2</v>
      </c>
      <c r="R1317">
        <v>6.43315E-2</v>
      </c>
      <c r="S1317">
        <v>9.3707399999999996E-2</v>
      </c>
      <c r="T1317">
        <v>14</v>
      </c>
      <c r="U1317">
        <v>17</v>
      </c>
    </row>
    <row r="1318" spans="1:21">
      <c r="A1318" s="12" t="s">
        <v>46</v>
      </c>
      <c r="B1318" s="13">
        <v>4</v>
      </c>
      <c r="C1318" t="s">
        <v>37</v>
      </c>
      <c r="D1318" t="s">
        <v>68</v>
      </c>
      <c r="E1318" t="str">
        <f t="shared" si="20"/>
        <v>Average Event Day4Average Per Premise30% Cycling</v>
      </c>
      <c r="F1318">
        <v>4.0045390000000003</v>
      </c>
      <c r="G1318">
        <v>4.2109160000000001</v>
      </c>
      <c r="H1318">
        <v>4.2793320000000001</v>
      </c>
      <c r="I1318">
        <v>70.985600000000005</v>
      </c>
      <c r="J1318">
        <v>4.3035499999999997E-2</v>
      </c>
      <c r="K1318">
        <v>0.13953850000000001</v>
      </c>
      <c r="L1318">
        <v>0.20637610000000001</v>
      </c>
      <c r="M1318">
        <v>0.2732137</v>
      </c>
      <c r="N1318">
        <v>0.36971660000000001</v>
      </c>
      <c r="O1318">
        <v>0.1114516</v>
      </c>
      <c r="P1318">
        <v>0.20795459999999999</v>
      </c>
      <c r="Q1318">
        <v>0.27479219999999999</v>
      </c>
      <c r="R1318">
        <v>0.34162979999999998</v>
      </c>
      <c r="S1318">
        <v>0.43813269999999999</v>
      </c>
      <c r="T1318">
        <v>14</v>
      </c>
      <c r="U1318">
        <v>17</v>
      </c>
    </row>
    <row r="1319" spans="1:21">
      <c r="A1319" s="12" t="s">
        <v>46</v>
      </c>
      <c r="B1319" s="13">
        <v>4</v>
      </c>
      <c r="C1319" t="s">
        <v>37</v>
      </c>
      <c r="D1319" t="s">
        <v>40</v>
      </c>
      <c r="E1319" t="str">
        <f t="shared" si="20"/>
        <v>Average Event Day4Average Per Premise50% Cycling</v>
      </c>
      <c r="F1319">
        <v>4.0019660000000004</v>
      </c>
      <c r="G1319">
        <v>4.0641679999999996</v>
      </c>
      <c r="H1319">
        <v>4.1095139999999999</v>
      </c>
      <c r="I1319">
        <v>71.077600000000004</v>
      </c>
      <c r="J1319">
        <v>-5.9370300000000001E-2</v>
      </c>
      <c r="K1319">
        <v>1.2455600000000001E-2</v>
      </c>
      <c r="L1319">
        <v>6.2202E-2</v>
      </c>
      <c r="M1319">
        <v>0.1119484</v>
      </c>
      <c r="N1319">
        <v>0.1837743</v>
      </c>
      <c r="O1319">
        <v>-1.4024500000000001E-2</v>
      </c>
      <c r="P1319">
        <v>5.7801400000000003E-2</v>
      </c>
      <c r="Q1319">
        <v>0.1075478</v>
      </c>
      <c r="R1319">
        <v>0.1572942</v>
      </c>
      <c r="S1319">
        <v>0.22911999999999999</v>
      </c>
      <c r="T1319">
        <v>14</v>
      </c>
      <c r="U1319">
        <v>17</v>
      </c>
    </row>
    <row r="1320" spans="1:21">
      <c r="A1320" s="12" t="s">
        <v>46</v>
      </c>
      <c r="B1320" s="13">
        <v>4</v>
      </c>
      <c r="C1320" t="s">
        <v>39</v>
      </c>
      <c r="D1320" t="s">
        <v>68</v>
      </c>
      <c r="E1320" t="str">
        <f t="shared" si="20"/>
        <v>Average Event Day4Average Per Ton30% Cycling</v>
      </c>
      <c r="F1320">
        <v>0.41415439999999998</v>
      </c>
      <c r="G1320">
        <v>0.4354981</v>
      </c>
      <c r="H1320">
        <v>0.44257380000000002</v>
      </c>
      <c r="I1320">
        <v>70.985600000000005</v>
      </c>
      <c r="J1320">
        <v>4.4508000000000004E-3</v>
      </c>
      <c r="K1320">
        <v>1.44312E-2</v>
      </c>
      <c r="L1320">
        <v>2.13437E-2</v>
      </c>
      <c r="M1320">
        <v>2.8256099999999999E-2</v>
      </c>
      <c r="N1320">
        <v>3.8236600000000003E-2</v>
      </c>
      <c r="O1320">
        <v>1.15265E-2</v>
      </c>
      <c r="P1320">
        <v>2.1506899999999999E-2</v>
      </c>
      <c r="Q1320">
        <v>2.8419300000000002E-2</v>
      </c>
      <c r="R1320">
        <v>3.5331799999999997E-2</v>
      </c>
      <c r="S1320">
        <v>4.5312199999999997E-2</v>
      </c>
      <c r="T1320">
        <v>14</v>
      </c>
      <c r="U1320">
        <v>17</v>
      </c>
    </row>
    <row r="1321" spans="1:21">
      <c r="A1321" s="12" t="s">
        <v>46</v>
      </c>
      <c r="B1321" s="13">
        <v>4</v>
      </c>
      <c r="C1321" t="s">
        <v>39</v>
      </c>
      <c r="D1321" t="s">
        <v>40</v>
      </c>
      <c r="E1321" t="str">
        <f t="shared" si="20"/>
        <v>Average Event Day4Average Per Ton50% Cycling</v>
      </c>
      <c r="F1321">
        <v>0.42019529999999999</v>
      </c>
      <c r="G1321">
        <v>0.42672640000000001</v>
      </c>
      <c r="H1321">
        <v>0.43148760000000003</v>
      </c>
      <c r="I1321">
        <v>71.077600000000004</v>
      </c>
      <c r="J1321">
        <v>-6.2337E-3</v>
      </c>
      <c r="K1321">
        <v>1.3078E-3</v>
      </c>
      <c r="L1321">
        <v>6.5310999999999998E-3</v>
      </c>
      <c r="M1321">
        <v>1.1754300000000001E-2</v>
      </c>
      <c r="N1321">
        <v>1.9295799999999998E-2</v>
      </c>
      <c r="O1321">
        <v>-1.4725000000000001E-3</v>
      </c>
      <c r="P1321">
        <v>6.0689999999999997E-3</v>
      </c>
      <c r="Q1321">
        <v>1.12923E-2</v>
      </c>
      <c r="R1321">
        <v>1.6515499999999999E-2</v>
      </c>
      <c r="S1321">
        <v>2.4056999999999999E-2</v>
      </c>
      <c r="T1321">
        <v>14</v>
      </c>
      <c r="U1321">
        <v>17</v>
      </c>
    </row>
    <row r="1322" spans="1:21">
      <c r="A1322" s="12" t="s">
        <v>46</v>
      </c>
      <c r="B1322" s="13">
        <v>5</v>
      </c>
      <c r="C1322" t="s">
        <v>38</v>
      </c>
      <c r="D1322" t="s">
        <v>68</v>
      </c>
      <c r="E1322" t="str">
        <f t="shared" si="20"/>
        <v>Average Event Day5Average Per Device30% Cycling</v>
      </c>
      <c r="F1322">
        <v>1.6249180000000001</v>
      </c>
      <c r="G1322">
        <v>1.705398</v>
      </c>
      <c r="H1322">
        <v>1.733106</v>
      </c>
      <c r="I1322">
        <v>70.923500000000004</v>
      </c>
      <c r="J1322">
        <v>1.3643799999999999E-2</v>
      </c>
      <c r="K1322">
        <v>5.3131400000000002E-2</v>
      </c>
      <c r="L1322">
        <v>8.0480300000000005E-2</v>
      </c>
      <c r="M1322">
        <v>0.1078293</v>
      </c>
      <c r="N1322">
        <v>0.1473169</v>
      </c>
      <c r="O1322">
        <v>4.1351800000000001E-2</v>
      </c>
      <c r="P1322">
        <v>8.0839400000000006E-2</v>
      </c>
      <c r="Q1322">
        <v>0.1081884</v>
      </c>
      <c r="R1322">
        <v>0.1355374</v>
      </c>
      <c r="S1322">
        <v>0.17502499999999999</v>
      </c>
      <c r="T1322">
        <v>14</v>
      </c>
      <c r="U1322">
        <v>17</v>
      </c>
    </row>
    <row r="1323" spans="1:21">
      <c r="A1323" s="12" t="s">
        <v>46</v>
      </c>
      <c r="B1323" s="13">
        <v>5</v>
      </c>
      <c r="C1323" t="s">
        <v>38</v>
      </c>
      <c r="D1323" t="s">
        <v>40</v>
      </c>
      <c r="E1323" t="str">
        <f t="shared" si="20"/>
        <v>Average Event Day5Average Per Device50% Cycling</v>
      </c>
      <c r="F1323">
        <v>1.6699200000000001</v>
      </c>
      <c r="G1323">
        <v>1.719924</v>
      </c>
      <c r="H1323">
        <v>1.739114</v>
      </c>
      <c r="I1323">
        <v>71.0381</v>
      </c>
      <c r="J1323">
        <v>-1.7340000000000001E-3</v>
      </c>
      <c r="K1323">
        <v>2.8832900000000002E-2</v>
      </c>
      <c r="L1323">
        <v>5.0003400000000003E-2</v>
      </c>
      <c r="M1323">
        <v>7.1173899999999998E-2</v>
      </c>
      <c r="N1323">
        <v>0.10174080000000001</v>
      </c>
      <c r="O1323">
        <v>1.7456099999999999E-2</v>
      </c>
      <c r="P1323">
        <v>4.8023000000000003E-2</v>
      </c>
      <c r="Q1323">
        <v>6.9193500000000005E-2</v>
      </c>
      <c r="R1323">
        <v>9.0364E-2</v>
      </c>
      <c r="S1323">
        <v>0.1209308</v>
      </c>
      <c r="T1323">
        <v>14</v>
      </c>
      <c r="U1323">
        <v>17</v>
      </c>
    </row>
    <row r="1324" spans="1:21">
      <c r="A1324" s="12" t="s">
        <v>46</v>
      </c>
      <c r="B1324" s="13">
        <v>5</v>
      </c>
      <c r="C1324" t="s">
        <v>37</v>
      </c>
      <c r="D1324" t="s">
        <v>68</v>
      </c>
      <c r="E1324" t="str">
        <f t="shared" si="20"/>
        <v>Average Event Day5Average Per Premise30% Cycling</v>
      </c>
      <c r="F1324">
        <v>4.0832819999999996</v>
      </c>
      <c r="G1324">
        <v>4.2855220000000003</v>
      </c>
      <c r="H1324">
        <v>4.3551510000000002</v>
      </c>
      <c r="I1324">
        <v>70.923500000000004</v>
      </c>
      <c r="J1324">
        <v>3.4285799999999998E-2</v>
      </c>
      <c r="K1324">
        <v>0.13351479999999999</v>
      </c>
      <c r="L1324">
        <v>0.20224049999999999</v>
      </c>
      <c r="M1324">
        <v>0.27096619999999999</v>
      </c>
      <c r="N1324">
        <v>0.3701952</v>
      </c>
      <c r="O1324">
        <v>0.10391400000000001</v>
      </c>
      <c r="P1324">
        <v>0.20314299999999999</v>
      </c>
      <c r="Q1324">
        <v>0.27186870000000002</v>
      </c>
      <c r="R1324">
        <v>0.34059440000000002</v>
      </c>
      <c r="S1324">
        <v>0.43982339999999998</v>
      </c>
      <c r="T1324">
        <v>14</v>
      </c>
      <c r="U1324">
        <v>17</v>
      </c>
    </row>
    <row r="1325" spans="1:21">
      <c r="A1325" s="12" t="s">
        <v>46</v>
      </c>
      <c r="B1325" s="13">
        <v>5</v>
      </c>
      <c r="C1325" t="s">
        <v>37</v>
      </c>
      <c r="D1325" t="s">
        <v>40</v>
      </c>
      <c r="E1325" t="str">
        <f t="shared" si="20"/>
        <v>Average Event Day5Average Per Premise50% Cycling</v>
      </c>
      <c r="F1325">
        <v>4.0830580000000003</v>
      </c>
      <c r="G1325">
        <v>4.2053200000000004</v>
      </c>
      <c r="H1325">
        <v>4.2522409999999997</v>
      </c>
      <c r="I1325">
        <v>71.0381</v>
      </c>
      <c r="J1325">
        <v>-4.2395000000000002E-3</v>
      </c>
      <c r="K1325">
        <v>7.04983E-2</v>
      </c>
      <c r="L1325">
        <v>0.1222615</v>
      </c>
      <c r="M1325">
        <v>0.1740247</v>
      </c>
      <c r="N1325">
        <v>0.2487626</v>
      </c>
      <c r="O1325">
        <v>4.2681200000000002E-2</v>
      </c>
      <c r="P1325">
        <v>0.1174191</v>
      </c>
      <c r="Q1325">
        <v>0.16918230000000001</v>
      </c>
      <c r="R1325">
        <v>0.22094549999999999</v>
      </c>
      <c r="S1325">
        <v>0.29568339999999999</v>
      </c>
      <c r="T1325">
        <v>14</v>
      </c>
      <c r="U1325">
        <v>17</v>
      </c>
    </row>
    <row r="1326" spans="1:21">
      <c r="A1326" s="12" t="s">
        <v>46</v>
      </c>
      <c r="B1326" s="13">
        <v>5</v>
      </c>
      <c r="C1326" t="s">
        <v>39</v>
      </c>
      <c r="D1326" t="s">
        <v>68</v>
      </c>
      <c r="E1326" t="str">
        <f t="shared" si="20"/>
        <v>Average Event Day5Average Per Ton30% Cycling</v>
      </c>
      <c r="F1326">
        <v>0.42229810000000001</v>
      </c>
      <c r="G1326">
        <v>0.4432141</v>
      </c>
      <c r="H1326">
        <v>0.45041510000000001</v>
      </c>
      <c r="I1326">
        <v>70.923500000000004</v>
      </c>
      <c r="J1326">
        <v>3.5458999999999998E-3</v>
      </c>
      <c r="K1326">
        <v>1.3808300000000001E-2</v>
      </c>
      <c r="L1326">
        <v>2.0916000000000001E-2</v>
      </c>
      <c r="M1326">
        <v>2.8023699999999999E-2</v>
      </c>
      <c r="N1326">
        <v>3.8286000000000001E-2</v>
      </c>
      <c r="O1326">
        <v>1.07469E-2</v>
      </c>
      <c r="P1326">
        <v>2.1009300000000002E-2</v>
      </c>
      <c r="Q1326">
        <v>2.8117E-2</v>
      </c>
      <c r="R1326">
        <v>3.5224699999999998E-2</v>
      </c>
      <c r="S1326">
        <v>4.5487100000000003E-2</v>
      </c>
      <c r="T1326">
        <v>14</v>
      </c>
      <c r="U1326">
        <v>17</v>
      </c>
    </row>
    <row r="1327" spans="1:21">
      <c r="A1327" s="12" t="s">
        <v>46</v>
      </c>
      <c r="B1327" s="13">
        <v>5</v>
      </c>
      <c r="C1327" t="s">
        <v>39</v>
      </c>
      <c r="D1327" t="s">
        <v>40</v>
      </c>
      <c r="E1327" t="str">
        <f t="shared" si="20"/>
        <v>Average Event Day5Average Per Ton50% Cycling</v>
      </c>
      <c r="F1327">
        <v>0.42870970000000003</v>
      </c>
      <c r="G1327">
        <v>0.44154690000000002</v>
      </c>
      <c r="H1327">
        <v>0.44647340000000002</v>
      </c>
      <c r="I1327">
        <v>71.0381</v>
      </c>
      <c r="J1327">
        <v>-4.4509999999999998E-4</v>
      </c>
      <c r="K1327">
        <v>7.4021E-3</v>
      </c>
      <c r="L1327">
        <v>1.2837100000000001E-2</v>
      </c>
      <c r="M1327">
        <v>1.8272099999999999E-2</v>
      </c>
      <c r="N1327">
        <v>2.6119400000000001E-2</v>
      </c>
      <c r="O1327">
        <v>4.4814E-3</v>
      </c>
      <c r="P1327">
        <v>1.23287E-2</v>
      </c>
      <c r="Q1327">
        <v>1.77637E-2</v>
      </c>
      <c r="R1327">
        <v>2.3198699999999999E-2</v>
      </c>
      <c r="S1327">
        <v>3.1046000000000001E-2</v>
      </c>
      <c r="T1327">
        <v>14</v>
      </c>
      <c r="U1327">
        <v>17</v>
      </c>
    </row>
    <row r="1328" spans="1:21">
      <c r="A1328" s="12" t="s">
        <v>46</v>
      </c>
      <c r="B1328" s="13">
        <v>6</v>
      </c>
      <c r="C1328" t="s">
        <v>38</v>
      </c>
      <c r="D1328" t="s">
        <v>68</v>
      </c>
      <c r="E1328" t="str">
        <f t="shared" si="20"/>
        <v>Average Event Day6Average Per Device30% Cycling</v>
      </c>
      <c r="F1328">
        <v>1.7680199999999999</v>
      </c>
      <c r="G1328">
        <v>1.8891199999999999</v>
      </c>
      <c r="H1328">
        <v>1.919813</v>
      </c>
      <c r="I1328">
        <v>71.255399999999995</v>
      </c>
      <c r="J1328">
        <v>4.7323400000000002E-2</v>
      </c>
      <c r="K1328">
        <v>9.0911000000000006E-2</v>
      </c>
      <c r="L1328">
        <v>0.1210997</v>
      </c>
      <c r="M1328">
        <v>0.15128839999999999</v>
      </c>
      <c r="N1328">
        <v>0.19487599999999999</v>
      </c>
      <c r="O1328">
        <v>7.80164E-2</v>
      </c>
      <c r="P1328">
        <v>0.12160410000000001</v>
      </c>
      <c r="Q1328">
        <v>0.15179280000000001</v>
      </c>
      <c r="R1328">
        <v>0.18198139999999999</v>
      </c>
      <c r="S1328">
        <v>0.22556909999999999</v>
      </c>
      <c r="T1328">
        <v>14</v>
      </c>
      <c r="U1328">
        <v>17</v>
      </c>
    </row>
    <row r="1329" spans="1:21">
      <c r="A1329" s="12" t="s">
        <v>46</v>
      </c>
      <c r="B1329" s="13">
        <v>6</v>
      </c>
      <c r="C1329" t="s">
        <v>38</v>
      </c>
      <c r="D1329" t="s">
        <v>40</v>
      </c>
      <c r="E1329" t="str">
        <f t="shared" si="20"/>
        <v>Average Event Day6Average Per Device50% Cycling</v>
      </c>
      <c r="F1329">
        <v>1.835615</v>
      </c>
      <c r="G1329">
        <v>1.8669530000000001</v>
      </c>
      <c r="H1329">
        <v>1.8877839999999999</v>
      </c>
      <c r="I1329">
        <v>71.2654</v>
      </c>
      <c r="J1329">
        <v>-2.5831E-2</v>
      </c>
      <c r="K1329">
        <v>7.9454E-3</v>
      </c>
      <c r="L1329">
        <v>3.13388E-2</v>
      </c>
      <c r="M1329">
        <v>5.4732200000000002E-2</v>
      </c>
      <c r="N1329">
        <v>8.8508600000000007E-2</v>
      </c>
      <c r="O1329">
        <v>-5.0004999999999997E-3</v>
      </c>
      <c r="P1329">
        <v>2.87759E-2</v>
      </c>
      <c r="Q1329">
        <v>5.2169300000000002E-2</v>
      </c>
      <c r="R1329">
        <v>7.5562699999999997E-2</v>
      </c>
      <c r="S1329">
        <v>0.10933909999999999</v>
      </c>
      <c r="T1329">
        <v>14</v>
      </c>
      <c r="U1329">
        <v>17</v>
      </c>
    </row>
    <row r="1330" spans="1:21">
      <c r="A1330" s="12" t="s">
        <v>46</v>
      </c>
      <c r="B1330" s="13">
        <v>6</v>
      </c>
      <c r="C1330" t="s">
        <v>37</v>
      </c>
      <c r="D1330" t="s">
        <v>68</v>
      </c>
      <c r="E1330" t="str">
        <f t="shared" si="20"/>
        <v>Average Event Day6Average Per Premise30% Cycling</v>
      </c>
      <c r="F1330">
        <v>4.4428859999999997</v>
      </c>
      <c r="G1330">
        <v>4.7472000000000003</v>
      </c>
      <c r="H1330">
        <v>4.8243280000000004</v>
      </c>
      <c r="I1330">
        <v>71.255399999999995</v>
      </c>
      <c r="J1330">
        <v>0.1189199</v>
      </c>
      <c r="K1330">
        <v>0.22845199999999999</v>
      </c>
      <c r="L1330">
        <v>0.30431370000000002</v>
      </c>
      <c r="M1330">
        <v>0.38017529999999999</v>
      </c>
      <c r="N1330">
        <v>0.48970740000000001</v>
      </c>
      <c r="O1330">
        <v>0.1960488</v>
      </c>
      <c r="P1330">
        <v>0.30558089999999999</v>
      </c>
      <c r="Q1330">
        <v>0.38144250000000002</v>
      </c>
      <c r="R1330">
        <v>0.45730409999999999</v>
      </c>
      <c r="S1330">
        <v>0.56683629999999996</v>
      </c>
      <c r="T1330">
        <v>14</v>
      </c>
      <c r="U1330">
        <v>17</v>
      </c>
    </row>
    <row r="1331" spans="1:21">
      <c r="A1331" s="12" t="s">
        <v>46</v>
      </c>
      <c r="B1331" s="13">
        <v>6</v>
      </c>
      <c r="C1331" t="s">
        <v>37</v>
      </c>
      <c r="D1331" t="s">
        <v>40</v>
      </c>
      <c r="E1331" t="str">
        <f t="shared" si="20"/>
        <v>Average Event Day6Average Per Premise50% Cycling</v>
      </c>
      <c r="F1331">
        <v>4.4881909999999996</v>
      </c>
      <c r="G1331">
        <v>4.5648160000000004</v>
      </c>
      <c r="H1331">
        <v>4.615748</v>
      </c>
      <c r="I1331">
        <v>71.2654</v>
      </c>
      <c r="J1331">
        <v>-6.3158300000000001E-2</v>
      </c>
      <c r="K1331">
        <v>1.9427E-2</v>
      </c>
      <c r="L1331">
        <v>7.6625299999999993E-2</v>
      </c>
      <c r="M1331">
        <v>0.13382369999999999</v>
      </c>
      <c r="N1331">
        <v>0.21640899999999999</v>
      </c>
      <c r="O1331">
        <v>-1.22264E-2</v>
      </c>
      <c r="P1331">
        <v>7.0358900000000002E-2</v>
      </c>
      <c r="Q1331">
        <v>0.12755730000000001</v>
      </c>
      <c r="R1331">
        <v>0.18475559999999999</v>
      </c>
      <c r="S1331">
        <v>0.26734089999999999</v>
      </c>
      <c r="T1331">
        <v>14</v>
      </c>
      <c r="U1331">
        <v>17</v>
      </c>
    </row>
    <row r="1332" spans="1:21">
      <c r="A1332" s="12" t="s">
        <v>46</v>
      </c>
      <c r="B1332" s="13">
        <v>6</v>
      </c>
      <c r="C1332" t="s">
        <v>39</v>
      </c>
      <c r="D1332" t="s">
        <v>68</v>
      </c>
      <c r="E1332" t="str">
        <f t="shared" si="20"/>
        <v>Average Event Day6Average Per Ton30% Cycling</v>
      </c>
      <c r="F1332">
        <v>0.45948879999999998</v>
      </c>
      <c r="G1332">
        <v>0.49096129999999999</v>
      </c>
      <c r="H1332">
        <v>0.4989381</v>
      </c>
      <c r="I1332">
        <v>71.255399999999995</v>
      </c>
      <c r="J1332">
        <v>1.22988E-2</v>
      </c>
      <c r="K1332">
        <v>2.36268E-2</v>
      </c>
      <c r="L1332">
        <v>3.14725E-2</v>
      </c>
      <c r="M1332">
        <v>3.9318199999999998E-2</v>
      </c>
      <c r="N1332">
        <v>5.0646099999999999E-2</v>
      </c>
      <c r="O1332">
        <v>2.0275600000000001E-2</v>
      </c>
      <c r="P1332">
        <v>3.16035E-2</v>
      </c>
      <c r="Q1332">
        <v>3.9449199999999997E-2</v>
      </c>
      <c r="R1332">
        <v>4.7294900000000001E-2</v>
      </c>
      <c r="S1332">
        <v>5.8622899999999999E-2</v>
      </c>
      <c r="T1332">
        <v>14</v>
      </c>
      <c r="U1332">
        <v>17</v>
      </c>
    </row>
    <row r="1333" spans="1:21">
      <c r="A1333" s="12" t="s">
        <v>46</v>
      </c>
      <c r="B1333" s="13">
        <v>6</v>
      </c>
      <c r="C1333" t="s">
        <v>39</v>
      </c>
      <c r="D1333" t="s">
        <v>40</v>
      </c>
      <c r="E1333" t="str">
        <f t="shared" si="20"/>
        <v>Average Event Day6Average Per Ton50% Cycling</v>
      </c>
      <c r="F1333">
        <v>0.47124759999999999</v>
      </c>
      <c r="G1333">
        <v>0.47929300000000002</v>
      </c>
      <c r="H1333">
        <v>0.48464069999999998</v>
      </c>
      <c r="I1333">
        <v>71.2654</v>
      </c>
      <c r="J1333">
        <v>-6.6315000000000002E-3</v>
      </c>
      <c r="K1333">
        <v>2.0398E-3</v>
      </c>
      <c r="L1333">
        <v>8.0453999999999994E-3</v>
      </c>
      <c r="M1333">
        <v>1.40511E-2</v>
      </c>
      <c r="N1333">
        <v>2.2722300000000001E-2</v>
      </c>
      <c r="O1333">
        <v>-1.2837E-3</v>
      </c>
      <c r="P1333">
        <v>7.3875E-3</v>
      </c>
      <c r="Q1333">
        <v>1.3393199999999999E-2</v>
      </c>
      <c r="R1333">
        <v>1.9398800000000001E-2</v>
      </c>
      <c r="S1333">
        <v>2.8070100000000001E-2</v>
      </c>
      <c r="T1333">
        <v>14</v>
      </c>
      <c r="U1333">
        <v>17</v>
      </c>
    </row>
    <row r="1334" spans="1:21">
      <c r="A1334" s="12" t="s">
        <v>46</v>
      </c>
      <c r="B1334" s="13">
        <v>7</v>
      </c>
      <c r="C1334" t="s">
        <v>38</v>
      </c>
      <c r="D1334" t="s">
        <v>68</v>
      </c>
      <c r="E1334" t="str">
        <f t="shared" si="20"/>
        <v>Average Event Day7Average Per Device30% Cycling</v>
      </c>
      <c r="F1334">
        <v>2.0025729999999999</v>
      </c>
      <c r="G1334">
        <v>2.179424</v>
      </c>
      <c r="H1334">
        <v>2.2148330000000001</v>
      </c>
      <c r="I1334">
        <v>72.915199999999999</v>
      </c>
      <c r="J1334">
        <v>9.4081899999999996E-2</v>
      </c>
      <c r="K1334">
        <v>0.14298230000000001</v>
      </c>
      <c r="L1334">
        <v>0.1768506</v>
      </c>
      <c r="M1334">
        <v>0.21071880000000001</v>
      </c>
      <c r="N1334">
        <v>0.25961919999999999</v>
      </c>
      <c r="O1334">
        <v>0.12949160000000001</v>
      </c>
      <c r="P1334">
        <v>0.178392</v>
      </c>
      <c r="Q1334">
        <v>0.21226020000000001</v>
      </c>
      <c r="R1334">
        <v>0.2461285</v>
      </c>
      <c r="S1334">
        <v>0.29502889999999998</v>
      </c>
      <c r="T1334">
        <v>14</v>
      </c>
      <c r="U1334">
        <v>17</v>
      </c>
    </row>
    <row r="1335" spans="1:21">
      <c r="A1335" s="12" t="s">
        <v>46</v>
      </c>
      <c r="B1335" s="13">
        <v>7</v>
      </c>
      <c r="C1335" t="s">
        <v>38</v>
      </c>
      <c r="D1335" t="s">
        <v>40</v>
      </c>
      <c r="E1335" t="str">
        <f t="shared" si="20"/>
        <v>Average Event Day7Average Per Device50% Cycling</v>
      </c>
      <c r="F1335">
        <v>2.1287250000000002</v>
      </c>
      <c r="G1335">
        <v>2.1243840000000001</v>
      </c>
      <c r="H1335">
        <v>2.1480869999999999</v>
      </c>
      <c r="I1335">
        <v>72.767700000000005</v>
      </c>
      <c r="J1335">
        <v>-6.8560099999999999E-2</v>
      </c>
      <c r="K1335">
        <v>-3.0619E-2</v>
      </c>
      <c r="L1335">
        <v>-4.3410999999999996E-3</v>
      </c>
      <c r="M1335">
        <v>2.19367E-2</v>
      </c>
      <c r="N1335">
        <v>5.9877800000000002E-2</v>
      </c>
      <c r="O1335">
        <v>-4.48572E-2</v>
      </c>
      <c r="P1335">
        <v>-6.9160999999999997E-3</v>
      </c>
      <c r="Q1335">
        <v>1.9361699999999999E-2</v>
      </c>
      <c r="R1335">
        <v>4.5639600000000002E-2</v>
      </c>
      <c r="S1335">
        <v>8.3580699999999994E-2</v>
      </c>
      <c r="T1335">
        <v>14</v>
      </c>
      <c r="U1335">
        <v>17</v>
      </c>
    </row>
    <row r="1336" spans="1:21">
      <c r="A1336" s="12" t="s">
        <v>46</v>
      </c>
      <c r="B1336" s="13">
        <v>7</v>
      </c>
      <c r="C1336" t="s">
        <v>37</v>
      </c>
      <c r="D1336" t="s">
        <v>68</v>
      </c>
      <c r="E1336" t="str">
        <f t="shared" si="20"/>
        <v>Average Event Day7Average Per Premise30% Cycling</v>
      </c>
      <c r="F1336">
        <v>5.0322969999999998</v>
      </c>
      <c r="G1336">
        <v>5.4767080000000004</v>
      </c>
      <c r="H1336">
        <v>5.56569</v>
      </c>
      <c r="I1336">
        <v>72.915199999999999</v>
      </c>
      <c r="J1336">
        <v>0.23642009999999999</v>
      </c>
      <c r="K1336">
        <v>0.35930269999999997</v>
      </c>
      <c r="L1336">
        <v>0.44441079999999999</v>
      </c>
      <c r="M1336">
        <v>0.52951890000000001</v>
      </c>
      <c r="N1336">
        <v>0.65240149999999997</v>
      </c>
      <c r="O1336">
        <v>0.32540180000000002</v>
      </c>
      <c r="P1336">
        <v>0.44828430000000002</v>
      </c>
      <c r="Q1336">
        <v>0.53339239999999999</v>
      </c>
      <c r="R1336">
        <v>0.61850050000000001</v>
      </c>
      <c r="S1336">
        <v>0.74138309999999996</v>
      </c>
      <c r="T1336">
        <v>14</v>
      </c>
      <c r="U1336">
        <v>17</v>
      </c>
    </row>
    <row r="1337" spans="1:21">
      <c r="A1337" s="12" t="s">
        <v>46</v>
      </c>
      <c r="B1337" s="13">
        <v>7</v>
      </c>
      <c r="C1337" t="s">
        <v>37</v>
      </c>
      <c r="D1337" t="s">
        <v>40</v>
      </c>
      <c r="E1337" t="str">
        <f t="shared" si="20"/>
        <v>Average Event Day7Average Per Premise50% Cycling</v>
      </c>
      <c r="F1337">
        <v>5.2048649999999999</v>
      </c>
      <c r="G1337">
        <v>5.1942500000000003</v>
      </c>
      <c r="H1337">
        <v>5.252205</v>
      </c>
      <c r="I1337">
        <v>72.767700000000005</v>
      </c>
      <c r="J1337">
        <v>-0.1676337</v>
      </c>
      <c r="K1337">
        <v>-7.4865399999999999E-2</v>
      </c>
      <c r="L1337">
        <v>-1.06144E-2</v>
      </c>
      <c r="M1337">
        <v>5.36366E-2</v>
      </c>
      <c r="N1337">
        <v>0.1464049</v>
      </c>
      <c r="O1337">
        <v>-0.1096789</v>
      </c>
      <c r="P1337">
        <v>-1.6910600000000001E-2</v>
      </c>
      <c r="Q1337">
        <v>4.7340399999999998E-2</v>
      </c>
      <c r="R1337">
        <v>0.11159139999999999</v>
      </c>
      <c r="S1337">
        <v>0.20435970000000001</v>
      </c>
      <c r="T1337">
        <v>14</v>
      </c>
      <c r="U1337">
        <v>17</v>
      </c>
    </row>
    <row r="1338" spans="1:21">
      <c r="A1338" s="12" t="s">
        <v>46</v>
      </c>
      <c r="B1338" s="13">
        <v>7</v>
      </c>
      <c r="C1338" t="s">
        <v>39</v>
      </c>
      <c r="D1338" t="s">
        <v>68</v>
      </c>
      <c r="E1338" t="str">
        <f t="shared" si="20"/>
        <v>Average Event Day7Average Per Ton30% Cycling</v>
      </c>
      <c r="F1338">
        <v>0.52044650000000003</v>
      </c>
      <c r="G1338">
        <v>0.56640800000000002</v>
      </c>
      <c r="H1338">
        <v>0.57561059999999997</v>
      </c>
      <c r="I1338">
        <v>72.915199999999999</v>
      </c>
      <c r="J1338">
        <v>2.4450800000000002E-2</v>
      </c>
      <c r="K1338">
        <v>3.7159499999999998E-2</v>
      </c>
      <c r="L1338">
        <v>4.5961500000000002E-2</v>
      </c>
      <c r="M1338">
        <v>5.47635E-2</v>
      </c>
      <c r="N1338">
        <v>6.7472199999999996E-2</v>
      </c>
      <c r="O1338">
        <v>3.36534E-2</v>
      </c>
      <c r="P1338">
        <v>4.6362100000000003E-2</v>
      </c>
      <c r="Q1338">
        <v>5.5164100000000001E-2</v>
      </c>
      <c r="R1338">
        <v>6.3966099999999998E-2</v>
      </c>
      <c r="S1338">
        <v>7.6674800000000001E-2</v>
      </c>
      <c r="T1338">
        <v>14</v>
      </c>
      <c r="U1338">
        <v>17</v>
      </c>
    </row>
    <row r="1339" spans="1:21">
      <c r="A1339" s="12" t="s">
        <v>46</v>
      </c>
      <c r="B1339" s="13">
        <v>7</v>
      </c>
      <c r="C1339" t="s">
        <v>39</v>
      </c>
      <c r="D1339" t="s">
        <v>40</v>
      </c>
      <c r="E1339" t="str">
        <f t="shared" si="20"/>
        <v>Average Event Day7Average Per Ton50% Cycling</v>
      </c>
      <c r="F1339">
        <v>0.54649630000000005</v>
      </c>
      <c r="G1339">
        <v>0.54538180000000003</v>
      </c>
      <c r="H1339">
        <v>0.55146689999999998</v>
      </c>
      <c r="I1339">
        <v>72.767700000000005</v>
      </c>
      <c r="J1339">
        <v>-1.7601100000000001E-2</v>
      </c>
      <c r="K1339">
        <v>-7.8607E-3</v>
      </c>
      <c r="L1339">
        <v>-1.1145E-3</v>
      </c>
      <c r="M1339">
        <v>5.6316999999999999E-3</v>
      </c>
      <c r="N1339">
        <v>1.53721E-2</v>
      </c>
      <c r="O1339">
        <v>-1.1516E-2</v>
      </c>
      <c r="P1339">
        <v>-1.7756E-3</v>
      </c>
      <c r="Q1339">
        <v>4.9706000000000004E-3</v>
      </c>
      <c r="R1339">
        <v>1.1716799999999999E-2</v>
      </c>
      <c r="S1339">
        <v>2.1457199999999999E-2</v>
      </c>
      <c r="T1339">
        <v>14</v>
      </c>
      <c r="U1339">
        <v>17</v>
      </c>
    </row>
    <row r="1340" spans="1:21">
      <c r="A1340" s="12" t="s">
        <v>46</v>
      </c>
      <c r="B1340" s="13">
        <v>8</v>
      </c>
      <c r="C1340" t="s">
        <v>38</v>
      </c>
      <c r="D1340" t="s">
        <v>68</v>
      </c>
      <c r="E1340" t="str">
        <f t="shared" si="20"/>
        <v>Average Event Day8Average Per Device30% Cycling</v>
      </c>
      <c r="F1340">
        <v>2.4899360000000001</v>
      </c>
      <c r="G1340">
        <v>2.6722480000000002</v>
      </c>
      <c r="H1340">
        <v>2.7156639999999999</v>
      </c>
      <c r="I1340">
        <v>76.212599999999995</v>
      </c>
      <c r="J1340">
        <v>8.5559200000000002E-2</v>
      </c>
      <c r="K1340">
        <v>0.1427215</v>
      </c>
      <c r="L1340">
        <v>0.182312</v>
      </c>
      <c r="M1340">
        <v>0.2219025</v>
      </c>
      <c r="N1340">
        <v>0.2790649</v>
      </c>
      <c r="O1340">
        <v>0.1289759</v>
      </c>
      <c r="P1340">
        <v>0.18613830000000001</v>
      </c>
      <c r="Q1340">
        <v>0.22572880000000001</v>
      </c>
      <c r="R1340">
        <v>0.26531919999999998</v>
      </c>
      <c r="S1340">
        <v>0.32248159999999998</v>
      </c>
      <c r="T1340">
        <v>14</v>
      </c>
      <c r="U1340">
        <v>17</v>
      </c>
    </row>
    <row r="1341" spans="1:21">
      <c r="A1341" s="12" t="s">
        <v>46</v>
      </c>
      <c r="B1341" s="13">
        <v>8</v>
      </c>
      <c r="C1341" t="s">
        <v>38</v>
      </c>
      <c r="D1341" t="s">
        <v>40</v>
      </c>
      <c r="E1341" t="str">
        <f t="shared" si="20"/>
        <v>Average Event Day8Average Per Device50% Cycling</v>
      </c>
      <c r="F1341">
        <v>2.5602689999999999</v>
      </c>
      <c r="G1341">
        <v>2.6308720000000001</v>
      </c>
      <c r="H1341">
        <v>2.6602260000000002</v>
      </c>
      <c r="I1341">
        <v>75.8446</v>
      </c>
      <c r="J1341">
        <v>-9.5430000000000005E-4</v>
      </c>
      <c r="K1341">
        <v>4.1322299999999999E-2</v>
      </c>
      <c r="L1341">
        <v>7.0602899999999996E-2</v>
      </c>
      <c r="M1341">
        <v>9.98835E-2</v>
      </c>
      <c r="N1341">
        <v>0.14216010000000001</v>
      </c>
      <c r="O1341">
        <v>2.8399799999999999E-2</v>
      </c>
      <c r="P1341">
        <v>7.0676299999999997E-2</v>
      </c>
      <c r="Q1341">
        <v>9.9957000000000004E-2</v>
      </c>
      <c r="R1341">
        <v>0.12923760000000001</v>
      </c>
      <c r="S1341">
        <v>0.17151420000000001</v>
      </c>
      <c r="T1341">
        <v>14</v>
      </c>
      <c r="U1341">
        <v>17</v>
      </c>
    </row>
    <row r="1342" spans="1:21">
      <c r="A1342" s="12" t="s">
        <v>46</v>
      </c>
      <c r="B1342" s="13">
        <v>8</v>
      </c>
      <c r="C1342" t="s">
        <v>37</v>
      </c>
      <c r="D1342" t="s">
        <v>68</v>
      </c>
      <c r="E1342" t="str">
        <f t="shared" si="20"/>
        <v>Average Event Day8Average Per Premise30% Cycling</v>
      </c>
      <c r="F1342">
        <v>6.2569990000000004</v>
      </c>
      <c r="G1342">
        <v>6.7151339999999999</v>
      </c>
      <c r="H1342">
        <v>6.824236</v>
      </c>
      <c r="I1342">
        <v>76.212599999999995</v>
      </c>
      <c r="J1342">
        <v>0.21500340000000001</v>
      </c>
      <c r="K1342">
        <v>0.35864760000000001</v>
      </c>
      <c r="L1342">
        <v>0.45813510000000002</v>
      </c>
      <c r="M1342">
        <v>0.55762270000000003</v>
      </c>
      <c r="N1342">
        <v>0.70126690000000003</v>
      </c>
      <c r="O1342">
        <v>0.32410610000000001</v>
      </c>
      <c r="P1342">
        <v>0.46775030000000001</v>
      </c>
      <c r="Q1342">
        <v>0.56723789999999996</v>
      </c>
      <c r="R1342">
        <v>0.66672540000000002</v>
      </c>
      <c r="S1342">
        <v>0.81036960000000002</v>
      </c>
      <c r="T1342">
        <v>14</v>
      </c>
      <c r="U1342">
        <v>17</v>
      </c>
    </row>
    <row r="1343" spans="1:21">
      <c r="A1343" s="12" t="s">
        <v>46</v>
      </c>
      <c r="B1343" s="13">
        <v>8</v>
      </c>
      <c r="C1343" t="s">
        <v>37</v>
      </c>
      <c r="D1343" t="s">
        <v>40</v>
      </c>
      <c r="E1343" t="str">
        <f t="shared" si="20"/>
        <v>Average Event Day8Average Per Premise50% Cycling</v>
      </c>
      <c r="F1343">
        <v>6.2600150000000001</v>
      </c>
      <c r="G1343">
        <v>6.4326439999999998</v>
      </c>
      <c r="H1343">
        <v>6.504416</v>
      </c>
      <c r="I1343">
        <v>75.8446</v>
      </c>
      <c r="J1343">
        <v>-2.3333999999999998E-3</v>
      </c>
      <c r="K1343">
        <v>0.1010354</v>
      </c>
      <c r="L1343">
        <v>0.17262839999999999</v>
      </c>
      <c r="M1343">
        <v>0.24422140000000001</v>
      </c>
      <c r="N1343">
        <v>0.34759020000000002</v>
      </c>
      <c r="O1343">
        <v>6.9438700000000006E-2</v>
      </c>
      <c r="P1343">
        <v>0.1728075</v>
      </c>
      <c r="Q1343">
        <v>0.24440049999999999</v>
      </c>
      <c r="R1343">
        <v>0.31599349999999998</v>
      </c>
      <c r="S1343">
        <v>0.41936230000000002</v>
      </c>
      <c r="T1343">
        <v>14</v>
      </c>
      <c r="U1343">
        <v>17</v>
      </c>
    </row>
    <row r="1344" spans="1:21">
      <c r="A1344" s="12" t="s">
        <v>46</v>
      </c>
      <c r="B1344" s="13">
        <v>8</v>
      </c>
      <c r="C1344" t="s">
        <v>39</v>
      </c>
      <c r="D1344" t="s">
        <v>68</v>
      </c>
      <c r="E1344" t="str">
        <f t="shared" si="20"/>
        <v>Average Event Day8Average Per Ton30% Cycling</v>
      </c>
      <c r="F1344">
        <v>0.64710659999999998</v>
      </c>
      <c r="G1344">
        <v>0.69448750000000004</v>
      </c>
      <c r="H1344">
        <v>0.70577100000000004</v>
      </c>
      <c r="I1344">
        <v>76.212599999999995</v>
      </c>
      <c r="J1344">
        <v>2.2235899999999999E-2</v>
      </c>
      <c r="K1344">
        <v>3.7091800000000001E-2</v>
      </c>
      <c r="L1344">
        <v>4.7380899999999997E-2</v>
      </c>
      <c r="M1344">
        <v>5.7669999999999999E-2</v>
      </c>
      <c r="N1344">
        <v>7.2525900000000004E-2</v>
      </c>
      <c r="O1344">
        <v>3.3519500000000001E-2</v>
      </c>
      <c r="P1344">
        <v>4.8375300000000003E-2</v>
      </c>
      <c r="Q1344">
        <v>5.8664399999999998E-2</v>
      </c>
      <c r="R1344">
        <v>6.8953600000000004E-2</v>
      </c>
      <c r="S1344">
        <v>8.3809400000000006E-2</v>
      </c>
      <c r="T1344">
        <v>14</v>
      </c>
      <c r="U1344">
        <v>17</v>
      </c>
    </row>
    <row r="1345" spans="1:21">
      <c r="A1345" s="12" t="s">
        <v>46</v>
      </c>
      <c r="B1345" s="13">
        <v>8</v>
      </c>
      <c r="C1345" t="s">
        <v>39</v>
      </c>
      <c r="D1345" t="s">
        <v>40</v>
      </c>
      <c r="E1345" t="str">
        <f t="shared" si="20"/>
        <v>Average Event Day8Average Per Ton50% Cycling</v>
      </c>
      <c r="F1345">
        <v>0.65728419999999999</v>
      </c>
      <c r="G1345">
        <v>0.6754097</v>
      </c>
      <c r="H1345">
        <v>0.68294560000000004</v>
      </c>
      <c r="I1345">
        <v>75.8446</v>
      </c>
      <c r="J1345">
        <v>-2.4499999999999999E-4</v>
      </c>
      <c r="K1345">
        <v>1.06085E-2</v>
      </c>
      <c r="L1345">
        <v>1.8125499999999999E-2</v>
      </c>
      <c r="M1345">
        <v>2.5642600000000002E-2</v>
      </c>
      <c r="N1345">
        <v>3.6496000000000001E-2</v>
      </c>
      <c r="O1345">
        <v>7.2909000000000003E-3</v>
      </c>
      <c r="P1345">
        <v>1.8144299999999999E-2</v>
      </c>
      <c r="Q1345">
        <v>2.5661400000000001E-2</v>
      </c>
      <c r="R1345">
        <v>3.31785E-2</v>
      </c>
      <c r="S1345">
        <v>4.4031899999999999E-2</v>
      </c>
      <c r="T1345">
        <v>14</v>
      </c>
      <c r="U1345">
        <v>17</v>
      </c>
    </row>
    <row r="1346" spans="1:21">
      <c r="A1346" s="12" t="s">
        <v>46</v>
      </c>
      <c r="B1346" s="13">
        <v>9</v>
      </c>
      <c r="C1346" t="s">
        <v>38</v>
      </c>
      <c r="D1346" t="s">
        <v>68</v>
      </c>
      <c r="E1346" t="str">
        <f t="shared" si="20"/>
        <v>Average Event Day9Average Per Device30% Cycling</v>
      </c>
      <c r="F1346">
        <v>3.2918219999999998</v>
      </c>
      <c r="G1346">
        <v>3.4211149999999999</v>
      </c>
      <c r="H1346">
        <v>3.476699</v>
      </c>
      <c r="I1346">
        <v>80.520799999999994</v>
      </c>
      <c r="J1346">
        <v>1.3967800000000001E-2</v>
      </c>
      <c r="K1346">
        <v>8.2102700000000001E-2</v>
      </c>
      <c r="L1346">
        <v>0.12929270000000001</v>
      </c>
      <c r="M1346">
        <v>0.17648269999999999</v>
      </c>
      <c r="N1346">
        <v>0.24461759999999999</v>
      </c>
      <c r="O1346">
        <v>6.9551500000000002E-2</v>
      </c>
      <c r="P1346">
        <v>0.13768639999999999</v>
      </c>
      <c r="Q1346">
        <v>0.1848764</v>
      </c>
      <c r="R1346">
        <v>0.23206650000000001</v>
      </c>
      <c r="S1346">
        <v>0.30020140000000001</v>
      </c>
      <c r="T1346">
        <v>14</v>
      </c>
      <c r="U1346">
        <v>17</v>
      </c>
    </row>
    <row r="1347" spans="1:21">
      <c r="A1347" s="12" t="s">
        <v>46</v>
      </c>
      <c r="B1347" s="13">
        <v>9</v>
      </c>
      <c r="C1347" t="s">
        <v>38</v>
      </c>
      <c r="D1347" t="s">
        <v>40</v>
      </c>
      <c r="E1347" t="str">
        <f t="shared" ref="E1347:E1410" si="21">CONCATENATE(A1347,B1347,C1347,D1347)</f>
        <v>Average Event Day9Average Per Device50% Cycling</v>
      </c>
      <c r="F1347">
        <v>3.2269830000000002</v>
      </c>
      <c r="G1347">
        <v>3.3534799999999998</v>
      </c>
      <c r="H1347">
        <v>3.3908960000000001</v>
      </c>
      <c r="I1347">
        <v>79.966399999999993</v>
      </c>
      <c r="J1347">
        <v>4.4619600000000002E-2</v>
      </c>
      <c r="K1347">
        <v>9.2993400000000004E-2</v>
      </c>
      <c r="L1347">
        <v>0.126497</v>
      </c>
      <c r="M1347">
        <v>0.16000059999999999</v>
      </c>
      <c r="N1347">
        <v>0.20837449999999999</v>
      </c>
      <c r="O1347">
        <v>8.2035999999999998E-2</v>
      </c>
      <c r="P1347">
        <v>0.1304099</v>
      </c>
      <c r="Q1347">
        <v>0.16391349999999999</v>
      </c>
      <c r="R1347">
        <v>0.19741710000000001</v>
      </c>
      <c r="S1347">
        <v>0.24579090000000001</v>
      </c>
      <c r="T1347">
        <v>14</v>
      </c>
      <c r="U1347">
        <v>17</v>
      </c>
    </row>
    <row r="1348" spans="1:21">
      <c r="A1348" s="12" t="s">
        <v>46</v>
      </c>
      <c r="B1348" s="13">
        <v>9</v>
      </c>
      <c r="C1348" t="s">
        <v>37</v>
      </c>
      <c r="D1348" t="s">
        <v>68</v>
      </c>
      <c r="E1348" t="str">
        <f t="shared" si="21"/>
        <v>Average Event Day9Average Per Premise30% Cycling</v>
      </c>
      <c r="F1348">
        <v>8.2720719999999996</v>
      </c>
      <c r="G1348">
        <v>8.5969730000000002</v>
      </c>
      <c r="H1348">
        <v>8.7366499999999991</v>
      </c>
      <c r="I1348">
        <v>80.520799999999994</v>
      </c>
      <c r="J1348">
        <v>3.50998E-2</v>
      </c>
      <c r="K1348">
        <v>0.206317</v>
      </c>
      <c r="L1348">
        <v>0.32490160000000001</v>
      </c>
      <c r="M1348">
        <v>0.44348609999999999</v>
      </c>
      <c r="N1348">
        <v>0.61470340000000001</v>
      </c>
      <c r="O1348">
        <v>0.17477690000000001</v>
      </c>
      <c r="P1348">
        <v>0.34599410000000003</v>
      </c>
      <c r="Q1348">
        <v>0.46457860000000001</v>
      </c>
      <c r="R1348">
        <v>0.58316310000000005</v>
      </c>
      <c r="S1348">
        <v>0.75438039999999995</v>
      </c>
      <c r="T1348">
        <v>14</v>
      </c>
      <c r="U1348">
        <v>17</v>
      </c>
    </row>
    <row r="1349" spans="1:21">
      <c r="A1349" s="12" t="s">
        <v>46</v>
      </c>
      <c r="B1349" s="13">
        <v>9</v>
      </c>
      <c r="C1349" t="s">
        <v>37</v>
      </c>
      <c r="D1349" t="s">
        <v>40</v>
      </c>
      <c r="E1349" t="str">
        <f t="shared" si="21"/>
        <v>Average Event Day9Average Per Premise50% Cycling</v>
      </c>
      <c r="F1349">
        <v>7.8901719999999997</v>
      </c>
      <c r="G1349">
        <v>8.199465</v>
      </c>
      <c r="H1349">
        <v>8.2909509999999997</v>
      </c>
      <c r="I1349">
        <v>79.966399999999993</v>
      </c>
      <c r="J1349">
        <v>0.1090969</v>
      </c>
      <c r="K1349">
        <v>0.22737399999999999</v>
      </c>
      <c r="L1349">
        <v>0.30929230000000002</v>
      </c>
      <c r="M1349">
        <v>0.39121070000000002</v>
      </c>
      <c r="N1349">
        <v>0.50948769999999999</v>
      </c>
      <c r="O1349">
        <v>0.20058290000000001</v>
      </c>
      <c r="P1349">
        <v>0.31885989999999997</v>
      </c>
      <c r="Q1349">
        <v>0.40077829999999998</v>
      </c>
      <c r="R1349">
        <v>0.48269669999999998</v>
      </c>
      <c r="S1349">
        <v>0.60097370000000006</v>
      </c>
      <c r="T1349">
        <v>14</v>
      </c>
      <c r="U1349">
        <v>17</v>
      </c>
    </row>
    <row r="1350" spans="1:21">
      <c r="A1350" s="12" t="s">
        <v>46</v>
      </c>
      <c r="B1350" s="13">
        <v>9</v>
      </c>
      <c r="C1350" t="s">
        <v>39</v>
      </c>
      <c r="D1350" t="s">
        <v>68</v>
      </c>
      <c r="E1350" t="str">
        <f t="shared" si="21"/>
        <v>Average Event Day9Average Per Ton30% Cycling</v>
      </c>
      <c r="F1350">
        <v>0.85550800000000005</v>
      </c>
      <c r="G1350">
        <v>0.8891097</v>
      </c>
      <c r="H1350">
        <v>0.90355529999999995</v>
      </c>
      <c r="I1350">
        <v>80.520799999999994</v>
      </c>
      <c r="J1350">
        <v>3.6300999999999998E-3</v>
      </c>
      <c r="K1350">
        <v>2.1337600000000002E-2</v>
      </c>
      <c r="L1350">
        <v>3.3601800000000001E-2</v>
      </c>
      <c r="M1350">
        <v>4.5865900000000001E-2</v>
      </c>
      <c r="N1350">
        <v>6.3573400000000002E-2</v>
      </c>
      <c r="O1350">
        <v>1.80757E-2</v>
      </c>
      <c r="P1350">
        <v>3.5783200000000001E-2</v>
      </c>
      <c r="Q1350">
        <v>4.8047399999999997E-2</v>
      </c>
      <c r="R1350">
        <v>6.0311499999999997E-2</v>
      </c>
      <c r="S1350">
        <v>7.8019000000000005E-2</v>
      </c>
      <c r="T1350">
        <v>14</v>
      </c>
      <c r="U1350">
        <v>17</v>
      </c>
    </row>
    <row r="1351" spans="1:21">
      <c r="A1351" s="12" t="s">
        <v>46</v>
      </c>
      <c r="B1351" s="13">
        <v>9</v>
      </c>
      <c r="C1351" t="s">
        <v>39</v>
      </c>
      <c r="D1351" t="s">
        <v>40</v>
      </c>
      <c r="E1351" t="str">
        <f t="shared" si="21"/>
        <v>Average Event Day9Average Per Ton50% Cycling</v>
      </c>
      <c r="F1351">
        <v>0.82844609999999996</v>
      </c>
      <c r="G1351">
        <v>0.86092100000000005</v>
      </c>
      <c r="H1351">
        <v>0.87052680000000005</v>
      </c>
      <c r="I1351">
        <v>79.966399999999993</v>
      </c>
      <c r="J1351">
        <v>1.14549E-2</v>
      </c>
      <c r="K1351">
        <v>2.3873700000000001E-2</v>
      </c>
      <c r="L1351">
        <v>3.2474900000000001E-2</v>
      </c>
      <c r="M1351">
        <v>4.1076099999999997E-2</v>
      </c>
      <c r="N1351">
        <v>5.3494800000000002E-2</v>
      </c>
      <c r="O1351">
        <v>2.1060700000000002E-2</v>
      </c>
      <c r="P1351">
        <v>3.3479399999999999E-2</v>
      </c>
      <c r="Q1351">
        <v>4.2080600000000003E-2</v>
      </c>
      <c r="R1351">
        <v>5.0681799999999999E-2</v>
      </c>
      <c r="S1351">
        <v>6.3100600000000007E-2</v>
      </c>
      <c r="T1351">
        <v>14</v>
      </c>
      <c r="U1351">
        <v>17</v>
      </c>
    </row>
    <row r="1352" spans="1:21">
      <c r="A1352" s="12" t="s">
        <v>46</v>
      </c>
      <c r="B1352" s="13">
        <v>10</v>
      </c>
      <c r="C1352" t="s">
        <v>38</v>
      </c>
      <c r="D1352" t="s">
        <v>68</v>
      </c>
      <c r="E1352" t="str">
        <f t="shared" si="21"/>
        <v>Average Event Day10Average Per Device30% Cycling</v>
      </c>
      <c r="F1352">
        <v>4.0081769999999999</v>
      </c>
      <c r="G1352">
        <v>4.086773</v>
      </c>
      <c r="H1352">
        <v>4.1531719999999996</v>
      </c>
      <c r="I1352">
        <v>84.173100000000005</v>
      </c>
      <c r="J1352">
        <v>-4.9345E-2</v>
      </c>
      <c r="K1352">
        <v>2.6243699999999998E-2</v>
      </c>
      <c r="L1352">
        <v>7.8596100000000002E-2</v>
      </c>
      <c r="M1352">
        <v>0.1309486</v>
      </c>
      <c r="N1352">
        <v>0.2065372</v>
      </c>
      <c r="O1352">
        <v>1.7054099999999999E-2</v>
      </c>
      <c r="P1352">
        <v>9.2642799999999997E-2</v>
      </c>
      <c r="Q1352">
        <v>0.14499519999999999</v>
      </c>
      <c r="R1352">
        <v>0.19734769999999999</v>
      </c>
      <c r="S1352">
        <v>0.27293630000000002</v>
      </c>
      <c r="T1352">
        <v>14</v>
      </c>
      <c r="U1352">
        <v>17</v>
      </c>
    </row>
    <row r="1353" spans="1:21">
      <c r="A1353" s="12" t="s">
        <v>46</v>
      </c>
      <c r="B1353" s="13">
        <v>10</v>
      </c>
      <c r="C1353" t="s">
        <v>38</v>
      </c>
      <c r="D1353" t="s">
        <v>40</v>
      </c>
      <c r="E1353" t="str">
        <f t="shared" si="21"/>
        <v>Average Event Day10Average Per Device50% Cycling</v>
      </c>
      <c r="F1353">
        <v>3.899842</v>
      </c>
      <c r="G1353">
        <v>3.9689839999999998</v>
      </c>
      <c r="H1353">
        <v>4.0132680000000001</v>
      </c>
      <c r="I1353">
        <v>83.424300000000002</v>
      </c>
      <c r="J1353">
        <v>-1.9968099999999999E-2</v>
      </c>
      <c r="K1353">
        <v>3.2678600000000002E-2</v>
      </c>
      <c r="L1353">
        <v>6.9141599999999998E-2</v>
      </c>
      <c r="M1353">
        <v>0.10560460000000001</v>
      </c>
      <c r="N1353">
        <v>0.15825139999999999</v>
      </c>
      <c r="O1353">
        <v>2.4316000000000001E-2</v>
      </c>
      <c r="P1353">
        <v>7.6962699999999995E-2</v>
      </c>
      <c r="Q1353">
        <v>0.1134257</v>
      </c>
      <c r="R1353">
        <v>0.14988870000000001</v>
      </c>
      <c r="S1353">
        <v>0.20253550000000001</v>
      </c>
      <c r="T1353">
        <v>14</v>
      </c>
      <c r="U1353">
        <v>17</v>
      </c>
    </row>
    <row r="1354" spans="1:21">
      <c r="A1354" s="12" t="s">
        <v>46</v>
      </c>
      <c r="B1354" s="13">
        <v>10</v>
      </c>
      <c r="C1354" t="s">
        <v>37</v>
      </c>
      <c r="D1354" t="s">
        <v>68</v>
      </c>
      <c r="E1354" t="str">
        <f t="shared" si="21"/>
        <v>Average Event Day10Average Per Premise30% Cycling</v>
      </c>
      <c r="F1354">
        <v>10.07221</v>
      </c>
      <c r="G1354">
        <v>10.26972</v>
      </c>
      <c r="H1354">
        <v>10.43657</v>
      </c>
      <c r="I1354">
        <v>84.173100000000005</v>
      </c>
      <c r="J1354">
        <v>-0.1239982</v>
      </c>
      <c r="K1354">
        <v>6.5949599999999997E-2</v>
      </c>
      <c r="L1354">
        <v>0.19750690000000001</v>
      </c>
      <c r="M1354">
        <v>0.32906419999999997</v>
      </c>
      <c r="N1354">
        <v>0.51901200000000003</v>
      </c>
      <c r="O1354">
        <v>4.2856600000000002E-2</v>
      </c>
      <c r="P1354">
        <v>0.2328045</v>
      </c>
      <c r="Q1354">
        <v>0.36436180000000001</v>
      </c>
      <c r="R1354">
        <v>0.495919</v>
      </c>
      <c r="S1354">
        <v>0.68586689999999995</v>
      </c>
      <c r="T1354">
        <v>14</v>
      </c>
      <c r="U1354">
        <v>17</v>
      </c>
    </row>
    <row r="1355" spans="1:21">
      <c r="A1355" s="12" t="s">
        <v>46</v>
      </c>
      <c r="B1355" s="13">
        <v>10</v>
      </c>
      <c r="C1355" t="s">
        <v>37</v>
      </c>
      <c r="D1355" t="s">
        <v>40</v>
      </c>
      <c r="E1355" t="str">
        <f t="shared" si="21"/>
        <v>Average Event Day10Average Per Premise50% Cycling</v>
      </c>
      <c r="F1355">
        <v>9.5353560000000002</v>
      </c>
      <c r="G1355">
        <v>9.7044110000000003</v>
      </c>
      <c r="H1355">
        <v>9.8126879999999996</v>
      </c>
      <c r="I1355">
        <v>83.424300000000002</v>
      </c>
      <c r="J1355">
        <v>-4.8823900000000003E-2</v>
      </c>
      <c r="K1355">
        <v>7.9900700000000005E-2</v>
      </c>
      <c r="L1355">
        <v>0.16905500000000001</v>
      </c>
      <c r="M1355">
        <v>0.25820920000000003</v>
      </c>
      <c r="N1355">
        <v>0.38693379999999999</v>
      </c>
      <c r="O1355">
        <v>5.9453499999999999E-2</v>
      </c>
      <c r="P1355">
        <v>0.18817800000000001</v>
      </c>
      <c r="Q1355">
        <v>0.27733229999999998</v>
      </c>
      <c r="R1355">
        <v>0.36648649999999999</v>
      </c>
      <c r="S1355">
        <v>0.49521120000000002</v>
      </c>
      <c r="T1355">
        <v>14</v>
      </c>
      <c r="U1355">
        <v>17</v>
      </c>
    </row>
    <row r="1356" spans="1:21">
      <c r="A1356" s="12" t="s">
        <v>46</v>
      </c>
      <c r="B1356" s="13">
        <v>10</v>
      </c>
      <c r="C1356" t="s">
        <v>39</v>
      </c>
      <c r="D1356" t="s">
        <v>68</v>
      </c>
      <c r="E1356" t="str">
        <f t="shared" si="21"/>
        <v>Average Event Day10Average Per Ton30% Cycling</v>
      </c>
      <c r="F1356">
        <v>1.0416810000000001</v>
      </c>
      <c r="G1356">
        <v>1.0621069999999999</v>
      </c>
      <c r="H1356">
        <v>1.0793630000000001</v>
      </c>
      <c r="I1356">
        <v>84.173100000000005</v>
      </c>
      <c r="J1356">
        <v>-1.28241E-2</v>
      </c>
      <c r="K1356">
        <v>6.8205999999999996E-3</v>
      </c>
      <c r="L1356">
        <v>2.0426400000000001E-2</v>
      </c>
      <c r="M1356">
        <v>3.4032199999999999E-2</v>
      </c>
      <c r="N1356">
        <v>5.36769E-2</v>
      </c>
      <c r="O1356">
        <v>4.4323000000000001E-3</v>
      </c>
      <c r="P1356">
        <v>2.4077000000000001E-2</v>
      </c>
      <c r="Q1356">
        <v>3.7682800000000002E-2</v>
      </c>
      <c r="R1356">
        <v>5.1288599999999997E-2</v>
      </c>
      <c r="S1356">
        <v>7.0933200000000002E-2</v>
      </c>
      <c r="T1356">
        <v>14</v>
      </c>
      <c r="U1356">
        <v>17</v>
      </c>
    </row>
    <row r="1357" spans="1:21">
      <c r="A1357" s="12" t="s">
        <v>46</v>
      </c>
      <c r="B1357" s="13">
        <v>10</v>
      </c>
      <c r="C1357" t="s">
        <v>39</v>
      </c>
      <c r="D1357" t="s">
        <v>40</v>
      </c>
      <c r="E1357" t="str">
        <f t="shared" si="21"/>
        <v>Average Event Day10Average Per Ton50% Cycling</v>
      </c>
      <c r="F1357">
        <v>1.0011859999999999</v>
      </c>
      <c r="G1357">
        <v>1.0189360000000001</v>
      </c>
      <c r="H1357">
        <v>1.030305</v>
      </c>
      <c r="I1357">
        <v>83.424300000000002</v>
      </c>
      <c r="J1357">
        <v>-5.1263000000000003E-3</v>
      </c>
      <c r="K1357">
        <v>8.3894E-3</v>
      </c>
      <c r="L1357">
        <v>1.77504E-2</v>
      </c>
      <c r="M1357">
        <v>2.7111300000000001E-2</v>
      </c>
      <c r="N1357">
        <v>4.0627099999999999E-2</v>
      </c>
      <c r="O1357">
        <v>6.2424999999999998E-3</v>
      </c>
      <c r="P1357">
        <v>1.97582E-2</v>
      </c>
      <c r="Q1357">
        <v>2.9119099999999998E-2</v>
      </c>
      <c r="R1357">
        <v>3.8480100000000003E-2</v>
      </c>
      <c r="S1357">
        <v>5.1995800000000002E-2</v>
      </c>
      <c r="T1357">
        <v>14</v>
      </c>
      <c r="U1357">
        <v>17</v>
      </c>
    </row>
    <row r="1358" spans="1:21">
      <c r="A1358" s="12" t="s">
        <v>46</v>
      </c>
      <c r="B1358" s="13">
        <v>11</v>
      </c>
      <c r="C1358" t="s">
        <v>38</v>
      </c>
      <c r="D1358" t="s">
        <v>68</v>
      </c>
      <c r="E1358" t="str">
        <f t="shared" si="21"/>
        <v>Average Event Day11Average Per Device30% Cycling</v>
      </c>
      <c r="F1358">
        <v>4.5543089999999999</v>
      </c>
      <c r="G1358">
        <v>4.5768079999999998</v>
      </c>
      <c r="H1358">
        <v>4.6511690000000003</v>
      </c>
      <c r="I1358">
        <v>86.639300000000006</v>
      </c>
      <c r="J1358">
        <v>-0.1136934</v>
      </c>
      <c r="K1358">
        <v>-3.3229799999999997E-2</v>
      </c>
      <c r="L1358">
        <v>2.2499100000000001E-2</v>
      </c>
      <c r="M1358">
        <v>7.8227900000000003E-2</v>
      </c>
      <c r="N1358">
        <v>0.15869159999999999</v>
      </c>
      <c r="O1358">
        <v>-3.9332600000000002E-2</v>
      </c>
      <c r="P1358">
        <v>4.1131099999999997E-2</v>
      </c>
      <c r="Q1358">
        <v>9.6859899999999999E-2</v>
      </c>
      <c r="R1358">
        <v>0.1525888</v>
      </c>
      <c r="S1358">
        <v>0.23305239999999999</v>
      </c>
      <c r="T1358">
        <v>14</v>
      </c>
      <c r="U1358">
        <v>17</v>
      </c>
    </row>
    <row r="1359" spans="1:21">
      <c r="A1359" s="12" t="s">
        <v>46</v>
      </c>
      <c r="B1359" s="13">
        <v>11</v>
      </c>
      <c r="C1359" t="s">
        <v>38</v>
      </c>
      <c r="D1359" t="s">
        <v>40</v>
      </c>
      <c r="E1359" t="str">
        <f t="shared" si="21"/>
        <v>Average Event Day11Average Per Device50% Cycling</v>
      </c>
      <c r="F1359">
        <v>4.408474</v>
      </c>
      <c r="G1359">
        <v>4.4302520000000003</v>
      </c>
      <c r="H1359">
        <v>4.4796820000000004</v>
      </c>
      <c r="I1359">
        <v>85.613</v>
      </c>
      <c r="J1359">
        <v>-7.2491600000000003E-2</v>
      </c>
      <c r="K1359">
        <v>-1.6796599999999998E-2</v>
      </c>
      <c r="L1359">
        <v>2.1777600000000001E-2</v>
      </c>
      <c r="M1359">
        <v>6.0351799999999997E-2</v>
      </c>
      <c r="N1359">
        <v>0.11604689999999999</v>
      </c>
      <c r="O1359">
        <v>-2.30613E-2</v>
      </c>
      <c r="P1359">
        <v>3.2633799999999998E-2</v>
      </c>
      <c r="Q1359">
        <v>7.1207999999999994E-2</v>
      </c>
      <c r="R1359">
        <v>0.1097822</v>
      </c>
      <c r="S1359">
        <v>0.16547719999999999</v>
      </c>
      <c r="T1359">
        <v>14</v>
      </c>
      <c r="U1359">
        <v>17</v>
      </c>
    </row>
    <row r="1360" spans="1:21">
      <c r="A1360" s="12" t="s">
        <v>46</v>
      </c>
      <c r="B1360" s="13">
        <v>11</v>
      </c>
      <c r="C1360" t="s">
        <v>37</v>
      </c>
      <c r="D1360" t="s">
        <v>68</v>
      </c>
      <c r="E1360" t="str">
        <f t="shared" si="21"/>
        <v>Average Event Day11Average Per Premise30% Cycling</v>
      </c>
      <c r="F1360">
        <v>11.444599999999999</v>
      </c>
      <c r="G1360">
        <v>11.50113</v>
      </c>
      <c r="H1360">
        <v>11.688000000000001</v>
      </c>
      <c r="I1360">
        <v>86.639300000000006</v>
      </c>
      <c r="J1360">
        <v>-0.2857017</v>
      </c>
      <c r="K1360">
        <v>-8.3503400000000005E-2</v>
      </c>
      <c r="L1360">
        <v>5.6538600000000001E-2</v>
      </c>
      <c r="M1360">
        <v>0.19658049999999999</v>
      </c>
      <c r="N1360">
        <v>0.39877879999999999</v>
      </c>
      <c r="O1360">
        <v>-9.8839700000000003E-2</v>
      </c>
      <c r="P1360">
        <v>0.10335859999999999</v>
      </c>
      <c r="Q1360">
        <v>0.24340059999999999</v>
      </c>
      <c r="R1360">
        <v>0.38344250000000002</v>
      </c>
      <c r="S1360">
        <v>0.58564079999999996</v>
      </c>
      <c r="T1360">
        <v>14</v>
      </c>
      <c r="U1360">
        <v>17</v>
      </c>
    </row>
    <row r="1361" spans="1:21">
      <c r="A1361" s="12" t="s">
        <v>46</v>
      </c>
      <c r="B1361" s="13">
        <v>11</v>
      </c>
      <c r="C1361" t="s">
        <v>37</v>
      </c>
      <c r="D1361" t="s">
        <v>40</v>
      </c>
      <c r="E1361" t="str">
        <f t="shared" si="21"/>
        <v>Average Event Day11Average Per Premise50% Cycling</v>
      </c>
      <c r="F1361">
        <v>10.77899</v>
      </c>
      <c r="G1361">
        <v>10.832240000000001</v>
      </c>
      <c r="H1361">
        <v>10.953099999999999</v>
      </c>
      <c r="I1361">
        <v>85.613</v>
      </c>
      <c r="J1361">
        <v>-0.17724670000000001</v>
      </c>
      <c r="K1361">
        <v>-4.1068899999999998E-2</v>
      </c>
      <c r="L1361">
        <v>5.3247500000000003E-2</v>
      </c>
      <c r="M1361">
        <v>0.14756379999999999</v>
      </c>
      <c r="N1361">
        <v>0.28374159999999998</v>
      </c>
      <c r="O1361">
        <v>-5.6385600000000001E-2</v>
      </c>
      <c r="P1361">
        <v>7.9792199999999994E-2</v>
      </c>
      <c r="Q1361">
        <v>0.1741085</v>
      </c>
      <c r="R1361">
        <v>0.26842480000000002</v>
      </c>
      <c r="S1361">
        <v>0.40460259999999998</v>
      </c>
      <c r="T1361">
        <v>14</v>
      </c>
      <c r="U1361">
        <v>17</v>
      </c>
    </row>
    <row r="1362" spans="1:21">
      <c r="A1362" s="12" t="s">
        <v>46</v>
      </c>
      <c r="B1362" s="13">
        <v>11</v>
      </c>
      <c r="C1362" t="s">
        <v>39</v>
      </c>
      <c r="D1362" t="s">
        <v>68</v>
      </c>
      <c r="E1362" t="str">
        <f t="shared" si="21"/>
        <v>Average Event Day11Average Per Ton30% Cycling</v>
      </c>
      <c r="F1362">
        <v>1.1836139999999999</v>
      </c>
      <c r="G1362">
        <v>1.189462</v>
      </c>
      <c r="H1362">
        <v>1.2087870000000001</v>
      </c>
      <c r="I1362">
        <v>86.639300000000006</v>
      </c>
      <c r="J1362">
        <v>-2.95477E-2</v>
      </c>
      <c r="K1362">
        <v>-8.6361000000000007E-3</v>
      </c>
      <c r="L1362">
        <v>5.8472000000000003E-3</v>
      </c>
      <c r="M1362">
        <v>2.0330500000000001E-2</v>
      </c>
      <c r="N1362">
        <v>4.1242099999999997E-2</v>
      </c>
      <c r="O1362">
        <v>-1.0222200000000001E-2</v>
      </c>
      <c r="P1362">
        <v>1.06894E-2</v>
      </c>
      <c r="Q1362">
        <v>2.5172699999999999E-2</v>
      </c>
      <c r="R1362">
        <v>3.9655999999999997E-2</v>
      </c>
      <c r="S1362">
        <v>6.0567599999999999E-2</v>
      </c>
      <c r="T1362">
        <v>14</v>
      </c>
      <c r="U1362">
        <v>17</v>
      </c>
    </row>
    <row r="1363" spans="1:21">
      <c r="A1363" s="12" t="s">
        <v>46</v>
      </c>
      <c r="B1363" s="13">
        <v>11</v>
      </c>
      <c r="C1363" t="s">
        <v>39</v>
      </c>
      <c r="D1363" t="s">
        <v>40</v>
      </c>
      <c r="E1363" t="str">
        <f t="shared" si="21"/>
        <v>Average Event Day11Average Per Ton50% Cycling</v>
      </c>
      <c r="F1363">
        <v>1.131764</v>
      </c>
      <c r="G1363">
        <v>1.1373549999999999</v>
      </c>
      <c r="H1363">
        <v>1.150045</v>
      </c>
      <c r="I1363">
        <v>85.613</v>
      </c>
      <c r="J1363">
        <v>-1.86103E-2</v>
      </c>
      <c r="K1363">
        <v>-4.3119999999999999E-3</v>
      </c>
      <c r="L1363">
        <v>5.5909000000000002E-3</v>
      </c>
      <c r="M1363">
        <v>1.54939E-2</v>
      </c>
      <c r="N1363">
        <v>2.9792200000000001E-2</v>
      </c>
      <c r="O1363">
        <v>-5.9202999999999999E-3</v>
      </c>
      <c r="P1363">
        <v>8.378E-3</v>
      </c>
      <c r="Q1363">
        <v>1.8280999999999999E-2</v>
      </c>
      <c r="R1363">
        <v>2.8183900000000001E-2</v>
      </c>
      <c r="S1363">
        <v>4.2482199999999998E-2</v>
      </c>
      <c r="T1363">
        <v>14</v>
      </c>
      <c r="U1363">
        <v>17</v>
      </c>
    </row>
    <row r="1364" spans="1:21">
      <c r="A1364" s="12" t="s">
        <v>46</v>
      </c>
      <c r="B1364" s="13">
        <v>12</v>
      </c>
      <c r="C1364" t="s">
        <v>38</v>
      </c>
      <c r="D1364" t="s">
        <v>68</v>
      </c>
      <c r="E1364" t="str">
        <f t="shared" si="21"/>
        <v>Average Event Day12Average Per Device30% Cycling</v>
      </c>
      <c r="F1364">
        <v>4.8694620000000004</v>
      </c>
      <c r="G1364">
        <v>4.8160790000000002</v>
      </c>
      <c r="H1364">
        <v>4.8943269999999997</v>
      </c>
      <c r="I1364">
        <v>88.306100000000001</v>
      </c>
      <c r="J1364">
        <v>-0.1951765</v>
      </c>
      <c r="K1364">
        <v>-0.1114043</v>
      </c>
      <c r="L1364">
        <v>-5.3383800000000002E-2</v>
      </c>
      <c r="M1364">
        <v>4.6366000000000003E-3</v>
      </c>
      <c r="N1364">
        <v>8.8408899999999999E-2</v>
      </c>
      <c r="O1364">
        <v>-0.1169285</v>
      </c>
      <c r="P1364">
        <v>-3.3156199999999997E-2</v>
      </c>
      <c r="Q1364">
        <v>2.4864199999999999E-2</v>
      </c>
      <c r="R1364">
        <v>8.2884600000000003E-2</v>
      </c>
      <c r="S1364">
        <v>0.1666569</v>
      </c>
      <c r="T1364">
        <v>14</v>
      </c>
      <c r="U1364">
        <v>17</v>
      </c>
    </row>
    <row r="1365" spans="1:21">
      <c r="A1365" s="12" t="s">
        <v>46</v>
      </c>
      <c r="B1365" s="13">
        <v>12</v>
      </c>
      <c r="C1365" t="s">
        <v>38</v>
      </c>
      <c r="D1365" t="s">
        <v>40</v>
      </c>
      <c r="E1365" t="str">
        <f t="shared" si="21"/>
        <v>Average Event Day12Average Per Device50% Cycling</v>
      </c>
      <c r="F1365">
        <v>4.7050749999999999</v>
      </c>
      <c r="G1365">
        <v>4.6478349999999997</v>
      </c>
      <c r="H1365">
        <v>4.699694</v>
      </c>
      <c r="I1365">
        <v>87.163600000000002</v>
      </c>
      <c r="J1365">
        <v>-0.15499589999999999</v>
      </c>
      <c r="K1365">
        <v>-9.7240599999999996E-2</v>
      </c>
      <c r="L1365">
        <v>-5.7239499999999999E-2</v>
      </c>
      <c r="M1365">
        <v>-1.7238400000000001E-2</v>
      </c>
      <c r="N1365">
        <v>4.0516799999999999E-2</v>
      </c>
      <c r="O1365">
        <v>-0.10313749999999999</v>
      </c>
      <c r="P1365">
        <v>-4.5382199999999998E-2</v>
      </c>
      <c r="Q1365">
        <v>-5.3810999999999998E-3</v>
      </c>
      <c r="R1365">
        <v>3.4619999999999998E-2</v>
      </c>
      <c r="S1365">
        <v>9.2375299999999994E-2</v>
      </c>
      <c r="T1365">
        <v>14</v>
      </c>
      <c r="U1365">
        <v>17</v>
      </c>
    </row>
    <row r="1366" spans="1:21">
      <c r="A1366" s="12" t="s">
        <v>46</v>
      </c>
      <c r="B1366" s="13">
        <v>12</v>
      </c>
      <c r="C1366" t="s">
        <v>37</v>
      </c>
      <c r="D1366" t="s">
        <v>68</v>
      </c>
      <c r="E1366" t="str">
        <f t="shared" si="21"/>
        <v>Average Event Day12Average Per Premise30% Cycling</v>
      </c>
      <c r="F1366">
        <v>12.236549999999999</v>
      </c>
      <c r="G1366">
        <v>12.102399999999999</v>
      </c>
      <c r="H1366">
        <v>12.29903</v>
      </c>
      <c r="I1366">
        <v>88.306100000000001</v>
      </c>
      <c r="J1366">
        <v>-0.4904617</v>
      </c>
      <c r="K1366">
        <v>-0.279949</v>
      </c>
      <c r="L1366">
        <v>-0.13414860000000001</v>
      </c>
      <c r="M1366">
        <v>1.16518E-2</v>
      </c>
      <c r="N1366">
        <v>0.22216449999999999</v>
      </c>
      <c r="O1366">
        <v>-0.29383029999999999</v>
      </c>
      <c r="P1366">
        <v>-8.3317600000000006E-2</v>
      </c>
      <c r="Q1366">
        <v>6.2482799999999998E-2</v>
      </c>
      <c r="R1366">
        <v>0.2082833</v>
      </c>
      <c r="S1366">
        <v>0.4187959</v>
      </c>
      <c r="T1366">
        <v>14</v>
      </c>
      <c r="U1366">
        <v>17</v>
      </c>
    </row>
    <row r="1367" spans="1:21">
      <c r="A1367" s="12" t="s">
        <v>46</v>
      </c>
      <c r="B1367" s="13">
        <v>12</v>
      </c>
      <c r="C1367" t="s">
        <v>37</v>
      </c>
      <c r="D1367" t="s">
        <v>40</v>
      </c>
      <c r="E1367" t="str">
        <f t="shared" si="21"/>
        <v>Average Event Day12Average Per Premise50% Cycling</v>
      </c>
      <c r="F1367">
        <v>11.504200000000001</v>
      </c>
      <c r="G1367">
        <v>11.364240000000001</v>
      </c>
      <c r="H1367">
        <v>11.49104</v>
      </c>
      <c r="I1367">
        <v>87.163600000000002</v>
      </c>
      <c r="J1367">
        <v>-0.37897399999999998</v>
      </c>
      <c r="K1367">
        <v>-0.23775879999999999</v>
      </c>
      <c r="L1367">
        <v>-0.13995360000000001</v>
      </c>
      <c r="M1367">
        <v>-4.2148400000000003E-2</v>
      </c>
      <c r="N1367">
        <v>9.9066699999999994E-2</v>
      </c>
      <c r="O1367">
        <v>-0.25217719999999999</v>
      </c>
      <c r="P1367">
        <v>-0.11096209999999999</v>
      </c>
      <c r="Q1367">
        <v>-1.3156899999999999E-2</v>
      </c>
      <c r="R1367">
        <v>8.4648299999999996E-2</v>
      </c>
      <c r="S1367">
        <v>0.22586349999999999</v>
      </c>
      <c r="T1367">
        <v>14</v>
      </c>
      <c r="U1367">
        <v>17</v>
      </c>
    </row>
    <row r="1368" spans="1:21">
      <c r="A1368" s="12" t="s">
        <v>46</v>
      </c>
      <c r="B1368" s="13">
        <v>12</v>
      </c>
      <c r="C1368" t="s">
        <v>39</v>
      </c>
      <c r="D1368" t="s">
        <v>68</v>
      </c>
      <c r="E1368" t="str">
        <f t="shared" si="21"/>
        <v>Average Event Day12Average Per Ton30% Cycling</v>
      </c>
      <c r="F1368">
        <v>1.2655190000000001</v>
      </c>
      <c r="G1368">
        <v>1.2516449999999999</v>
      </c>
      <c r="H1368">
        <v>1.271981</v>
      </c>
      <c r="I1368">
        <v>88.306100000000001</v>
      </c>
      <c r="J1368">
        <v>-5.0724199999999997E-2</v>
      </c>
      <c r="K1368">
        <v>-2.8952700000000001E-2</v>
      </c>
      <c r="L1368">
        <v>-1.38738E-2</v>
      </c>
      <c r="M1368">
        <v>1.2049999999999999E-3</v>
      </c>
      <c r="N1368">
        <v>2.29765E-2</v>
      </c>
      <c r="O1368">
        <v>-3.0388399999999999E-2</v>
      </c>
      <c r="P1368">
        <v>-8.6169000000000003E-3</v>
      </c>
      <c r="Q1368">
        <v>6.4619999999999999E-3</v>
      </c>
      <c r="R1368">
        <v>2.1540799999999999E-2</v>
      </c>
      <c r="S1368">
        <v>4.3312299999999998E-2</v>
      </c>
      <c r="T1368">
        <v>14</v>
      </c>
      <c r="U1368">
        <v>17</v>
      </c>
    </row>
    <row r="1369" spans="1:21">
      <c r="A1369" s="12" t="s">
        <v>46</v>
      </c>
      <c r="B1369" s="13">
        <v>12</v>
      </c>
      <c r="C1369" t="s">
        <v>39</v>
      </c>
      <c r="D1369" t="s">
        <v>40</v>
      </c>
      <c r="E1369" t="str">
        <f t="shared" si="21"/>
        <v>Average Event Day12Average Per Ton50% Cycling</v>
      </c>
      <c r="F1369">
        <v>1.2079089999999999</v>
      </c>
      <c r="G1369">
        <v>1.193214</v>
      </c>
      <c r="H1369">
        <v>1.2065269999999999</v>
      </c>
      <c r="I1369">
        <v>87.163600000000002</v>
      </c>
      <c r="J1369">
        <v>-3.9791199999999999E-2</v>
      </c>
      <c r="K1369">
        <v>-2.4964E-2</v>
      </c>
      <c r="L1369">
        <v>-1.46947E-2</v>
      </c>
      <c r="M1369">
        <v>-4.4254000000000003E-3</v>
      </c>
      <c r="N1369">
        <v>1.0401799999999999E-2</v>
      </c>
      <c r="O1369">
        <v>-2.6477899999999999E-2</v>
      </c>
      <c r="P1369">
        <v>-1.16507E-2</v>
      </c>
      <c r="Q1369">
        <v>-1.3814000000000001E-3</v>
      </c>
      <c r="R1369">
        <v>8.8879000000000007E-3</v>
      </c>
      <c r="S1369">
        <v>2.3715099999999999E-2</v>
      </c>
      <c r="T1369">
        <v>14</v>
      </c>
      <c r="U1369">
        <v>17</v>
      </c>
    </row>
    <row r="1370" spans="1:21">
      <c r="A1370" s="12" t="s">
        <v>46</v>
      </c>
      <c r="B1370" s="13">
        <v>13</v>
      </c>
      <c r="C1370" t="s">
        <v>38</v>
      </c>
      <c r="D1370" t="s">
        <v>68</v>
      </c>
      <c r="E1370" t="str">
        <f t="shared" si="21"/>
        <v>Average Event Day13Average Per Device30% Cycling</v>
      </c>
      <c r="F1370">
        <v>4.9719889999999998</v>
      </c>
      <c r="G1370">
        <v>4.8924989999999999</v>
      </c>
      <c r="H1370">
        <v>4.9719889999999998</v>
      </c>
      <c r="I1370">
        <v>89.256399999999999</v>
      </c>
      <c r="J1370">
        <v>-0.22375709999999999</v>
      </c>
      <c r="K1370">
        <v>-0.1385228</v>
      </c>
      <c r="L1370">
        <v>-7.9489699999999996E-2</v>
      </c>
      <c r="M1370">
        <v>-2.0456599999999998E-2</v>
      </c>
      <c r="N1370">
        <v>6.4777699999999994E-2</v>
      </c>
      <c r="O1370">
        <v>-0.14426739999999999</v>
      </c>
      <c r="P1370">
        <v>-5.9033099999999998E-2</v>
      </c>
      <c r="Q1370" s="31">
        <v>0</v>
      </c>
      <c r="R1370">
        <v>5.9033099999999998E-2</v>
      </c>
      <c r="S1370">
        <v>0.14426739999999999</v>
      </c>
      <c r="T1370">
        <v>14</v>
      </c>
      <c r="U1370">
        <v>17</v>
      </c>
    </row>
    <row r="1371" spans="1:21">
      <c r="A1371" s="12" t="s">
        <v>46</v>
      </c>
      <c r="B1371" s="13">
        <v>13</v>
      </c>
      <c r="C1371" t="s">
        <v>38</v>
      </c>
      <c r="D1371" t="s">
        <v>40</v>
      </c>
      <c r="E1371" t="str">
        <f t="shared" si="21"/>
        <v>Average Event Day13Average Per Device50% Cycling</v>
      </c>
      <c r="F1371">
        <v>4.767989</v>
      </c>
      <c r="G1371">
        <v>4.7153770000000002</v>
      </c>
      <c r="H1371">
        <v>4.767989</v>
      </c>
      <c r="I1371">
        <v>88.067300000000003</v>
      </c>
      <c r="J1371">
        <v>-0.15112320000000001</v>
      </c>
      <c r="K1371">
        <v>-9.2921900000000002E-2</v>
      </c>
      <c r="L1371">
        <v>-5.26118E-2</v>
      </c>
      <c r="M1371">
        <v>-1.23018E-2</v>
      </c>
      <c r="N1371">
        <v>4.5899599999999999E-2</v>
      </c>
      <c r="O1371">
        <v>-9.8511399999999999E-2</v>
      </c>
      <c r="P1371">
        <v>-4.0310100000000001E-2</v>
      </c>
      <c r="Q1371" s="31">
        <v>0</v>
      </c>
      <c r="R1371">
        <v>4.0310100000000001E-2</v>
      </c>
      <c r="S1371">
        <v>9.8511399999999999E-2</v>
      </c>
      <c r="T1371">
        <v>14</v>
      </c>
      <c r="U1371">
        <v>17</v>
      </c>
    </row>
    <row r="1372" spans="1:21">
      <c r="A1372" s="12" t="s">
        <v>46</v>
      </c>
      <c r="B1372" s="13">
        <v>13</v>
      </c>
      <c r="C1372" t="s">
        <v>37</v>
      </c>
      <c r="D1372" t="s">
        <v>68</v>
      </c>
      <c r="E1372" t="str">
        <f t="shared" si="21"/>
        <v>Average Event Day13Average Per Premise30% Cycling</v>
      </c>
      <c r="F1372">
        <v>12.49419</v>
      </c>
      <c r="G1372">
        <v>12.29444</v>
      </c>
      <c r="H1372">
        <v>12.49419</v>
      </c>
      <c r="I1372">
        <v>89.256399999999999</v>
      </c>
      <c r="J1372">
        <v>-0.56228279999999997</v>
      </c>
      <c r="K1372">
        <v>-0.34809600000000002</v>
      </c>
      <c r="L1372">
        <v>-0.19975090000000001</v>
      </c>
      <c r="M1372">
        <v>-5.1405800000000001E-2</v>
      </c>
      <c r="N1372">
        <v>0.16278100000000001</v>
      </c>
      <c r="O1372">
        <v>-0.36253190000000002</v>
      </c>
      <c r="P1372">
        <v>-0.14834510000000001</v>
      </c>
      <c r="Q1372" s="31">
        <v>0</v>
      </c>
      <c r="R1372">
        <v>0.14834510000000001</v>
      </c>
      <c r="S1372">
        <v>0.36253190000000002</v>
      </c>
      <c r="T1372">
        <v>14</v>
      </c>
      <c r="U1372">
        <v>17</v>
      </c>
    </row>
    <row r="1373" spans="1:21">
      <c r="A1373" s="12" t="s">
        <v>46</v>
      </c>
      <c r="B1373" s="13">
        <v>13</v>
      </c>
      <c r="C1373" t="s">
        <v>37</v>
      </c>
      <c r="D1373" t="s">
        <v>40</v>
      </c>
      <c r="E1373" t="str">
        <f t="shared" si="21"/>
        <v>Average Event Day13Average Per Premise50% Cycling</v>
      </c>
      <c r="F1373">
        <v>11.65803</v>
      </c>
      <c r="G1373">
        <v>11.529389999999999</v>
      </c>
      <c r="H1373">
        <v>11.65803</v>
      </c>
      <c r="I1373">
        <v>88.067300000000003</v>
      </c>
      <c r="J1373">
        <v>-0.36950559999999999</v>
      </c>
      <c r="K1373">
        <v>-0.22719980000000001</v>
      </c>
      <c r="L1373">
        <v>-0.12863920000000001</v>
      </c>
      <c r="M1373">
        <v>-3.00786E-2</v>
      </c>
      <c r="N1373">
        <v>0.1122272</v>
      </c>
      <c r="O1373">
        <v>-0.24086640000000001</v>
      </c>
      <c r="P1373">
        <v>-9.8560599999999998E-2</v>
      </c>
      <c r="Q1373" s="31">
        <v>0</v>
      </c>
      <c r="R1373">
        <v>9.8560599999999998E-2</v>
      </c>
      <c r="S1373">
        <v>0.24086640000000001</v>
      </c>
      <c r="T1373">
        <v>14</v>
      </c>
      <c r="U1373">
        <v>17</v>
      </c>
    </row>
    <row r="1374" spans="1:21">
      <c r="A1374" s="12" t="s">
        <v>46</v>
      </c>
      <c r="B1374" s="13">
        <v>13</v>
      </c>
      <c r="C1374" t="s">
        <v>39</v>
      </c>
      <c r="D1374" t="s">
        <v>68</v>
      </c>
      <c r="E1374" t="str">
        <f t="shared" si="21"/>
        <v>Average Event Day13Average Per Ton30% Cycling</v>
      </c>
      <c r="F1374">
        <v>1.292165</v>
      </c>
      <c r="G1374">
        <v>1.271506</v>
      </c>
      <c r="H1374">
        <v>1.292165</v>
      </c>
      <c r="I1374">
        <v>89.256399999999999</v>
      </c>
      <c r="J1374">
        <v>-5.8152000000000002E-2</v>
      </c>
      <c r="K1374">
        <v>-3.6000499999999998E-2</v>
      </c>
      <c r="L1374">
        <v>-2.06585E-2</v>
      </c>
      <c r="M1374">
        <v>-5.3165E-3</v>
      </c>
      <c r="N1374">
        <v>1.6834999999999999E-2</v>
      </c>
      <c r="O1374">
        <v>-3.7493499999999999E-2</v>
      </c>
      <c r="P1374">
        <v>-1.5342E-2</v>
      </c>
      <c r="Q1374" s="31">
        <v>0</v>
      </c>
      <c r="R1374">
        <v>1.5342E-2</v>
      </c>
      <c r="S1374">
        <v>3.7493499999999999E-2</v>
      </c>
      <c r="T1374">
        <v>14</v>
      </c>
      <c r="U1374">
        <v>17</v>
      </c>
    </row>
    <row r="1375" spans="1:21">
      <c r="A1375" s="12" t="s">
        <v>46</v>
      </c>
      <c r="B1375" s="13">
        <v>13</v>
      </c>
      <c r="C1375" t="s">
        <v>39</v>
      </c>
      <c r="D1375" t="s">
        <v>40</v>
      </c>
      <c r="E1375" t="str">
        <f t="shared" si="21"/>
        <v>Average Event Day13Average Per Ton50% Cycling</v>
      </c>
      <c r="F1375">
        <v>1.2240599999999999</v>
      </c>
      <c r="G1375">
        <v>1.2105539999999999</v>
      </c>
      <c r="H1375">
        <v>1.2240599999999999</v>
      </c>
      <c r="I1375">
        <v>88.067300000000003</v>
      </c>
      <c r="J1375">
        <v>-3.8797100000000001E-2</v>
      </c>
      <c r="K1375">
        <v>-2.3855399999999999E-2</v>
      </c>
      <c r="L1375">
        <v>-1.3506799999999999E-2</v>
      </c>
      <c r="M1375">
        <v>-3.1581999999999999E-3</v>
      </c>
      <c r="N1375">
        <v>1.1783500000000001E-2</v>
      </c>
      <c r="O1375">
        <v>-2.5290300000000002E-2</v>
      </c>
      <c r="P1375">
        <v>-1.0348599999999999E-2</v>
      </c>
      <c r="Q1375" s="31">
        <v>0</v>
      </c>
      <c r="R1375">
        <v>1.0348599999999999E-2</v>
      </c>
      <c r="S1375">
        <v>2.5290300000000002E-2</v>
      </c>
      <c r="T1375">
        <v>14</v>
      </c>
      <c r="U1375">
        <v>17</v>
      </c>
    </row>
    <row r="1376" spans="1:21">
      <c r="A1376" s="12" t="s">
        <v>46</v>
      </c>
      <c r="B1376" s="13">
        <v>14</v>
      </c>
      <c r="C1376" t="s">
        <v>38</v>
      </c>
      <c r="D1376" t="s">
        <v>68</v>
      </c>
      <c r="E1376" t="str">
        <f t="shared" si="21"/>
        <v>Average Event Day14Average Per Device30% Cycling</v>
      </c>
      <c r="F1376">
        <v>4.705641</v>
      </c>
      <c r="G1376">
        <v>4.9299049999999998</v>
      </c>
      <c r="H1376">
        <v>5.0100030000000002</v>
      </c>
      <c r="I1376">
        <v>88.232600000000005</v>
      </c>
      <c r="J1376">
        <v>8.3254999999999996E-2</v>
      </c>
      <c r="K1376">
        <v>0.16656460000000001</v>
      </c>
      <c r="L1376">
        <v>0.22426460000000001</v>
      </c>
      <c r="M1376">
        <v>0.28196460000000001</v>
      </c>
      <c r="N1376">
        <v>0.3652743</v>
      </c>
      <c r="O1376">
        <v>0.16335269999999999</v>
      </c>
      <c r="P1376">
        <v>0.2466623</v>
      </c>
      <c r="Q1376">
        <v>0.30436229999999997</v>
      </c>
      <c r="R1376">
        <v>0.3620623</v>
      </c>
      <c r="S1376">
        <v>0.44537189999999999</v>
      </c>
      <c r="T1376">
        <v>14</v>
      </c>
      <c r="U1376">
        <v>17</v>
      </c>
    </row>
    <row r="1377" spans="1:21">
      <c r="A1377" s="12" t="s">
        <v>46</v>
      </c>
      <c r="B1377" s="13">
        <v>14</v>
      </c>
      <c r="C1377" t="s">
        <v>38</v>
      </c>
      <c r="D1377" t="s">
        <v>40</v>
      </c>
      <c r="E1377" t="str">
        <f t="shared" si="21"/>
        <v>Average Event Day14Average Per Device50% Cycling</v>
      </c>
      <c r="F1377">
        <v>4.4877669999999998</v>
      </c>
      <c r="G1377">
        <v>4.7582490000000002</v>
      </c>
      <c r="H1377">
        <v>4.8113390000000003</v>
      </c>
      <c r="I1377">
        <v>87.414599999999993</v>
      </c>
      <c r="J1377">
        <v>0.1740855</v>
      </c>
      <c r="K1377">
        <v>0.2310371</v>
      </c>
      <c r="L1377">
        <v>0.27048159999999999</v>
      </c>
      <c r="M1377">
        <v>0.30992609999999998</v>
      </c>
      <c r="N1377">
        <v>0.36687769999999997</v>
      </c>
      <c r="O1377">
        <v>0.22717560000000001</v>
      </c>
      <c r="P1377">
        <v>0.28412720000000002</v>
      </c>
      <c r="Q1377">
        <v>0.32357170000000002</v>
      </c>
      <c r="R1377">
        <v>0.36301620000000001</v>
      </c>
      <c r="S1377">
        <v>0.4199678</v>
      </c>
      <c r="T1377">
        <v>14</v>
      </c>
      <c r="U1377">
        <v>17</v>
      </c>
    </row>
    <row r="1378" spans="1:21">
      <c r="A1378" s="12" t="s">
        <v>46</v>
      </c>
      <c r="B1378" s="13">
        <v>14</v>
      </c>
      <c r="C1378" t="s">
        <v>37</v>
      </c>
      <c r="D1378" t="s">
        <v>68</v>
      </c>
      <c r="E1378" t="str">
        <f t="shared" si="21"/>
        <v>Average Event Day14Average Per Premise30% Cycling</v>
      </c>
      <c r="F1378">
        <v>11.82488</v>
      </c>
      <c r="G1378">
        <v>12.388439999999999</v>
      </c>
      <c r="H1378">
        <v>12.58972</v>
      </c>
      <c r="I1378">
        <v>88.232600000000005</v>
      </c>
      <c r="J1378">
        <v>0.20921229999999999</v>
      </c>
      <c r="K1378">
        <v>0.4185624</v>
      </c>
      <c r="L1378">
        <v>0.56355759999999999</v>
      </c>
      <c r="M1378">
        <v>0.70855279999999998</v>
      </c>
      <c r="N1378">
        <v>0.91790289999999997</v>
      </c>
      <c r="O1378">
        <v>0.41049099999999999</v>
      </c>
      <c r="P1378">
        <v>0.61984110000000003</v>
      </c>
      <c r="Q1378">
        <v>0.76483630000000002</v>
      </c>
      <c r="R1378">
        <v>0.90983150000000002</v>
      </c>
      <c r="S1378">
        <v>1.1191819999999999</v>
      </c>
      <c r="T1378">
        <v>14</v>
      </c>
      <c r="U1378">
        <v>17</v>
      </c>
    </row>
    <row r="1379" spans="1:21">
      <c r="A1379" s="12" t="s">
        <v>46</v>
      </c>
      <c r="B1379" s="13">
        <v>14</v>
      </c>
      <c r="C1379" t="s">
        <v>37</v>
      </c>
      <c r="D1379" t="s">
        <v>40</v>
      </c>
      <c r="E1379" t="str">
        <f t="shared" si="21"/>
        <v>Average Event Day14Average Per Premise50% Cycling</v>
      </c>
      <c r="F1379">
        <v>10.97287</v>
      </c>
      <c r="G1379">
        <v>11.634209999999999</v>
      </c>
      <c r="H1379">
        <v>11.76402</v>
      </c>
      <c r="I1379">
        <v>87.414599999999993</v>
      </c>
      <c r="J1379">
        <v>0.42564920000000001</v>
      </c>
      <c r="K1379">
        <v>0.56489929999999999</v>
      </c>
      <c r="L1379">
        <v>0.66134360000000003</v>
      </c>
      <c r="M1379">
        <v>0.75778780000000001</v>
      </c>
      <c r="N1379">
        <v>0.89703790000000005</v>
      </c>
      <c r="O1379">
        <v>0.55545770000000005</v>
      </c>
      <c r="P1379">
        <v>0.69470779999999999</v>
      </c>
      <c r="Q1379">
        <v>0.79115199999999997</v>
      </c>
      <c r="R1379">
        <v>0.88759619999999995</v>
      </c>
      <c r="S1379">
        <v>1.0268459999999999</v>
      </c>
      <c r="T1379">
        <v>14</v>
      </c>
      <c r="U1379">
        <v>17</v>
      </c>
    </row>
    <row r="1380" spans="1:21">
      <c r="A1380" s="12" t="s">
        <v>46</v>
      </c>
      <c r="B1380" s="13">
        <v>14</v>
      </c>
      <c r="C1380" t="s">
        <v>39</v>
      </c>
      <c r="D1380" t="s">
        <v>68</v>
      </c>
      <c r="E1380" t="str">
        <f t="shared" si="21"/>
        <v>Average Event Day14Average Per Ton30% Cycling</v>
      </c>
      <c r="F1380">
        <v>1.222944</v>
      </c>
      <c r="G1380">
        <v>1.281228</v>
      </c>
      <c r="H1380">
        <v>1.302044</v>
      </c>
      <c r="I1380">
        <v>88.232600000000005</v>
      </c>
      <c r="J1380">
        <v>2.1637E-2</v>
      </c>
      <c r="K1380">
        <v>4.3288199999999999E-2</v>
      </c>
      <c r="L1380">
        <v>5.8283799999999997E-2</v>
      </c>
      <c r="M1380">
        <v>7.3279399999999995E-2</v>
      </c>
      <c r="N1380">
        <v>9.4930600000000004E-2</v>
      </c>
      <c r="O1380">
        <v>4.2453400000000002E-2</v>
      </c>
      <c r="P1380">
        <v>6.4104700000000001E-2</v>
      </c>
      <c r="Q1380">
        <v>7.9100299999999998E-2</v>
      </c>
      <c r="R1380">
        <v>9.4095799999999993E-2</v>
      </c>
      <c r="S1380">
        <v>0.11574710000000001</v>
      </c>
      <c r="T1380">
        <v>14</v>
      </c>
      <c r="U1380">
        <v>17</v>
      </c>
    </row>
    <row r="1381" spans="1:21">
      <c r="A1381" s="12" t="s">
        <v>46</v>
      </c>
      <c r="B1381" s="13">
        <v>14</v>
      </c>
      <c r="C1381" t="s">
        <v>39</v>
      </c>
      <c r="D1381" t="s">
        <v>40</v>
      </c>
      <c r="E1381" t="str">
        <f t="shared" si="21"/>
        <v>Average Event Day14Average Per Ton50% Cycling</v>
      </c>
      <c r="F1381">
        <v>1.152121</v>
      </c>
      <c r="G1381">
        <v>1.22156</v>
      </c>
      <c r="H1381">
        <v>1.2351890000000001</v>
      </c>
      <c r="I1381">
        <v>87.414599999999993</v>
      </c>
      <c r="J1381">
        <v>4.4692000000000003E-2</v>
      </c>
      <c r="K1381">
        <v>5.9312900000000002E-2</v>
      </c>
      <c r="L1381">
        <v>6.9439299999999995E-2</v>
      </c>
      <c r="M1381">
        <v>7.9565700000000003E-2</v>
      </c>
      <c r="N1381">
        <v>9.4186500000000006E-2</v>
      </c>
      <c r="O1381">
        <v>5.8321600000000001E-2</v>
      </c>
      <c r="P1381">
        <v>7.2942499999999993E-2</v>
      </c>
      <c r="Q1381">
        <v>8.3068799999999998E-2</v>
      </c>
      <c r="R1381">
        <v>9.3195200000000006E-2</v>
      </c>
      <c r="S1381">
        <v>0.1078161</v>
      </c>
      <c r="T1381">
        <v>14</v>
      </c>
      <c r="U1381">
        <v>17</v>
      </c>
    </row>
    <row r="1382" spans="1:21">
      <c r="A1382" s="12" t="s">
        <v>46</v>
      </c>
      <c r="B1382" s="13">
        <v>15</v>
      </c>
      <c r="C1382" t="s">
        <v>38</v>
      </c>
      <c r="D1382" t="s">
        <v>68</v>
      </c>
      <c r="E1382" t="str">
        <f t="shared" si="21"/>
        <v>Average Event Day15Average Per Device30% Cycling</v>
      </c>
      <c r="F1382">
        <v>4.6819280000000001</v>
      </c>
      <c r="G1382">
        <v>4.927924</v>
      </c>
      <c r="H1382">
        <v>5.0079890000000002</v>
      </c>
      <c r="I1382">
        <v>88.830299999999994</v>
      </c>
      <c r="J1382">
        <v>0.1048418</v>
      </c>
      <c r="K1382">
        <v>0.18823680000000001</v>
      </c>
      <c r="L1382">
        <v>0.24599599999999999</v>
      </c>
      <c r="M1382">
        <v>0.3037552</v>
      </c>
      <c r="N1382">
        <v>0.3871502</v>
      </c>
      <c r="O1382">
        <v>0.18490699999999999</v>
      </c>
      <c r="P1382">
        <v>0.26830209999999999</v>
      </c>
      <c r="Q1382">
        <v>0.3260612</v>
      </c>
      <c r="R1382">
        <v>0.38382040000000001</v>
      </c>
      <c r="S1382">
        <v>0.46721550000000001</v>
      </c>
      <c r="T1382">
        <v>14</v>
      </c>
      <c r="U1382">
        <v>17</v>
      </c>
    </row>
    <row r="1383" spans="1:21">
      <c r="A1383" s="12" t="s">
        <v>46</v>
      </c>
      <c r="B1383" s="13">
        <v>15</v>
      </c>
      <c r="C1383" t="s">
        <v>38</v>
      </c>
      <c r="D1383" t="s">
        <v>40</v>
      </c>
      <c r="E1383" t="str">
        <f t="shared" si="21"/>
        <v>Average Event Day15Average Per Device50% Cycling</v>
      </c>
      <c r="F1383">
        <v>4.4305219999999998</v>
      </c>
      <c r="G1383">
        <v>4.7651529999999998</v>
      </c>
      <c r="H1383">
        <v>4.8183210000000001</v>
      </c>
      <c r="I1383">
        <v>87.834199999999996</v>
      </c>
      <c r="J1383">
        <v>0.23834830000000001</v>
      </c>
      <c r="K1383">
        <v>0.29523319999999997</v>
      </c>
      <c r="L1383">
        <v>0.33463140000000002</v>
      </c>
      <c r="M1383">
        <v>0.37402970000000002</v>
      </c>
      <c r="N1383">
        <v>0.43091459999999998</v>
      </c>
      <c r="O1383">
        <v>0.29151569999999999</v>
      </c>
      <c r="P1383">
        <v>0.3484005</v>
      </c>
      <c r="Q1383">
        <v>0.3877988</v>
      </c>
      <c r="R1383">
        <v>0.4271971</v>
      </c>
      <c r="S1383">
        <v>0.48408190000000001</v>
      </c>
      <c r="T1383">
        <v>14</v>
      </c>
      <c r="U1383">
        <v>17</v>
      </c>
    </row>
    <row r="1384" spans="1:21">
      <c r="A1384" s="12" t="s">
        <v>46</v>
      </c>
      <c r="B1384" s="13">
        <v>15</v>
      </c>
      <c r="C1384" t="s">
        <v>37</v>
      </c>
      <c r="D1384" t="s">
        <v>68</v>
      </c>
      <c r="E1384" t="str">
        <f t="shared" si="21"/>
        <v>Average Event Day15Average Per Premise30% Cycling</v>
      </c>
      <c r="F1384">
        <v>11.76529</v>
      </c>
      <c r="G1384">
        <v>12.383459999999999</v>
      </c>
      <c r="H1384">
        <v>12.58466</v>
      </c>
      <c r="I1384">
        <v>88.830299999999994</v>
      </c>
      <c r="J1384">
        <v>0.2634592</v>
      </c>
      <c r="K1384">
        <v>0.473024</v>
      </c>
      <c r="L1384">
        <v>0.61816789999999999</v>
      </c>
      <c r="M1384">
        <v>0.76331179999999998</v>
      </c>
      <c r="N1384">
        <v>0.97287650000000003</v>
      </c>
      <c r="O1384">
        <v>0.46465679999999998</v>
      </c>
      <c r="P1384">
        <v>0.67422159999999998</v>
      </c>
      <c r="Q1384">
        <v>0.81936549999999997</v>
      </c>
      <c r="R1384">
        <v>0.96450939999999996</v>
      </c>
      <c r="S1384">
        <v>1.1740740000000001</v>
      </c>
      <c r="T1384">
        <v>14</v>
      </c>
      <c r="U1384">
        <v>17</v>
      </c>
    </row>
    <row r="1385" spans="1:21">
      <c r="A1385" s="12" t="s">
        <v>46</v>
      </c>
      <c r="B1385" s="13">
        <v>15</v>
      </c>
      <c r="C1385" t="s">
        <v>37</v>
      </c>
      <c r="D1385" t="s">
        <v>40</v>
      </c>
      <c r="E1385" t="str">
        <f t="shared" si="21"/>
        <v>Average Event Day15Average Per Premise50% Cycling</v>
      </c>
      <c r="F1385">
        <v>10.8329</v>
      </c>
      <c r="G1385">
        <v>11.65109</v>
      </c>
      <c r="H1385">
        <v>11.781090000000001</v>
      </c>
      <c r="I1385">
        <v>87.834199999999996</v>
      </c>
      <c r="J1385">
        <v>0.5827772</v>
      </c>
      <c r="K1385">
        <v>0.72186419999999996</v>
      </c>
      <c r="L1385">
        <v>0.81819529999999996</v>
      </c>
      <c r="M1385">
        <v>0.91452650000000002</v>
      </c>
      <c r="N1385">
        <v>1.0536140000000001</v>
      </c>
      <c r="O1385">
        <v>0.71277449999999998</v>
      </c>
      <c r="P1385">
        <v>0.85186139999999999</v>
      </c>
      <c r="Q1385">
        <v>0.94819260000000005</v>
      </c>
      <c r="R1385">
        <v>1.044524</v>
      </c>
      <c r="S1385">
        <v>1.183611</v>
      </c>
      <c r="T1385">
        <v>14</v>
      </c>
      <c r="U1385">
        <v>17</v>
      </c>
    </row>
    <row r="1386" spans="1:21">
      <c r="A1386" s="12" t="s">
        <v>46</v>
      </c>
      <c r="B1386" s="13">
        <v>15</v>
      </c>
      <c r="C1386" t="s">
        <v>39</v>
      </c>
      <c r="D1386" t="s">
        <v>68</v>
      </c>
      <c r="E1386" t="str">
        <f t="shared" si="21"/>
        <v>Average Event Day15Average Per Ton30% Cycling</v>
      </c>
      <c r="F1386">
        <v>1.2167809999999999</v>
      </c>
      <c r="G1386">
        <v>1.280713</v>
      </c>
      <c r="H1386">
        <v>1.3015209999999999</v>
      </c>
      <c r="I1386">
        <v>88.830299999999994</v>
      </c>
      <c r="J1386">
        <v>2.7247299999999999E-2</v>
      </c>
      <c r="K1386">
        <v>4.8920699999999998E-2</v>
      </c>
      <c r="L1386">
        <v>6.3931699999999994E-2</v>
      </c>
      <c r="M1386">
        <v>7.8942700000000005E-2</v>
      </c>
      <c r="N1386">
        <v>0.1006161</v>
      </c>
      <c r="O1386">
        <v>4.8055399999999998E-2</v>
      </c>
      <c r="P1386">
        <v>6.9728799999999994E-2</v>
      </c>
      <c r="Q1386">
        <v>8.4739800000000004E-2</v>
      </c>
      <c r="R1386">
        <v>9.9750800000000001E-2</v>
      </c>
      <c r="S1386">
        <v>0.1214242</v>
      </c>
      <c r="T1386">
        <v>14</v>
      </c>
      <c r="U1386">
        <v>17</v>
      </c>
    </row>
    <row r="1387" spans="1:21">
      <c r="A1387" s="12" t="s">
        <v>46</v>
      </c>
      <c r="B1387" s="13">
        <v>15</v>
      </c>
      <c r="C1387" t="s">
        <v>39</v>
      </c>
      <c r="D1387" t="s">
        <v>40</v>
      </c>
      <c r="E1387" t="str">
        <f t="shared" si="21"/>
        <v>Average Event Day15Average Per Ton50% Cycling</v>
      </c>
      <c r="F1387">
        <v>1.137424</v>
      </c>
      <c r="G1387">
        <v>1.223333</v>
      </c>
      <c r="H1387">
        <v>1.236982</v>
      </c>
      <c r="I1387">
        <v>87.834199999999996</v>
      </c>
      <c r="J1387">
        <v>6.1190000000000001E-2</v>
      </c>
      <c r="K1387">
        <v>7.5793799999999995E-2</v>
      </c>
      <c r="L1387">
        <v>8.5908300000000007E-2</v>
      </c>
      <c r="M1387">
        <v>9.6022800000000005E-2</v>
      </c>
      <c r="N1387">
        <v>0.1106265</v>
      </c>
      <c r="O1387">
        <v>7.48394E-2</v>
      </c>
      <c r="P1387">
        <v>8.9443099999999998E-2</v>
      </c>
      <c r="Q1387">
        <v>9.9557599999999996E-2</v>
      </c>
      <c r="R1387">
        <v>0.10967209999999999</v>
      </c>
      <c r="S1387">
        <v>0.12427589999999999</v>
      </c>
      <c r="T1387">
        <v>14</v>
      </c>
      <c r="U1387">
        <v>17</v>
      </c>
    </row>
    <row r="1388" spans="1:21">
      <c r="A1388" s="12" t="s">
        <v>46</v>
      </c>
      <c r="B1388" s="13">
        <v>16</v>
      </c>
      <c r="C1388" t="s">
        <v>38</v>
      </c>
      <c r="D1388" t="s">
        <v>68</v>
      </c>
      <c r="E1388" t="str">
        <f t="shared" si="21"/>
        <v>Average Event Day16Average Per Device30% Cycling</v>
      </c>
      <c r="F1388">
        <v>4.6010179999999998</v>
      </c>
      <c r="G1388">
        <v>4.7962959999999999</v>
      </c>
      <c r="H1388">
        <v>4.8742229999999998</v>
      </c>
      <c r="I1388">
        <v>88.857399999999998</v>
      </c>
      <c r="J1388">
        <v>5.6153799999999997E-2</v>
      </c>
      <c r="K1388">
        <v>0.13834930000000001</v>
      </c>
      <c r="L1388">
        <v>0.1952777</v>
      </c>
      <c r="M1388">
        <v>0.25220609999999999</v>
      </c>
      <c r="N1388">
        <v>0.33440160000000002</v>
      </c>
      <c r="O1388">
        <v>0.13408039999999999</v>
      </c>
      <c r="P1388">
        <v>0.21627589999999999</v>
      </c>
      <c r="Q1388">
        <v>0.27320430000000001</v>
      </c>
      <c r="R1388">
        <v>0.3301327</v>
      </c>
      <c r="S1388">
        <v>0.41232819999999998</v>
      </c>
      <c r="T1388">
        <v>14</v>
      </c>
      <c r="U1388">
        <v>17</v>
      </c>
    </row>
    <row r="1389" spans="1:21">
      <c r="A1389" s="12" t="s">
        <v>46</v>
      </c>
      <c r="B1389" s="13">
        <v>16</v>
      </c>
      <c r="C1389" t="s">
        <v>38</v>
      </c>
      <c r="D1389" t="s">
        <v>40</v>
      </c>
      <c r="E1389" t="str">
        <f t="shared" si="21"/>
        <v>Average Event Day16Average Per Device50% Cycling</v>
      </c>
      <c r="F1389">
        <v>4.2944319999999996</v>
      </c>
      <c r="G1389">
        <v>4.6596219999999997</v>
      </c>
      <c r="H1389">
        <v>4.7116119999999997</v>
      </c>
      <c r="I1389">
        <v>87.929500000000004</v>
      </c>
      <c r="J1389">
        <v>0.27150380000000002</v>
      </c>
      <c r="K1389">
        <v>0.3268547</v>
      </c>
      <c r="L1389">
        <v>0.36519049999999997</v>
      </c>
      <c r="M1389">
        <v>0.4035263</v>
      </c>
      <c r="N1389">
        <v>0.45887719999999999</v>
      </c>
      <c r="O1389">
        <v>0.32349339999999999</v>
      </c>
      <c r="P1389">
        <v>0.37884420000000002</v>
      </c>
      <c r="Q1389">
        <v>0.4171801</v>
      </c>
      <c r="R1389">
        <v>0.45551589999999997</v>
      </c>
      <c r="S1389">
        <v>0.51086679999999995</v>
      </c>
      <c r="T1389">
        <v>14</v>
      </c>
      <c r="U1389">
        <v>17</v>
      </c>
    </row>
    <row r="1390" spans="1:21">
      <c r="A1390" s="12" t="s">
        <v>46</v>
      </c>
      <c r="B1390" s="13">
        <v>16</v>
      </c>
      <c r="C1390" t="s">
        <v>37</v>
      </c>
      <c r="D1390" t="s">
        <v>68</v>
      </c>
      <c r="E1390" t="str">
        <f t="shared" si="21"/>
        <v>Average Event Day16Average Per Premise30% Cycling</v>
      </c>
      <c r="F1390">
        <v>11.561970000000001</v>
      </c>
      <c r="G1390">
        <v>12.05269</v>
      </c>
      <c r="H1390">
        <v>12.24851</v>
      </c>
      <c r="I1390">
        <v>88.857399999999998</v>
      </c>
      <c r="J1390">
        <v>0.14111019999999999</v>
      </c>
      <c r="K1390">
        <v>0.34766069999999999</v>
      </c>
      <c r="L1390">
        <v>0.49071690000000001</v>
      </c>
      <c r="M1390">
        <v>0.63377309999999998</v>
      </c>
      <c r="N1390">
        <v>0.84032359999999995</v>
      </c>
      <c r="O1390">
        <v>0.33693390000000001</v>
      </c>
      <c r="P1390">
        <v>0.54348439999999998</v>
      </c>
      <c r="Q1390">
        <v>0.68654059999999995</v>
      </c>
      <c r="R1390">
        <v>0.82959680000000002</v>
      </c>
      <c r="S1390">
        <v>1.0361469999999999</v>
      </c>
      <c r="T1390">
        <v>14</v>
      </c>
      <c r="U1390">
        <v>17</v>
      </c>
    </row>
    <row r="1391" spans="1:21">
      <c r="A1391" s="12" t="s">
        <v>46</v>
      </c>
      <c r="B1391" s="13">
        <v>16</v>
      </c>
      <c r="C1391" t="s">
        <v>37</v>
      </c>
      <c r="D1391" t="s">
        <v>40</v>
      </c>
      <c r="E1391" t="str">
        <f t="shared" si="21"/>
        <v>Average Event Day16Average Per Premise50% Cycling</v>
      </c>
      <c r="F1391">
        <v>10.50015</v>
      </c>
      <c r="G1391">
        <v>11.39306</v>
      </c>
      <c r="H1391">
        <v>11.52018</v>
      </c>
      <c r="I1391">
        <v>87.929500000000004</v>
      </c>
      <c r="J1391">
        <v>0.66384310000000002</v>
      </c>
      <c r="K1391">
        <v>0.79917939999999998</v>
      </c>
      <c r="L1391">
        <v>0.89291290000000001</v>
      </c>
      <c r="M1391">
        <v>0.98664640000000003</v>
      </c>
      <c r="N1391">
        <v>1.121983</v>
      </c>
      <c r="O1391">
        <v>0.79096120000000003</v>
      </c>
      <c r="P1391">
        <v>0.9262975</v>
      </c>
      <c r="Q1391">
        <v>1.0200309999999999</v>
      </c>
      <c r="R1391">
        <v>1.1137649999999999</v>
      </c>
      <c r="S1391">
        <v>1.249101</v>
      </c>
      <c r="T1391">
        <v>14</v>
      </c>
      <c r="U1391">
        <v>17</v>
      </c>
    </row>
    <row r="1392" spans="1:21">
      <c r="A1392" s="12" t="s">
        <v>46</v>
      </c>
      <c r="B1392" s="13">
        <v>16</v>
      </c>
      <c r="C1392" t="s">
        <v>39</v>
      </c>
      <c r="D1392" t="s">
        <v>68</v>
      </c>
      <c r="E1392" t="str">
        <f t="shared" si="21"/>
        <v>Average Event Day16Average Per Ton30% Cycling</v>
      </c>
      <c r="F1392">
        <v>1.195754</v>
      </c>
      <c r="G1392">
        <v>1.2465040000000001</v>
      </c>
      <c r="H1392">
        <v>1.266756</v>
      </c>
      <c r="I1392">
        <v>88.857399999999998</v>
      </c>
      <c r="J1392">
        <v>1.4593699999999999E-2</v>
      </c>
      <c r="K1392">
        <v>3.5955399999999998E-2</v>
      </c>
      <c r="L1392">
        <v>5.0750499999999997E-2</v>
      </c>
      <c r="M1392">
        <v>6.5545500000000007E-2</v>
      </c>
      <c r="N1392">
        <v>8.6907300000000007E-2</v>
      </c>
      <c r="O1392">
        <v>3.4846099999999998E-2</v>
      </c>
      <c r="P1392">
        <v>5.6207800000000002E-2</v>
      </c>
      <c r="Q1392">
        <v>7.1002800000000005E-2</v>
      </c>
      <c r="R1392">
        <v>8.5797899999999996E-2</v>
      </c>
      <c r="S1392">
        <v>0.10715959999999999</v>
      </c>
      <c r="T1392">
        <v>14</v>
      </c>
      <c r="U1392">
        <v>17</v>
      </c>
    </row>
    <row r="1393" spans="1:21">
      <c r="A1393" s="12" t="s">
        <v>46</v>
      </c>
      <c r="B1393" s="13">
        <v>16</v>
      </c>
      <c r="C1393" t="s">
        <v>39</v>
      </c>
      <c r="D1393" t="s">
        <v>40</v>
      </c>
      <c r="E1393" t="str">
        <f t="shared" si="21"/>
        <v>Average Event Day16Average Per Ton50% Cycling</v>
      </c>
      <c r="F1393">
        <v>1.102487</v>
      </c>
      <c r="G1393">
        <v>1.19624</v>
      </c>
      <c r="H1393">
        <v>1.209587</v>
      </c>
      <c r="I1393">
        <v>87.929500000000004</v>
      </c>
      <c r="J1393">
        <v>6.9701600000000002E-2</v>
      </c>
      <c r="K1393">
        <v>8.3911600000000003E-2</v>
      </c>
      <c r="L1393">
        <v>9.3753299999999998E-2</v>
      </c>
      <c r="M1393">
        <v>0.1035951</v>
      </c>
      <c r="N1393">
        <v>0.11780500000000001</v>
      </c>
      <c r="O1393">
        <v>8.3048700000000003E-2</v>
      </c>
      <c r="P1393">
        <v>9.7258600000000001E-2</v>
      </c>
      <c r="Q1393">
        <v>0.1071004</v>
      </c>
      <c r="R1393">
        <v>0.11694209999999999</v>
      </c>
      <c r="S1393">
        <v>0.13115209999999999</v>
      </c>
      <c r="T1393">
        <v>14</v>
      </c>
      <c r="U1393">
        <v>17</v>
      </c>
    </row>
    <row r="1394" spans="1:21">
      <c r="A1394" s="12" t="s">
        <v>46</v>
      </c>
      <c r="B1394" s="13">
        <v>17</v>
      </c>
      <c r="C1394" t="s">
        <v>38</v>
      </c>
      <c r="D1394" t="s">
        <v>68</v>
      </c>
      <c r="E1394" t="str">
        <f t="shared" si="21"/>
        <v>Average Event Day17Average Per Device30% Cycling</v>
      </c>
      <c r="F1394">
        <v>4.3899090000000003</v>
      </c>
      <c r="G1394">
        <v>4.5488619999999997</v>
      </c>
      <c r="H1394">
        <v>4.6227679999999998</v>
      </c>
      <c r="I1394">
        <v>87.550200000000004</v>
      </c>
      <c r="J1394">
        <v>2.3625400000000001E-2</v>
      </c>
      <c r="K1394">
        <v>0.10357810000000001</v>
      </c>
      <c r="L1394" s="1">
        <v>0.15895319999999999</v>
      </c>
      <c r="M1394" s="1">
        <v>0.2143282</v>
      </c>
      <c r="N1394">
        <v>0.29428100000000001</v>
      </c>
      <c r="O1394">
        <v>9.7531800000000002E-2</v>
      </c>
      <c r="P1394">
        <v>0.17748459999999999</v>
      </c>
      <c r="Q1394">
        <v>0.2328596</v>
      </c>
      <c r="R1394">
        <v>0.28823470000000001</v>
      </c>
      <c r="S1394">
        <v>0.3681874</v>
      </c>
      <c r="T1394">
        <v>14</v>
      </c>
      <c r="U1394">
        <v>17</v>
      </c>
    </row>
    <row r="1395" spans="1:21">
      <c r="A1395" s="12" t="s">
        <v>46</v>
      </c>
      <c r="B1395" s="13">
        <v>17</v>
      </c>
      <c r="C1395" t="s">
        <v>38</v>
      </c>
      <c r="D1395" t="s">
        <v>40</v>
      </c>
      <c r="E1395" t="str">
        <f t="shared" si="21"/>
        <v>Average Event Day17Average Per Device50% Cycling</v>
      </c>
      <c r="F1395">
        <v>4.0654019999999997</v>
      </c>
      <c r="G1395">
        <v>4.4199380000000001</v>
      </c>
      <c r="H1395">
        <v>4.4692540000000003</v>
      </c>
      <c r="I1395">
        <v>86.566800000000001</v>
      </c>
      <c r="J1395">
        <v>0.263546</v>
      </c>
      <c r="K1395">
        <v>0.31730370000000002</v>
      </c>
      <c r="L1395" s="1">
        <v>0.35453610000000002</v>
      </c>
      <c r="M1395" s="1">
        <v>0.39176840000000002</v>
      </c>
      <c r="N1395">
        <v>0.44552609999999998</v>
      </c>
      <c r="O1395">
        <v>0.31286150000000001</v>
      </c>
      <c r="P1395">
        <v>0.36661909999999998</v>
      </c>
      <c r="Q1395">
        <v>0.40385149999999997</v>
      </c>
      <c r="R1395">
        <v>0.44108389999999997</v>
      </c>
      <c r="S1395">
        <v>0.49484149999999999</v>
      </c>
      <c r="T1395">
        <v>14</v>
      </c>
      <c r="U1395">
        <v>17</v>
      </c>
    </row>
    <row r="1396" spans="1:21">
      <c r="A1396" s="12" t="s">
        <v>46</v>
      </c>
      <c r="B1396" s="13">
        <v>17</v>
      </c>
      <c r="C1396" t="s">
        <v>37</v>
      </c>
      <c r="D1396" t="s">
        <v>68</v>
      </c>
      <c r="E1396" t="str">
        <f t="shared" si="21"/>
        <v>Average Event Day17Average Per Premise30% Cycling</v>
      </c>
      <c r="F1396">
        <v>11.031470000000001</v>
      </c>
      <c r="G1396">
        <v>11.430910000000001</v>
      </c>
      <c r="H1396">
        <v>11.616630000000001</v>
      </c>
      <c r="I1396">
        <v>87.550200000000004</v>
      </c>
      <c r="J1396">
        <v>5.9368600000000001E-2</v>
      </c>
      <c r="K1396">
        <v>0.26028319999999999</v>
      </c>
      <c r="L1396" s="1">
        <v>0.39943600000000001</v>
      </c>
      <c r="M1396" s="1">
        <v>0.53858879999999998</v>
      </c>
      <c r="N1396">
        <v>0.73950340000000003</v>
      </c>
      <c r="O1396">
        <v>0.24509</v>
      </c>
      <c r="P1396">
        <v>0.44600459999999997</v>
      </c>
      <c r="Q1396">
        <v>0.58515740000000005</v>
      </c>
      <c r="R1396">
        <v>0.72431020000000002</v>
      </c>
      <c r="S1396">
        <v>0.92522479999999996</v>
      </c>
      <c r="T1396">
        <v>14</v>
      </c>
      <c r="U1396">
        <v>17</v>
      </c>
    </row>
    <row r="1397" spans="1:21">
      <c r="A1397" s="12" t="s">
        <v>46</v>
      </c>
      <c r="B1397" s="13">
        <v>17</v>
      </c>
      <c r="C1397" t="s">
        <v>37</v>
      </c>
      <c r="D1397" t="s">
        <v>40</v>
      </c>
      <c r="E1397" t="str">
        <f t="shared" si="21"/>
        <v>Average Event Day17Average Per Premise50% Cycling</v>
      </c>
      <c r="F1397">
        <v>9.9401600000000006</v>
      </c>
      <c r="G1397">
        <v>10.80702</v>
      </c>
      <c r="H1397">
        <v>10.9276</v>
      </c>
      <c r="I1397">
        <v>86.566800000000001</v>
      </c>
      <c r="J1397">
        <v>0.64438519999999999</v>
      </c>
      <c r="K1397">
        <v>0.77582589999999996</v>
      </c>
      <c r="L1397" s="1">
        <v>0.86686129999999995</v>
      </c>
      <c r="M1397" s="1">
        <v>0.95789679999999999</v>
      </c>
      <c r="N1397">
        <v>1.089337</v>
      </c>
      <c r="O1397">
        <v>0.76496489999999995</v>
      </c>
      <c r="P1397">
        <v>0.89640560000000002</v>
      </c>
      <c r="Q1397">
        <v>0.98744109999999996</v>
      </c>
      <c r="R1397">
        <v>1.0784769999999999</v>
      </c>
      <c r="S1397">
        <v>1.2099169999999999</v>
      </c>
      <c r="T1397">
        <v>14</v>
      </c>
      <c r="U1397">
        <v>17</v>
      </c>
    </row>
    <row r="1398" spans="1:21">
      <c r="A1398" s="12" t="s">
        <v>46</v>
      </c>
      <c r="B1398" s="13">
        <v>17</v>
      </c>
      <c r="C1398" t="s">
        <v>39</v>
      </c>
      <c r="D1398" t="s">
        <v>68</v>
      </c>
      <c r="E1398" t="str">
        <f t="shared" si="21"/>
        <v>Average Event Day17Average Per Ton30% Cycling</v>
      </c>
      <c r="F1398">
        <v>1.140889</v>
      </c>
      <c r="G1398">
        <v>1.182199</v>
      </c>
      <c r="H1398">
        <v>1.201406</v>
      </c>
      <c r="I1398">
        <v>87.550200000000004</v>
      </c>
      <c r="J1398">
        <v>6.1399000000000002E-3</v>
      </c>
      <c r="K1398">
        <v>2.69187E-2</v>
      </c>
      <c r="L1398" s="1">
        <v>4.1310100000000002E-2</v>
      </c>
      <c r="M1398" s="1">
        <v>5.5701399999999998E-2</v>
      </c>
      <c r="N1398">
        <v>7.6480300000000001E-2</v>
      </c>
      <c r="O1398">
        <v>2.5347399999999999E-2</v>
      </c>
      <c r="P1398">
        <v>4.6126199999999999E-2</v>
      </c>
      <c r="Q1398">
        <v>6.0517500000000002E-2</v>
      </c>
      <c r="R1398">
        <v>7.49089E-2</v>
      </c>
      <c r="S1398">
        <v>9.5687700000000001E-2</v>
      </c>
      <c r="T1398">
        <v>14</v>
      </c>
      <c r="U1398">
        <v>17</v>
      </c>
    </row>
    <row r="1399" spans="1:21">
      <c r="A1399" s="12" t="s">
        <v>46</v>
      </c>
      <c r="B1399" s="13">
        <v>17</v>
      </c>
      <c r="C1399" t="s">
        <v>39</v>
      </c>
      <c r="D1399" t="s">
        <v>40</v>
      </c>
      <c r="E1399" t="str">
        <f t="shared" si="21"/>
        <v>Average Event Day17Average Per Ton50% Cycling</v>
      </c>
      <c r="F1399">
        <v>1.0436890000000001</v>
      </c>
      <c r="G1399">
        <v>1.1347069999999999</v>
      </c>
      <c r="H1399">
        <v>1.1473679999999999</v>
      </c>
      <c r="I1399">
        <v>86.566800000000001</v>
      </c>
      <c r="J1399">
        <v>6.7658800000000005E-2</v>
      </c>
      <c r="K1399">
        <v>8.1459699999999996E-2</v>
      </c>
      <c r="L1399" s="1">
        <v>9.1018199999999994E-2</v>
      </c>
      <c r="M1399" s="1">
        <v>0.1005767</v>
      </c>
      <c r="N1399">
        <v>0.1143776</v>
      </c>
      <c r="O1399">
        <v>8.0319299999999996E-2</v>
      </c>
      <c r="P1399">
        <v>9.4120200000000001E-2</v>
      </c>
      <c r="Q1399">
        <v>0.1036787</v>
      </c>
      <c r="R1399">
        <v>0.1132372</v>
      </c>
      <c r="S1399">
        <v>0.12703809999999999</v>
      </c>
      <c r="T1399">
        <v>14</v>
      </c>
      <c r="U1399">
        <v>17</v>
      </c>
    </row>
    <row r="1400" spans="1:21">
      <c r="A1400" s="12" t="s">
        <v>46</v>
      </c>
      <c r="B1400" s="13">
        <v>18</v>
      </c>
      <c r="C1400" t="s">
        <v>38</v>
      </c>
      <c r="D1400" t="s">
        <v>68</v>
      </c>
      <c r="E1400" t="str">
        <f t="shared" si="21"/>
        <v>Average Event Day18Average Per Device30% Cycling</v>
      </c>
      <c r="F1400">
        <v>4.2293620000000001</v>
      </c>
      <c r="G1400">
        <v>4.1083730000000003</v>
      </c>
      <c r="H1400">
        <v>4.1751230000000001</v>
      </c>
      <c r="I1400">
        <v>84.467600000000004</v>
      </c>
      <c r="J1400">
        <v>-0.25386910000000001</v>
      </c>
      <c r="K1400">
        <v>-0.1753623</v>
      </c>
      <c r="L1400" s="1">
        <v>-0.12098879999999999</v>
      </c>
      <c r="M1400" s="1">
        <v>-6.6615300000000002E-2</v>
      </c>
      <c r="N1400">
        <v>1.18914E-2</v>
      </c>
      <c r="O1400">
        <v>-0.18711900000000001</v>
      </c>
      <c r="P1400">
        <v>-0.10861229999999999</v>
      </c>
      <c r="Q1400">
        <v>-5.4238799999999997E-2</v>
      </c>
      <c r="R1400">
        <v>1.3469999999999999E-4</v>
      </c>
      <c r="S1400">
        <v>7.86414E-2</v>
      </c>
      <c r="T1400">
        <v>14</v>
      </c>
      <c r="U1400">
        <v>17</v>
      </c>
    </row>
    <row r="1401" spans="1:21">
      <c r="A1401" s="12" t="s">
        <v>46</v>
      </c>
      <c r="B1401" s="13">
        <v>18</v>
      </c>
      <c r="C1401" t="s">
        <v>38</v>
      </c>
      <c r="D1401" t="s">
        <v>40</v>
      </c>
      <c r="E1401" t="str">
        <f t="shared" si="21"/>
        <v>Average Event Day18Average Per Device50% Cycling</v>
      </c>
      <c r="F1401">
        <v>3.954777</v>
      </c>
      <c r="G1401">
        <v>3.937602</v>
      </c>
      <c r="H1401">
        <v>3.9815360000000002</v>
      </c>
      <c r="I1401">
        <v>83.528000000000006</v>
      </c>
      <c r="J1401">
        <v>-0.1067268</v>
      </c>
      <c r="K1401">
        <v>-5.38188E-2</v>
      </c>
      <c r="L1401" s="1">
        <v>-1.7174999999999999E-2</v>
      </c>
      <c r="M1401" s="1">
        <v>1.9468900000000001E-2</v>
      </c>
      <c r="N1401">
        <v>7.2376899999999994E-2</v>
      </c>
      <c r="O1401">
        <v>-6.2792899999999999E-2</v>
      </c>
      <c r="P1401">
        <v>-9.8849999999999997E-3</v>
      </c>
      <c r="Q1401">
        <v>2.6758899999999999E-2</v>
      </c>
      <c r="R1401">
        <v>6.3402799999999995E-2</v>
      </c>
      <c r="S1401">
        <v>0.11631080000000001</v>
      </c>
      <c r="T1401">
        <v>14</v>
      </c>
      <c r="U1401">
        <v>17</v>
      </c>
    </row>
    <row r="1402" spans="1:21">
      <c r="A1402" s="12" t="s">
        <v>46</v>
      </c>
      <c r="B1402" s="13">
        <v>18</v>
      </c>
      <c r="C1402" t="s">
        <v>37</v>
      </c>
      <c r="D1402" t="s">
        <v>68</v>
      </c>
      <c r="E1402" t="str">
        <f t="shared" si="21"/>
        <v>Average Event Day18Average Per Premise30% Cycling</v>
      </c>
      <c r="F1402">
        <v>10.628030000000001</v>
      </c>
      <c r="G1402">
        <v>10.324</v>
      </c>
      <c r="H1402">
        <v>10.49173</v>
      </c>
      <c r="I1402">
        <v>84.467600000000004</v>
      </c>
      <c r="J1402">
        <v>-0.63795100000000005</v>
      </c>
      <c r="K1402">
        <v>-0.44067030000000001</v>
      </c>
      <c r="L1402" s="1">
        <v>-0.30403419999999998</v>
      </c>
      <c r="M1402" s="1">
        <v>-0.1673982</v>
      </c>
      <c r="N1402">
        <v>2.9882499999999999E-2</v>
      </c>
      <c r="O1402">
        <v>-0.47021400000000002</v>
      </c>
      <c r="P1402">
        <v>-0.27293329999999999</v>
      </c>
      <c r="Q1402">
        <v>-0.13629720000000001</v>
      </c>
      <c r="R1402">
        <v>3.388E-4</v>
      </c>
      <c r="S1402">
        <v>0.1976195</v>
      </c>
      <c r="T1402">
        <v>14</v>
      </c>
      <c r="U1402">
        <v>17</v>
      </c>
    </row>
    <row r="1403" spans="1:21">
      <c r="A1403" s="12" t="s">
        <v>46</v>
      </c>
      <c r="B1403" s="13">
        <v>18</v>
      </c>
      <c r="C1403" t="s">
        <v>37</v>
      </c>
      <c r="D1403" t="s">
        <v>40</v>
      </c>
      <c r="E1403" t="str">
        <f t="shared" si="21"/>
        <v>Average Event Day18Average Per Premise50% Cycling</v>
      </c>
      <c r="F1403">
        <v>9.6696740000000005</v>
      </c>
      <c r="G1403">
        <v>9.6276799999999998</v>
      </c>
      <c r="H1403">
        <v>9.7351010000000002</v>
      </c>
      <c r="I1403">
        <v>83.528000000000006</v>
      </c>
      <c r="J1403">
        <v>-0.26095390000000002</v>
      </c>
      <c r="K1403">
        <v>-0.1315907</v>
      </c>
      <c r="L1403" s="1">
        <v>-4.1994099999999999E-2</v>
      </c>
      <c r="M1403" s="1">
        <v>4.7602499999999999E-2</v>
      </c>
      <c r="N1403">
        <v>0.1769657</v>
      </c>
      <c r="O1403">
        <v>-0.153533</v>
      </c>
      <c r="P1403">
        <v>-2.4169699999999999E-2</v>
      </c>
      <c r="Q1403">
        <v>6.5426799999999993E-2</v>
      </c>
      <c r="R1403">
        <v>0.15502340000000001</v>
      </c>
      <c r="S1403">
        <v>0.28438659999999999</v>
      </c>
      <c r="T1403">
        <v>14</v>
      </c>
      <c r="U1403">
        <v>17</v>
      </c>
    </row>
    <row r="1404" spans="1:21">
      <c r="A1404" s="12" t="s">
        <v>46</v>
      </c>
      <c r="B1404" s="13">
        <v>18</v>
      </c>
      <c r="C1404" t="s">
        <v>39</v>
      </c>
      <c r="D1404" t="s">
        <v>68</v>
      </c>
      <c r="E1404" t="str">
        <f t="shared" si="21"/>
        <v>Average Event Day18Average Per Ton30% Cycling</v>
      </c>
      <c r="F1404">
        <v>1.099164</v>
      </c>
      <c r="G1404">
        <v>1.06772</v>
      </c>
      <c r="H1404">
        <v>1.0850679999999999</v>
      </c>
      <c r="I1404">
        <v>84.467600000000004</v>
      </c>
      <c r="J1404">
        <v>-6.5977800000000003E-2</v>
      </c>
      <c r="K1404">
        <v>-4.5574799999999999E-2</v>
      </c>
      <c r="L1404" s="1">
        <v>-3.1443699999999998E-2</v>
      </c>
      <c r="M1404" s="1">
        <v>-1.7312600000000001E-2</v>
      </c>
      <c r="N1404">
        <v>3.0904000000000001E-3</v>
      </c>
      <c r="O1404">
        <v>-4.8630199999999998E-2</v>
      </c>
      <c r="P1404">
        <v>-2.8227200000000001E-2</v>
      </c>
      <c r="Q1404">
        <v>-1.40961E-2</v>
      </c>
      <c r="R1404">
        <v>3.4900000000000001E-5</v>
      </c>
      <c r="S1404">
        <v>2.0437899999999998E-2</v>
      </c>
      <c r="T1404">
        <v>14</v>
      </c>
      <c r="U1404">
        <v>17</v>
      </c>
    </row>
    <row r="1405" spans="1:21">
      <c r="A1405" s="12" t="s">
        <v>46</v>
      </c>
      <c r="B1405" s="13">
        <v>18</v>
      </c>
      <c r="C1405" t="s">
        <v>39</v>
      </c>
      <c r="D1405" t="s">
        <v>40</v>
      </c>
      <c r="E1405" t="str">
        <f t="shared" si="21"/>
        <v>Average Event Day18Average Per Ton50% Cycling</v>
      </c>
      <c r="F1405">
        <v>1.0152890000000001</v>
      </c>
      <c r="G1405">
        <v>1.01088</v>
      </c>
      <c r="H1405">
        <v>1.022159</v>
      </c>
      <c r="I1405">
        <v>83.528000000000006</v>
      </c>
      <c r="J1405">
        <v>-2.7399400000000001E-2</v>
      </c>
      <c r="K1405">
        <v>-1.38166E-2</v>
      </c>
      <c r="L1405" s="1">
        <v>-4.4092000000000003E-3</v>
      </c>
      <c r="M1405" s="1">
        <v>4.9982000000000004E-3</v>
      </c>
      <c r="N1405">
        <v>1.8581E-2</v>
      </c>
      <c r="O1405">
        <v>-1.6120499999999999E-2</v>
      </c>
      <c r="P1405">
        <v>-2.5376999999999999E-3</v>
      </c>
      <c r="Q1405">
        <v>6.8697000000000003E-3</v>
      </c>
      <c r="R1405">
        <v>1.6277099999999999E-2</v>
      </c>
      <c r="S1405">
        <v>2.9859799999999999E-2</v>
      </c>
      <c r="T1405">
        <v>14</v>
      </c>
      <c r="U1405">
        <v>17</v>
      </c>
    </row>
    <row r="1406" spans="1:21">
      <c r="A1406" s="12" t="s">
        <v>46</v>
      </c>
      <c r="B1406" s="13">
        <v>19</v>
      </c>
      <c r="C1406" t="s">
        <v>38</v>
      </c>
      <c r="D1406" t="s">
        <v>68</v>
      </c>
      <c r="E1406" t="str">
        <f t="shared" si="21"/>
        <v>Average Event Day19Average Per Device30% Cycling</v>
      </c>
      <c r="F1406">
        <v>3.714747</v>
      </c>
      <c r="G1406">
        <v>3.5688019999999998</v>
      </c>
      <c r="H1406">
        <v>3.6267860000000001</v>
      </c>
      <c r="I1406">
        <v>81.194100000000006</v>
      </c>
      <c r="J1406">
        <v>-0.27264189999999999</v>
      </c>
      <c r="K1406">
        <v>-0.1977884</v>
      </c>
      <c r="L1406" s="1">
        <v>-0.14594509999999999</v>
      </c>
      <c r="M1406" s="1">
        <v>-9.4101699999999996E-2</v>
      </c>
      <c r="N1406">
        <v>-1.92482E-2</v>
      </c>
      <c r="O1406">
        <v>-0.2146585</v>
      </c>
      <c r="P1406">
        <v>-0.13980500000000001</v>
      </c>
      <c r="Q1406">
        <v>-8.7961700000000004E-2</v>
      </c>
      <c r="R1406">
        <v>-3.6118299999999999E-2</v>
      </c>
      <c r="S1406">
        <v>3.8735199999999997E-2</v>
      </c>
      <c r="T1406">
        <v>14</v>
      </c>
      <c r="U1406">
        <v>17</v>
      </c>
    </row>
    <row r="1407" spans="1:21">
      <c r="A1407" s="12" t="s">
        <v>46</v>
      </c>
      <c r="B1407" s="13">
        <v>19</v>
      </c>
      <c r="C1407" t="s">
        <v>38</v>
      </c>
      <c r="D1407" t="s">
        <v>40</v>
      </c>
      <c r="E1407" t="str">
        <f t="shared" si="21"/>
        <v>Average Event Day19Average Per Device50% Cycling</v>
      </c>
      <c r="F1407">
        <v>3.5583640000000001</v>
      </c>
      <c r="G1407">
        <v>3.388449</v>
      </c>
      <c r="H1407">
        <v>3.426256</v>
      </c>
      <c r="I1407">
        <v>80.5822</v>
      </c>
      <c r="J1407">
        <v>-0.25530940000000002</v>
      </c>
      <c r="K1407">
        <v>-0.20485719999999999</v>
      </c>
      <c r="L1407" s="1">
        <v>-0.16991419999999999</v>
      </c>
      <c r="M1407" s="1">
        <v>-0.13497120000000001</v>
      </c>
      <c r="N1407">
        <v>-8.45191E-2</v>
      </c>
      <c r="O1407">
        <v>-0.21750259999999999</v>
      </c>
      <c r="P1407">
        <v>-0.16705049999999999</v>
      </c>
      <c r="Q1407">
        <v>-0.13210749999999999</v>
      </c>
      <c r="R1407">
        <v>-9.7164500000000001E-2</v>
      </c>
      <c r="S1407">
        <v>-4.6712400000000001E-2</v>
      </c>
      <c r="T1407">
        <v>14</v>
      </c>
      <c r="U1407">
        <v>17</v>
      </c>
    </row>
    <row r="1408" spans="1:21">
      <c r="A1408" s="12" t="s">
        <v>46</v>
      </c>
      <c r="B1408" s="13">
        <v>19</v>
      </c>
      <c r="C1408" t="s">
        <v>37</v>
      </c>
      <c r="D1408" t="s">
        <v>68</v>
      </c>
      <c r="E1408" t="str">
        <f t="shared" si="21"/>
        <v>Average Event Day19Average Per Premise30% Cycling</v>
      </c>
      <c r="F1408">
        <v>9.3348460000000006</v>
      </c>
      <c r="G1408">
        <v>8.9680999999999997</v>
      </c>
      <c r="H1408">
        <v>9.1138069999999995</v>
      </c>
      <c r="I1408">
        <v>81.194100000000006</v>
      </c>
      <c r="J1408">
        <v>-0.68512550000000005</v>
      </c>
      <c r="K1408">
        <v>-0.49702479999999999</v>
      </c>
      <c r="L1408" s="1">
        <v>-0.36674689999999999</v>
      </c>
      <c r="M1408" s="1">
        <v>-0.23646900000000001</v>
      </c>
      <c r="N1408">
        <v>-4.8368300000000003E-2</v>
      </c>
      <c r="O1408">
        <v>-0.53941830000000002</v>
      </c>
      <c r="P1408">
        <v>-0.35131770000000001</v>
      </c>
      <c r="Q1408">
        <v>-0.22103980000000001</v>
      </c>
      <c r="R1408">
        <v>-9.0761800000000004E-2</v>
      </c>
      <c r="S1408">
        <v>9.7338800000000003E-2</v>
      </c>
      <c r="T1408">
        <v>14</v>
      </c>
      <c r="U1408">
        <v>17</v>
      </c>
    </row>
    <row r="1409" spans="1:21">
      <c r="A1409" s="12" t="s">
        <v>46</v>
      </c>
      <c r="B1409" s="13">
        <v>19</v>
      </c>
      <c r="C1409" t="s">
        <v>37</v>
      </c>
      <c r="D1409" t="s">
        <v>40</v>
      </c>
      <c r="E1409" t="str">
        <f t="shared" si="21"/>
        <v>Average Event Day19Average Per Premise50% Cycling</v>
      </c>
      <c r="F1409">
        <v>8.7004180000000009</v>
      </c>
      <c r="G1409">
        <v>8.2849679999999992</v>
      </c>
      <c r="H1409">
        <v>8.3774080000000009</v>
      </c>
      <c r="I1409">
        <v>80.5822</v>
      </c>
      <c r="J1409">
        <v>-0.62424650000000004</v>
      </c>
      <c r="K1409">
        <v>-0.50088790000000005</v>
      </c>
      <c r="L1409" s="1">
        <v>-0.41545009999999999</v>
      </c>
      <c r="M1409" s="1">
        <v>-0.33001229999999998</v>
      </c>
      <c r="N1409">
        <v>-0.2066537</v>
      </c>
      <c r="O1409">
        <v>-0.53180689999999997</v>
      </c>
      <c r="P1409">
        <v>-0.40844819999999998</v>
      </c>
      <c r="Q1409">
        <v>-0.32301039999999998</v>
      </c>
      <c r="R1409">
        <v>-0.23757259999999999</v>
      </c>
      <c r="S1409">
        <v>-0.114214</v>
      </c>
      <c r="T1409">
        <v>14</v>
      </c>
      <c r="U1409">
        <v>17</v>
      </c>
    </row>
    <row r="1410" spans="1:21">
      <c r="A1410" s="12" t="s">
        <v>46</v>
      </c>
      <c r="B1410" s="13">
        <v>19</v>
      </c>
      <c r="C1410" t="s">
        <v>39</v>
      </c>
      <c r="D1410" t="s">
        <v>68</v>
      </c>
      <c r="E1410" t="str">
        <f t="shared" si="21"/>
        <v>Average Event Day19Average Per Ton30% Cycling</v>
      </c>
      <c r="F1410">
        <v>0.96542150000000004</v>
      </c>
      <c r="G1410">
        <v>0.92749199999999998</v>
      </c>
      <c r="H1410">
        <v>0.94256119999999999</v>
      </c>
      <c r="I1410">
        <v>81.194100000000006</v>
      </c>
      <c r="J1410">
        <v>-7.0856600000000006E-2</v>
      </c>
      <c r="K1410">
        <v>-5.1402999999999997E-2</v>
      </c>
      <c r="L1410" s="1">
        <v>-3.7929499999999998E-2</v>
      </c>
      <c r="M1410" s="1">
        <v>-2.4455999999999999E-2</v>
      </c>
      <c r="N1410">
        <v>-5.0023999999999997E-3</v>
      </c>
      <c r="O1410">
        <v>-5.5787400000000001E-2</v>
      </c>
      <c r="P1410">
        <v>-3.6333799999999999E-2</v>
      </c>
      <c r="Q1410">
        <v>-2.28603E-2</v>
      </c>
      <c r="R1410">
        <v>-9.3868000000000007E-3</v>
      </c>
      <c r="S1410">
        <v>1.0066800000000001E-2</v>
      </c>
      <c r="T1410">
        <v>14</v>
      </c>
      <c r="U1410">
        <v>17</v>
      </c>
    </row>
    <row r="1411" spans="1:21">
      <c r="A1411" s="12" t="s">
        <v>46</v>
      </c>
      <c r="B1411" s="13">
        <v>19</v>
      </c>
      <c r="C1411" t="s">
        <v>39</v>
      </c>
      <c r="D1411" t="s">
        <v>40</v>
      </c>
      <c r="E1411" t="str">
        <f t="shared" ref="E1411:E1474" si="22">CONCATENATE(A1411,B1411,C1411,D1411)</f>
        <v>Average Event Day19Average Per Ton50% Cycling</v>
      </c>
      <c r="F1411">
        <v>0.91351970000000005</v>
      </c>
      <c r="G1411">
        <v>0.86989859999999997</v>
      </c>
      <c r="H1411">
        <v>0.87960450000000001</v>
      </c>
      <c r="I1411">
        <v>80.5822</v>
      </c>
      <c r="J1411">
        <v>-6.5544199999999997E-2</v>
      </c>
      <c r="K1411">
        <v>-5.2591899999999997E-2</v>
      </c>
      <c r="L1411" s="1">
        <v>-4.3621100000000003E-2</v>
      </c>
      <c r="M1411" s="1">
        <v>-3.4650399999999998E-2</v>
      </c>
      <c r="N1411">
        <v>-2.1698100000000001E-2</v>
      </c>
      <c r="O1411">
        <v>-5.58383E-2</v>
      </c>
      <c r="P1411">
        <v>-4.2886000000000001E-2</v>
      </c>
      <c r="Q1411">
        <v>-3.39152E-2</v>
      </c>
      <c r="R1411">
        <v>-2.4944500000000001E-2</v>
      </c>
      <c r="S1411">
        <v>-1.19922E-2</v>
      </c>
      <c r="T1411">
        <v>14</v>
      </c>
      <c r="U1411">
        <v>17</v>
      </c>
    </row>
    <row r="1412" spans="1:21">
      <c r="A1412" s="12" t="s">
        <v>46</v>
      </c>
      <c r="B1412" s="13">
        <v>20</v>
      </c>
      <c r="C1412" t="s">
        <v>38</v>
      </c>
      <c r="D1412" t="s">
        <v>68</v>
      </c>
      <c r="E1412" t="str">
        <f t="shared" si="22"/>
        <v>Average Event Day20Average Per Device30% Cycling</v>
      </c>
      <c r="F1412">
        <v>3.5452699999999999</v>
      </c>
      <c r="G1412">
        <v>3.3410630000000001</v>
      </c>
      <c r="H1412">
        <v>3.395346</v>
      </c>
      <c r="I1412">
        <v>78.290800000000004</v>
      </c>
      <c r="J1412">
        <v>-0.3302599</v>
      </c>
      <c r="K1412">
        <v>-0.25578679999999998</v>
      </c>
      <c r="L1412" s="1">
        <v>-0.2042069</v>
      </c>
      <c r="M1412" s="1">
        <v>-0.15262709999999999</v>
      </c>
      <c r="N1412">
        <v>-7.8154000000000001E-2</v>
      </c>
      <c r="O1412">
        <v>-0.27597670000000002</v>
      </c>
      <c r="P1412">
        <v>-0.2015036</v>
      </c>
      <c r="Q1412">
        <v>-0.1499238</v>
      </c>
      <c r="R1412">
        <v>-9.8344000000000001E-2</v>
      </c>
      <c r="S1412">
        <v>-2.38709E-2</v>
      </c>
      <c r="T1412">
        <v>14</v>
      </c>
      <c r="U1412">
        <v>17</v>
      </c>
    </row>
    <row r="1413" spans="1:21">
      <c r="A1413" s="12" t="s">
        <v>46</v>
      </c>
      <c r="B1413" s="13">
        <v>20</v>
      </c>
      <c r="C1413" t="s">
        <v>38</v>
      </c>
      <c r="D1413" t="s">
        <v>40</v>
      </c>
      <c r="E1413" t="str">
        <f t="shared" si="22"/>
        <v>Average Event Day20Average Per Device50% Cycling</v>
      </c>
      <c r="F1413">
        <v>3.3504659999999999</v>
      </c>
      <c r="G1413">
        <v>3.1666080000000001</v>
      </c>
      <c r="H1413">
        <v>3.2019389999999999</v>
      </c>
      <c r="I1413">
        <v>77.909700000000001</v>
      </c>
      <c r="J1413">
        <v>-0.26870359999999999</v>
      </c>
      <c r="K1413">
        <v>-0.2185762</v>
      </c>
      <c r="L1413" s="1">
        <v>-0.1838582</v>
      </c>
      <c r="M1413" s="1">
        <v>-0.1491401</v>
      </c>
      <c r="N1413">
        <v>-9.9012799999999998E-2</v>
      </c>
      <c r="O1413">
        <v>-0.2333721</v>
      </c>
      <c r="P1413">
        <v>-0.18324470000000001</v>
      </c>
      <c r="Q1413">
        <v>-0.14852670000000001</v>
      </c>
      <c r="R1413">
        <v>-0.1138086</v>
      </c>
      <c r="S1413">
        <v>-6.3681299999999996E-2</v>
      </c>
      <c r="T1413">
        <v>14</v>
      </c>
      <c r="U1413">
        <v>17</v>
      </c>
    </row>
    <row r="1414" spans="1:21">
      <c r="A1414" s="12" t="s">
        <v>46</v>
      </c>
      <c r="B1414" s="13">
        <v>20</v>
      </c>
      <c r="C1414" t="s">
        <v>37</v>
      </c>
      <c r="D1414" t="s">
        <v>68</v>
      </c>
      <c r="E1414" t="str">
        <f t="shared" si="22"/>
        <v>Average Event Day20Average Per Premise30% Cycling</v>
      </c>
      <c r="F1414">
        <v>8.9089650000000002</v>
      </c>
      <c r="G1414">
        <v>8.3958100000000009</v>
      </c>
      <c r="H1414">
        <v>8.5322189999999996</v>
      </c>
      <c r="I1414">
        <v>78.290800000000004</v>
      </c>
      <c r="J1414">
        <v>-0.82991530000000002</v>
      </c>
      <c r="K1414">
        <v>-0.64277079999999998</v>
      </c>
      <c r="L1414" s="1">
        <v>-0.51315500000000003</v>
      </c>
      <c r="M1414" s="1">
        <v>-0.38353920000000002</v>
      </c>
      <c r="N1414">
        <v>-0.19639470000000001</v>
      </c>
      <c r="O1414">
        <v>-0.69350650000000003</v>
      </c>
      <c r="P1414">
        <v>-0.50636199999999998</v>
      </c>
      <c r="Q1414">
        <v>-0.37674619999999998</v>
      </c>
      <c r="R1414">
        <v>-0.2471304</v>
      </c>
      <c r="S1414">
        <v>-5.9985900000000002E-2</v>
      </c>
      <c r="T1414">
        <v>14</v>
      </c>
      <c r="U1414">
        <v>17</v>
      </c>
    </row>
    <row r="1415" spans="1:21">
      <c r="A1415" s="12" t="s">
        <v>46</v>
      </c>
      <c r="B1415" s="13">
        <v>20</v>
      </c>
      <c r="C1415" t="s">
        <v>37</v>
      </c>
      <c r="D1415" t="s">
        <v>40</v>
      </c>
      <c r="E1415" t="str">
        <f t="shared" si="22"/>
        <v>Average Event Day20Average Per Premise50% Cycling</v>
      </c>
      <c r="F1415">
        <v>8.1920959999999994</v>
      </c>
      <c r="G1415">
        <v>7.7425509999999997</v>
      </c>
      <c r="H1415">
        <v>7.828938</v>
      </c>
      <c r="I1415">
        <v>77.909700000000001</v>
      </c>
      <c r="J1415">
        <v>-0.6569971</v>
      </c>
      <c r="K1415">
        <v>-0.53443260000000004</v>
      </c>
      <c r="L1415" s="1">
        <v>-0.44954490000000003</v>
      </c>
      <c r="M1415" s="1">
        <v>-0.36465710000000001</v>
      </c>
      <c r="N1415">
        <v>-0.24209269999999999</v>
      </c>
      <c r="O1415">
        <v>-0.57060949999999999</v>
      </c>
      <c r="P1415">
        <v>-0.44804500000000003</v>
      </c>
      <c r="Q1415">
        <v>-0.36315730000000002</v>
      </c>
      <c r="R1415">
        <v>-0.2782695</v>
      </c>
      <c r="S1415">
        <v>-0.15570500000000001</v>
      </c>
      <c r="T1415">
        <v>14</v>
      </c>
      <c r="U1415">
        <v>17</v>
      </c>
    </row>
    <row r="1416" spans="1:21">
      <c r="A1416" s="12" t="s">
        <v>46</v>
      </c>
      <c r="B1416" s="13">
        <v>20</v>
      </c>
      <c r="C1416" t="s">
        <v>39</v>
      </c>
      <c r="D1416" t="s">
        <v>68</v>
      </c>
      <c r="E1416" t="str">
        <f t="shared" si="22"/>
        <v>Average Event Day20Average Per Ton30% Cycling</v>
      </c>
      <c r="F1416">
        <v>0.92137630000000004</v>
      </c>
      <c r="G1416">
        <v>0.86830510000000005</v>
      </c>
      <c r="H1416">
        <v>0.88241270000000005</v>
      </c>
      <c r="I1416">
        <v>78.290800000000004</v>
      </c>
      <c r="J1416">
        <v>-8.5830900000000002E-2</v>
      </c>
      <c r="K1416">
        <v>-6.6476199999999999E-2</v>
      </c>
      <c r="L1416" s="1">
        <v>-5.3071100000000003E-2</v>
      </c>
      <c r="M1416" s="1">
        <v>-3.9666100000000003E-2</v>
      </c>
      <c r="N1416">
        <v>-2.03114E-2</v>
      </c>
      <c r="O1416">
        <v>-7.1723300000000004E-2</v>
      </c>
      <c r="P1416">
        <v>-5.2368600000000001E-2</v>
      </c>
      <c r="Q1416">
        <v>-3.8963600000000001E-2</v>
      </c>
      <c r="R1416">
        <v>-2.5558500000000001E-2</v>
      </c>
      <c r="S1416">
        <v>-6.2037999999999998E-3</v>
      </c>
      <c r="T1416">
        <v>14</v>
      </c>
      <c r="U1416">
        <v>17</v>
      </c>
    </row>
    <row r="1417" spans="1:21">
      <c r="A1417" s="12" t="s">
        <v>46</v>
      </c>
      <c r="B1417" s="13">
        <v>20</v>
      </c>
      <c r="C1417" t="s">
        <v>39</v>
      </c>
      <c r="D1417" t="s">
        <v>40</v>
      </c>
      <c r="E1417" t="str">
        <f t="shared" si="22"/>
        <v>Average Event Day20Average Per Ton50% Cycling</v>
      </c>
      <c r="F1417">
        <v>0.86014729999999995</v>
      </c>
      <c r="G1417">
        <v>0.81294630000000001</v>
      </c>
      <c r="H1417">
        <v>0.82201679999999999</v>
      </c>
      <c r="I1417">
        <v>77.909700000000001</v>
      </c>
      <c r="J1417">
        <v>-6.89829E-2</v>
      </c>
      <c r="K1417">
        <v>-5.6113999999999997E-2</v>
      </c>
      <c r="L1417" s="1">
        <v>-4.7201E-2</v>
      </c>
      <c r="M1417" s="1">
        <v>-3.8288000000000003E-2</v>
      </c>
      <c r="N1417">
        <v>-2.54191E-2</v>
      </c>
      <c r="O1417">
        <v>-5.9912399999999998E-2</v>
      </c>
      <c r="P1417">
        <v>-4.7043500000000002E-2</v>
      </c>
      <c r="Q1417">
        <v>-3.8130499999999998E-2</v>
      </c>
      <c r="R1417">
        <v>-2.92175E-2</v>
      </c>
      <c r="S1417">
        <v>-1.6348600000000001E-2</v>
      </c>
      <c r="T1417">
        <v>14</v>
      </c>
      <c r="U1417">
        <v>17</v>
      </c>
    </row>
    <row r="1418" spans="1:21">
      <c r="A1418" s="12" t="s">
        <v>46</v>
      </c>
      <c r="B1418" s="13">
        <v>21</v>
      </c>
      <c r="C1418" t="s">
        <v>38</v>
      </c>
      <c r="D1418" t="s">
        <v>68</v>
      </c>
      <c r="E1418" t="str">
        <f t="shared" si="22"/>
        <v>Average Event Day21Average Per Device30% Cycling</v>
      </c>
      <c r="F1418">
        <v>3.2468319999999999</v>
      </c>
      <c r="G1418">
        <v>3.12527</v>
      </c>
      <c r="H1418">
        <v>3.1760470000000001</v>
      </c>
      <c r="I1418">
        <v>76.929000000000002</v>
      </c>
      <c r="J1418">
        <v>-0.24178740000000001</v>
      </c>
      <c r="K1418">
        <v>-0.17075709999999999</v>
      </c>
      <c r="L1418" s="1">
        <v>-0.1215618</v>
      </c>
      <c r="M1418" s="1">
        <v>-7.2366399999999997E-2</v>
      </c>
      <c r="N1418">
        <v>-1.3362000000000001E-3</v>
      </c>
      <c r="O1418">
        <v>-0.19101019999999999</v>
      </c>
      <c r="P1418">
        <v>-0.1199799</v>
      </c>
      <c r="Q1418">
        <v>-7.0784600000000003E-2</v>
      </c>
      <c r="R1418">
        <v>-2.1589199999999999E-2</v>
      </c>
      <c r="S1418">
        <v>4.9440999999999999E-2</v>
      </c>
      <c r="T1418">
        <v>14</v>
      </c>
      <c r="U1418">
        <v>17</v>
      </c>
    </row>
    <row r="1419" spans="1:21">
      <c r="A1419" s="12" t="s">
        <v>46</v>
      </c>
      <c r="B1419" s="13">
        <v>21</v>
      </c>
      <c r="C1419" t="s">
        <v>38</v>
      </c>
      <c r="D1419" t="s">
        <v>40</v>
      </c>
      <c r="E1419" t="str">
        <f t="shared" si="22"/>
        <v>Average Event Day21Average Per Device50% Cycling</v>
      </c>
      <c r="F1419">
        <v>3.0269810000000001</v>
      </c>
      <c r="G1419">
        <v>2.902558</v>
      </c>
      <c r="H1419">
        <v>2.9349430000000001</v>
      </c>
      <c r="I1419">
        <v>76.584999999999994</v>
      </c>
      <c r="J1419">
        <v>-0.20514089999999999</v>
      </c>
      <c r="K1419">
        <v>-0.15745229999999999</v>
      </c>
      <c r="L1419" s="1">
        <v>-0.1244233</v>
      </c>
      <c r="M1419" s="1">
        <v>-9.1394299999999998E-2</v>
      </c>
      <c r="N1419">
        <v>-4.3705599999999997E-2</v>
      </c>
      <c r="O1419">
        <v>-0.17275560000000001</v>
      </c>
      <c r="P1419">
        <v>-0.12506690000000001</v>
      </c>
      <c r="Q1419">
        <v>-9.2037900000000006E-2</v>
      </c>
      <c r="R1419">
        <v>-5.9008900000000003E-2</v>
      </c>
      <c r="S1419">
        <v>-1.13203E-2</v>
      </c>
      <c r="T1419">
        <v>14</v>
      </c>
      <c r="U1419">
        <v>17</v>
      </c>
    </row>
    <row r="1420" spans="1:21">
      <c r="A1420" s="12" t="s">
        <v>46</v>
      </c>
      <c r="B1420" s="13">
        <v>21</v>
      </c>
      <c r="C1420" t="s">
        <v>37</v>
      </c>
      <c r="D1420" t="s">
        <v>68</v>
      </c>
      <c r="E1420" t="str">
        <f t="shared" si="22"/>
        <v>Average Event Day21Average Per Premise30% Cycling</v>
      </c>
      <c r="F1420">
        <v>8.1590150000000001</v>
      </c>
      <c r="G1420">
        <v>7.8535399999999997</v>
      </c>
      <c r="H1420">
        <v>7.9811389999999998</v>
      </c>
      <c r="I1420">
        <v>76.929000000000002</v>
      </c>
      <c r="J1420">
        <v>-0.60759160000000001</v>
      </c>
      <c r="K1420">
        <v>-0.42909849999999999</v>
      </c>
      <c r="L1420" s="1">
        <v>-0.30547479999999999</v>
      </c>
      <c r="M1420" s="1">
        <v>-0.18185100000000001</v>
      </c>
      <c r="N1420">
        <v>-3.3579999999999999E-3</v>
      </c>
      <c r="O1420">
        <v>-0.4799928</v>
      </c>
      <c r="P1420">
        <v>-0.30149969999999998</v>
      </c>
      <c r="Q1420">
        <v>-0.17787600000000001</v>
      </c>
      <c r="R1420">
        <v>-5.4252300000000003E-2</v>
      </c>
      <c r="S1420">
        <v>0.1242408</v>
      </c>
      <c r="T1420">
        <v>14</v>
      </c>
      <c r="U1420">
        <v>17</v>
      </c>
    </row>
    <row r="1421" spans="1:21">
      <c r="A1421" s="12" t="s">
        <v>46</v>
      </c>
      <c r="B1421" s="13">
        <v>21</v>
      </c>
      <c r="C1421" t="s">
        <v>37</v>
      </c>
      <c r="D1421" t="s">
        <v>40</v>
      </c>
      <c r="E1421" t="str">
        <f t="shared" si="22"/>
        <v>Average Event Day21Average Per Premise50% Cycling</v>
      </c>
      <c r="F1421">
        <v>7.4011560000000003</v>
      </c>
      <c r="G1421">
        <v>7.0969329999999999</v>
      </c>
      <c r="H1421">
        <v>7.1761169999999996</v>
      </c>
      <c r="I1421">
        <v>76.584999999999994</v>
      </c>
      <c r="J1421">
        <v>-0.50158219999999998</v>
      </c>
      <c r="K1421">
        <v>-0.38498060000000001</v>
      </c>
      <c r="L1421" s="1">
        <v>-0.30422260000000001</v>
      </c>
      <c r="M1421" s="1">
        <v>-0.22346460000000001</v>
      </c>
      <c r="N1421">
        <v>-0.1068629</v>
      </c>
      <c r="O1421">
        <v>-0.4223982</v>
      </c>
      <c r="P1421">
        <v>-0.30579650000000003</v>
      </c>
      <c r="Q1421">
        <v>-0.2250385</v>
      </c>
      <c r="R1421">
        <v>-0.14428060000000001</v>
      </c>
      <c r="S1421">
        <v>-2.7678899999999999E-2</v>
      </c>
      <c r="T1421">
        <v>14</v>
      </c>
      <c r="U1421">
        <v>17</v>
      </c>
    </row>
    <row r="1422" spans="1:21">
      <c r="A1422" s="12" t="s">
        <v>46</v>
      </c>
      <c r="B1422" s="13">
        <v>21</v>
      </c>
      <c r="C1422" t="s">
        <v>39</v>
      </c>
      <c r="D1422" t="s">
        <v>68</v>
      </c>
      <c r="E1422" t="str">
        <f t="shared" si="22"/>
        <v>Average Event Day21Average Per Ton30% Cycling</v>
      </c>
      <c r="F1422">
        <v>0.84381539999999999</v>
      </c>
      <c r="G1422">
        <v>0.81222289999999997</v>
      </c>
      <c r="H1422">
        <v>0.82541929999999997</v>
      </c>
      <c r="I1422">
        <v>76.929000000000002</v>
      </c>
      <c r="J1422">
        <v>-6.2837799999999999E-2</v>
      </c>
      <c r="K1422">
        <v>-4.4377899999999998E-2</v>
      </c>
      <c r="L1422" s="1">
        <v>-3.1592500000000003E-2</v>
      </c>
      <c r="M1422" s="1">
        <v>-1.88072E-2</v>
      </c>
      <c r="N1422">
        <v>-3.4729999999999999E-4</v>
      </c>
      <c r="O1422">
        <v>-4.9641400000000002E-2</v>
      </c>
      <c r="P1422">
        <v>-3.1181500000000001E-2</v>
      </c>
      <c r="Q1422">
        <v>-1.8396099999999999E-2</v>
      </c>
      <c r="R1422">
        <v>-5.6108E-3</v>
      </c>
      <c r="S1422">
        <v>1.28492E-2</v>
      </c>
      <c r="T1422">
        <v>14</v>
      </c>
      <c r="U1422">
        <v>17</v>
      </c>
    </row>
    <row r="1423" spans="1:21">
      <c r="A1423" s="12" t="s">
        <v>46</v>
      </c>
      <c r="B1423" s="13">
        <v>21</v>
      </c>
      <c r="C1423" t="s">
        <v>39</v>
      </c>
      <c r="D1423" t="s">
        <v>40</v>
      </c>
      <c r="E1423" t="str">
        <f t="shared" si="22"/>
        <v>Average Event Day21Average Per Ton50% Cycling</v>
      </c>
      <c r="F1423">
        <v>0.77710069999999998</v>
      </c>
      <c r="G1423">
        <v>0.74515830000000005</v>
      </c>
      <c r="H1423">
        <v>0.75347240000000004</v>
      </c>
      <c r="I1423">
        <v>76.584999999999994</v>
      </c>
      <c r="J1423">
        <v>-5.2664700000000002E-2</v>
      </c>
      <c r="K1423">
        <v>-4.0421800000000001E-2</v>
      </c>
      <c r="L1423" s="1">
        <v>-3.1942499999999999E-2</v>
      </c>
      <c r="M1423" s="1">
        <v>-2.3463100000000001E-2</v>
      </c>
      <c r="N1423">
        <v>-1.1220300000000001E-2</v>
      </c>
      <c r="O1423">
        <v>-4.4350599999999997E-2</v>
      </c>
      <c r="P1423">
        <v>-3.2107700000000003E-2</v>
      </c>
      <c r="Q1423">
        <v>-2.3628400000000001E-2</v>
      </c>
      <c r="R1423">
        <v>-1.5148999999999999E-2</v>
      </c>
      <c r="S1423">
        <v>-2.9061E-3</v>
      </c>
      <c r="T1423">
        <v>14</v>
      </c>
      <c r="U1423">
        <v>17</v>
      </c>
    </row>
    <row r="1424" spans="1:21">
      <c r="A1424" s="12" t="s">
        <v>46</v>
      </c>
      <c r="B1424" s="13">
        <v>22</v>
      </c>
      <c r="C1424" t="s">
        <v>38</v>
      </c>
      <c r="D1424" t="s">
        <v>68</v>
      </c>
      <c r="E1424" t="str">
        <f t="shared" si="22"/>
        <v>Average Event Day22Average Per Device30% Cycling</v>
      </c>
      <c r="F1424">
        <v>2.8620019999999999</v>
      </c>
      <c r="G1424">
        <v>2.750537</v>
      </c>
      <c r="H1424">
        <v>2.795226</v>
      </c>
      <c r="I1424">
        <v>75.7483</v>
      </c>
      <c r="J1424">
        <v>-0.22090199999999999</v>
      </c>
      <c r="K1424">
        <v>-0.15624589999999999</v>
      </c>
      <c r="L1424" s="1">
        <v>-0.1114652</v>
      </c>
      <c r="M1424" s="1">
        <v>-6.6684599999999997E-2</v>
      </c>
      <c r="N1424">
        <v>-2.0284000000000001E-3</v>
      </c>
      <c r="O1424">
        <v>-0.17621329999999999</v>
      </c>
      <c r="P1424">
        <v>-0.1115572</v>
      </c>
      <c r="Q1424">
        <v>-6.6776500000000003E-2</v>
      </c>
      <c r="R1424">
        <v>-2.1995899999999999E-2</v>
      </c>
      <c r="S1424">
        <v>4.2660299999999998E-2</v>
      </c>
      <c r="T1424">
        <v>14</v>
      </c>
      <c r="U1424">
        <v>17</v>
      </c>
    </row>
    <row r="1425" spans="1:21">
      <c r="A1425" s="12" t="s">
        <v>46</v>
      </c>
      <c r="B1425" s="13">
        <v>22</v>
      </c>
      <c r="C1425" t="s">
        <v>38</v>
      </c>
      <c r="D1425" t="s">
        <v>40</v>
      </c>
      <c r="E1425" t="str">
        <f t="shared" si="22"/>
        <v>Average Event Day22Average Per Device50% Cycling</v>
      </c>
      <c r="F1425">
        <v>2.6105019999999999</v>
      </c>
      <c r="G1425">
        <v>2.5467719999999998</v>
      </c>
      <c r="H1425">
        <v>2.5751870000000001</v>
      </c>
      <c r="I1425">
        <v>75.574700000000007</v>
      </c>
      <c r="J1425">
        <v>-0.13699990000000001</v>
      </c>
      <c r="K1425">
        <v>-9.3711900000000001E-2</v>
      </c>
      <c r="L1425" s="1">
        <v>-6.3730700000000001E-2</v>
      </c>
      <c r="M1425" s="1">
        <v>-3.3749599999999998E-2</v>
      </c>
      <c r="N1425">
        <v>9.5384000000000007E-3</v>
      </c>
      <c r="O1425">
        <v>-0.10858420000000001</v>
      </c>
      <c r="P1425">
        <v>-6.5296199999999999E-2</v>
      </c>
      <c r="Q1425">
        <v>-3.5314999999999999E-2</v>
      </c>
      <c r="R1425">
        <v>-5.3338999999999999E-3</v>
      </c>
      <c r="S1425">
        <v>3.7954099999999998E-2</v>
      </c>
      <c r="T1425">
        <v>14</v>
      </c>
      <c r="U1425">
        <v>17</v>
      </c>
    </row>
    <row r="1426" spans="1:21">
      <c r="A1426" s="12" t="s">
        <v>46</v>
      </c>
      <c r="B1426" s="13">
        <v>22</v>
      </c>
      <c r="C1426" t="s">
        <v>37</v>
      </c>
      <c r="D1426" t="s">
        <v>68</v>
      </c>
      <c r="E1426" t="str">
        <f t="shared" si="22"/>
        <v>Average Event Day22Average Per Premise30% Cycling</v>
      </c>
      <c r="F1426">
        <v>7.1919709999999997</v>
      </c>
      <c r="G1426">
        <v>6.9118690000000003</v>
      </c>
      <c r="H1426">
        <v>7.0241680000000004</v>
      </c>
      <c r="I1426">
        <v>75.7483</v>
      </c>
      <c r="J1426">
        <v>-0.55510769999999998</v>
      </c>
      <c r="K1426">
        <v>-0.39263219999999999</v>
      </c>
      <c r="L1426" s="1">
        <v>-0.28010230000000003</v>
      </c>
      <c r="M1426" s="1">
        <v>-0.16757230000000001</v>
      </c>
      <c r="N1426">
        <v>-5.0968000000000003E-3</v>
      </c>
      <c r="O1426">
        <v>-0.4428087</v>
      </c>
      <c r="P1426">
        <v>-0.28033330000000001</v>
      </c>
      <c r="Q1426">
        <v>-0.16780329999999999</v>
      </c>
      <c r="R1426">
        <v>-5.5273299999999997E-2</v>
      </c>
      <c r="S1426">
        <v>0.10720209999999999</v>
      </c>
      <c r="T1426">
        <v>14</v>
      </c>
      <c r="U1426">
        <v>17</v>
      </c>
    </row>
    <row r="1427" spans="1:21">
      <c r="A1427" s="12" t="s">
        <v>46</v>
      </c>
      <c r="B1427" s="13">
        <v>22</v>
      </c>
      <c r="C1427" t="s">
        <v>37</v>
      </c>
      <c r="D1427" t="s">
        <v>40</v>
      </c>
      <c r="E1427" t="str">
        <f t="shared" si="22"/>
        <v>Average Event Day22Average Per Premise50% Cycling</v>
      </c>
      <c r="F1427">
        <v>6.3828389999999997</v>
      </c>
      <c r="G1427">
        <v>6.2270139999999996</v>
      </c>
      <c r="H1427">
        <v>6.2964919999999998</v>
      </c>
      <c r="I1427">
        <v>75.574700000000007</v>
      </c>
      <c r="J1427">
        <v>-0.33497280000000001</v>
      </c>
      <c r="K1427">
        <v>-0.2291309</v>
      </c>
      <c r="L1427" s="1">
        <v>-0.15582509999999999</v>
      </c>
      <c r="M1427" s="1">
        <v>-8.2519400000000007E-2</v>
      </c>
      <c r="N1427">
        <v>2.3322499999999999E-2</v>
      </c>
      <c r="O1427">
        <v>-0.26549469999999997</v>
      </c>
      <c r="P1427">
        <v>-0.15965289999999999</v>
      </c>
      <c r="Q1427">
        <v>-8.6347099999999996E-2</v>
      </c>
      <c r="R1427">
        <v>-1.30413E-2</v>
      </c>
      <c r="S1427">
        <v>9.2800499999999994E-2</v>
      </c>
      <c r="T1427">
        <v>14</v>
      </c>
      <c r="U1427">
        <v>17</v>
      </c>
    </row>
    <row r="1428" spans="1:21">
      <c r="A1428" s="12" t="s">
        <v>46</v>
      </c>
      <c r="B1428" s="13">
        <v>22</v>
      </c>
      <c r="C1428" t="s">
        <v>39</v>
      </c>
      <c r="D1428" t="s">
        <v>68</v>
      </c>
      <c r="E1428" t="str">
        <f t="shared" si="22"/>
        <v>Average Event Day22Average Per Ton30% Cycling</v>
      </c>
      <c r="F1428">
        <v>0.74380259999999998</v>
      </c>
      <c r="G1428">
        <v>0.71483410000000003</v>
      </c>
      <c r="H1428">
        <v>0.72644819999999999</v>
      </c>
      <c r="I1428">
        <v>75.7483</v>
      </c>
      <c r="J1428">
        <v>-5.74099E-2</v>
      </c>
      <c r="K1428">
        <v>-4.0606499999999997E-2</v>
      </c>
      <c r="L1428" s="1">
        <v>-2.8968500000000001E-2</v>
      </c>
      <c r="M1428" s="1">
        <v>-1.7330499999999999E-2</v>
      </c>
      <c r="N1428">
        <v>-5.2709999999999996E-4</v>
      </c>
      <c r="O1428">
        <v>-4.5795799999999998E-2</v>
      </c>
      <c r="P1428">
        <v>-2.8992400000000002E-2</v>
      </c>
      <c r="Q1428">
        <v>-1.7354399999999999E-2</v>
      </c>
      <c r="R1428">
        <v>-5.7164E-3</v>
      </c>
      <c r="S1428">
        <v>1.1087E-2</v>
      </c>
      <c r="T1428">
        <v>14</v>
      </c>
      <c r="U1428">
        <v>17</v>
      </c>
    </row>
    <row r="1429" spans="1:21">
      <c r="A1429" s="12" t="s">
        <v>46</v>
      </c>
      <c r="B1429" s="13">
        <v>22</v>
      </c>
      <c r="C1429" t="s">
        <v>39</v>
      </c>
      <c r="D1429" t="s">
        <v>40</v>
      </c>
      <c r="E1429" t="str">
        <f t="shared" si="22"/>
        <v>Average Event Day22Average Per Ton50% Cycling</v>
      </c>
      <c r="F1429">
        <v>0.67018040000000001</v>
      </c>
      <c r="G1429">
        <v>0.65381909999999999</v>
      </c>
      <c r="H1429">
        <v>0.66111419999999999</v>
      </c>
      <c r="I1429">
        <v>75.574700000000007</v>
      </c>
      <c r="J1429">
        <v>-3.51712E-2</v>
      </c>
      <c r="K1429">
        <v>-2.4058099999999999E-2</v>
      </c>
      <c r="L1429" s="1">
        <v>-1.6361199999999999E-2</v>
      </c>
      <c r="M1429" s="1">
        <v>-8.6642999999999998E-3</v>
      </c>
      <c r="N1429">
        <v>2.4488000000000001E-3</v>
      </c>
      <c r="O1429">
        <v>-2.78762E-2</v>
      </c>
      <c r="P1429">
        <v>-1.67631E-2</v>
      </c>
      <c r="Q1429">
        <v>-9.0662E-3</v>
      </c>
      <c r="R1429">
        <v>-1.3692999999999999E-3</v>
      </c>
      <c r="S1429">
        <v>9.7438000000000004E-3</v>
      </c>
      <c r="T1429">
        <v>14</v>
      </c>
      <c r="U1429">
        <v>17</v>
      </c>
    </row>
    <row r="1430" spans="1:21">
      <c r="A1430" s="12" t="s">
        <v>46</v>
      </c>
      <c r="B1430" s="13">
        <v>23</v>
      </c>
      <c r="C1430" t="s">
        <v>38</v>
      </c>
      <c r="D1430" t="s">
        <v>68</v>
      </c>
      <c r="E1430" t="str">
        <f t="shared" si="22"/>
        <v>Average Event Day23Average Per Device30% Cycling</v>
      </c>
      <c r="F1430">
        <v>2.4630160000000001</v>
      </c>
      <c r="G1430">
        <v>2.399864</v>
      </c>
      <c r="H1430">
        <v>2.4388550000000002</v>
      </c>
      <c r="I1430">
        <v>74.842399999999998</v>
      </c>
      <c r="J1430">
        <v>-0.16127050000000001</v>
      </c>
      <c r="K1430">
        <v>-0.103301</v>
      </c>
      <c r="L1430" s="1">
        <v>-6.3151600000000002E-2</v>
      </c>
      <c r="M1430" s="1">
        <v>-2.30022E-2</v>
      </c>
      <c r="N1430">
        <v>3.49673E-2</v>
      </c>
      <c r="O1430">
        <v>-0.1222792</v>
      </c>
      <c r="P1430">
        <v>-6.43098E-2</v>
      </c>
      <c r="Q1430">
        <v>-2.4160399999999999E-2</v>
      </c>
      <c r="R1430">
        <v>1.5989099999999999E-2</v>
      </c>
      <c r="S1430">
        <v>7.3958499999999996E-2</v>
      </c>
      <c r="T1430">
        <v>14</v>
      </c>
      <c r="U1430">
        <v>17</v>
      </c>
    </row>
    <row r="1431" spans="1:21">
      <c r="A1431" s="12" t="s">
        <v>46</v>
      </c>
      <c r="B1431" s="13">
        <v>23</v>
      </c>
      <c r="C1431" t="s">
        <v>38</v>
      </c>
      <c r="D1431" t="s">
        <v>40</v>
      </c>
      <c r="E1431" t="str">
        <f t="shared" si="22"/>
        <v>Average Event Day23Average Per Device50% Cycling</v>
      </c>
      <c r="F1431">
        <v>2.264446</v>
      </c>
      <c r="G1431">
        <v>2.2289699999999999</v>
      </c>
      <c r="H1431">
        <v>2.2538390000000001</v>
      </c>
      <c r="I1431">
        <v>74.716200000000001</v>
      </c>
      <c r="J1431">
        <v>-0.10140730000000001</v>
      </c>
      <c r="K1431">
        <v>-6.2454799999999998E-2</v>
      </c>
      <c r="L1431" s="1">
        <v>-3.5476399999999998E-2</v>
      </c>
      <c r="M1431" s="1">
        <v>-8.4980999999999998E-3</v>
      </c>
      <c r="N1431">
        <v>3.04544E-2</v>
      </c>
      <c r="O1431">
        <v>-7.6537599999999997E-2</v>
      </c>
      <c r="P1431">
        <v>-3.7585100000000003E-2</v>
      </c>
      <c r="Q1431">
        <v>-1.06068E-2</v>
      </c>
      <c r="R1431">
        <v>1.63716E-2</v>
      </c>
      <c r="S1431">
        <v>5.5324100000000001E-2</v>
      </c>
      <c r="T1431">
        <v>14</v>
      </c>
      <c r="U1431">
        <v>17</v>
      </c>
    </row>
    <row r="1432" spans="1:21">
      <c r="A1432" s="12" t="s">
        <v>46</v>
      </c>
      <c r="B1432" s="13">
        <v>23</v>
      </c>
      <c r="C1432" t="s">
        <v>37</v>
      </c>
      <c r="D1432" t="s">
        <v>68</v>
      </c>
      <c r="E1432" t="str">
        <f t="shared" si="22"/>
        <v>Average Event Day23Average Per Premise30% Cycling</v>
      </c>
      <c r="F1432">
        <v>6.1893510000000003</v>
      </c>
      <c r="G1432">
        <v>6.0306559999999996</v>
      </c>
      <c r="H1432">
        <v>6.1286379999999996</v>
      </c>
      <c r="I1432">
        <v>74.842399999999998</v>
      </c>
      <c r="J1432">
        <v>-0.40525870000000003</v>
      </c>
      <c r="K1432">
        <v>-0.25958639999999999</v>
      </c>
      <c r="L1432" s="1">
        <v>-0.15869430000000001</v>
      </c>
      <c r="M1432" s="1">
        <v>-5.7802100000000002E-2</v>
      </c>
      <c r="N1432">
        <v>8.7870199999999996E-2</v>
      </c>
      <c r="O1432">
        <v>-0.30727680000000002</v>
      </c>
      <c r="P1432">
        <v>-0.16160450000000001</v>
      </c>
      <c r="Q1432">
        <v>-6.0712299999999997E-2</v>
      </c>
      <c r="R1432">
        <v>4.0179800000000002E-2</v>
      </c>
      <c r="S1432">
        <v>0.18585209999999999</v>
      </c>
      <c r="T1432">
        <v>14</v>
      </c>
      <c r="U1432">
        <v>17</v>
      </c>
    </row>
    <row r="1433" spans="1:21">
      <c r="A1433" s="12" t="s">
        <v>46</v>
      </c>
      <c r="B1433" s="13">
        <v>23</v>
      </c>
      <c r="C1433" t="s">
        <v>37</v>
      </c>
      <c r="D1433" t="s">
        <v>40</v>
      </c>
      <c r="E1433" t="str">
        <f t="shared" si="22"/>
        <v>Average Event Day23Average Per Premise50% Cycling</v>
      </c>
      <c r="F1433">
        <v>5.5367100000000002</v>
      </c>
      <c r="G1433">
        <v>5.4499680000000001</v>
      </c>
      <c r="H1433">
        <v>5.510777</v>
      </c>
      <c r="I1433">
        <v>74.716200000000001</v>
      </c>
      <c r="J1433">
        <v>-0.247947</v>
      </c>
      <c r="K1433">
        <v>-0.1527057</v>
      </c>
      <c r="L1433" s="1">
        <v>-8.6741899999999997E-2</v>
      </c>
      <c r="M1433" s="1">
        <v>-2.0778100000000001E-2</v>
      </c>
      <c r="N1433">
        <v>7.4463199999999993E-2</v>
      </c>
      <c r="O1433">
        <v>-0.18713879999999999</v>
      </c>
      <c r="P1433">
        <v>-9.1897599999999996E-2</v>
      </c>
      <c r="Q1433">
        <v>-2.5933700000000001E-2</v>
      </c>
      <c r="R1433">
        <v>4.0030099999999999E-2</v>
      </c>
      <c r="S1433">
        <v>0.13527130000000001</v>
      </c>
      <c r="T1433">
        <v>14</v>
      </c>
      <c r="U1433">
        <v>17</v>
      </c>
    </row>
    <row r="1434" spans="1:21">
      <c r="A1434" s="12" t="s">
        <v>46</v>
      </c>
      <c r="B1434" s="13">
        <v>23</v>
      </c>
      <c r="C1434" t="s">
        <v>39</v>
      </c>
      <c r="D1434" t="s">
        <v>68</v>
      </c>
      <c r="E1434" t="str">
        <f t="shared" si="22"/>
        <v>Average Event Day23Average Per Ton30% Cycling</v>
      </c>
      <c r="F1434">
        <v>0.64011039999999997</v>
      </c>
      <c r="G1434">
        <v>0.62369799999999997</v>
      </c>
      <c r="H1434">
        <v>0.63383140000000004</v>
      </c>
      <c r="I1434">
        <v>74.842399999999998</v>
      </c>
      <c r="J1434">
        <v>-4.1912400000000002E-2</v>
      </c>
      <c r="K1434">
        <v>-2.6846800000000001E-2</v>
      </c>
      <c r="L1434" s="1">
        <v>-1.6412400000000001E-2</v>
      </c>
      <c r="M1434" s="1">
        <v>-5.9779999999999998E-3</v>
      </c>
      <c r="N1434">
        <v>9.0875999999999995E-3</v>
      </c>
      <c r="O1434">
        <v>-3.1779000000000002E-2</v>
      </c>
      <c r="P1434">
        <v>-1.67134E-2</v>
      </c>
      <c r="Q1434">
        <v>-6.2789999999999999E-3</v>
      </c>
      <c r="R1434">
        <v>4.1554000000000001E-3</v>
      </c>
      <c r="S1434">
        <v>1.9220999999999999E-2</v>
      </c>
      <c r="T1434">
        <v>14</v>
      </c>
      <c r="U1434">
        <v>17</v>
      </c>
    </row>
    <row r="1435" spans="1:21">
      <c r="A1435" s="12" t="s">
        <v>46</v>
      </c>
      <c r="B1435" s="13">
        <v>23</v>
      </c>
      <c r="C1435" t="s">
        <v>39</v>
      </c>
      <c r="D1435" t="s">
        <v>40</v>
      </c>
      <c r="E1435" t="str">
        <f t="shared" si="22"/>
        <v>Average Event Day23Average Per Ton50% Cycling</v>
      </c>
      <c r="F1435">
        <v>0.58133919999999994</v>
      </c>
      <c r="G1435">
        <v>0.5722315</v>
      </c>
      <c r="H1435">
        <v>0.57861620000000002</v>
      </c>
      <c r="I1435">
        <v>74.716200000000001</v>
      </c>
      <c r="J1435">
        <v>-2.60337E-2</v>
      </c>
      <c r="K1435">
        <v>-1.6033700000000001E-2</v>
      </c>
      <c r="L1435" s="1">
        <v>-9.1076000000000004E-3</v>
      </c>
      <c r="M1435" s="1">
        <v>-2.1816000000000001E-3</v>
      </c>
      <c r="N1435">
        <v>7.8183999999999997E-3</v>
      </c>
      <c r="O1435">
        <v>-1.9649099999999999E-2</v>
      </c>
      <c r="P1435">
        <v>-9.6489999999999996E-3</v>
      </c>
      <c r="Q1435">
        <v>-2.7230000000000002E-3</v>
      </c>
      <c r="R1435">
        <v>4.2030000000000001E-3</v>
      </c>
      <c r="S1435">
        <v>1.42031E-2</v>
      </c>
      <c r="T1435">
        <v>14</v>
      </c>
      <c r="U1435">
        <v>17</v>
      </c>
    </row>
    <row r="1436" spans="1:21">
      <c r="A1436" s="12" t="s">
        <v>46</v>
      </c>
      <c r="B1436" s="13">
        <v>24</v>
      </c>
      <c r="C1436" t="s">
        <v>38</v>
      </c>
      <c r="D1436" t="s">
        <v>68</v>
      </c>
      <c r="E1436" t="str">
        <f t="shared" si="22"/>
        <v>Average Event Day24Average Per Device30% Cycling</v>
      </c>
      <c r="F1436">
        <v>2.1826829999999999</v>
      </c>
      <c r="G1436">
        <v>2.150658</v>
      </c>
      <c r="H1436">
        <v>2.1856010000000001</v>
      </c>
      <c r="I1436">
        <v>73.868499999999997</v>
      </c>
      <c r="J1436">
        <v>-0.1207331</v>
      </c>
      <c r="K1436">
        <v>-6.8323700000000001E-2</v>
      </c>
      <c r="L1436" s="1">
        <v>-3.2025100000000001E-2</v>
      </c>
      <c r="M1436" s="1">
        <v>4.2735000000000004E-3</v>
      </c>
      <c r="N1436">
        <v>5.6682999999999997E-2</v>
      </c>
      <c r="O1436">
        <v>-8.57908E-2</v>
      </c>
      <c r="P1436">
        <v>-3.3381300000000003E-2</v>
      </c>
      <c r="Q1436">
        <v>2.9172999999999998E-3</v>
      </c>
      <c r="R1436">
        <v>3.9215899999999998E-2</v>
      </c>
      <c r="S1436">
        <v>9.1625300000000007E-2</v>
      </c>
      <c r="T1436">
        <v>14</v>
      </c>
      <c r="U1436">
        <v>17</v>
      </c>
    </row>
    <row r="1437" spans="1:21">
      <c r="A1437" s="12" t="s">
        <v>46</v>
      </c>
      <c r="B1437" s="13">
        <v>24</v>
      </c>
      <c r="C1437" t="s">
        <v>38</v>
      </c>
      <c r="D1437" t="s">
        <v>40</v>
      </c>
      <c r="E1437" t="str">
        <f t="shared" si="22"/>
        <v>Average Event Day24Average Per Device50% Cycling</v>
      </c>
      <c r="F1437">
        <v>2.045496</v>
      </c>
      <c r="G1437">
        <v>2.008165</v>
      </c>
      <c r="H1437">
        <v>2.0305710000000001</v>
      </c>
      <c r="I1437">
        <v>73.776499999999999</v>
      </c>
      <c r="J1437">
        <v>-9.7374500000000003E-2</v>
      </c>
      <c r="K1437">
        <v>-6.1900400000000001E-2</v>
      </c>
      <c r="L1437" s="1">
        <v>-3.7331099999999999E-2</v>
      </c>
      <c r="M1437" s="1">
        <v>-1.27618E-2</v>
      </c>
      <c r="N1437">
        <v>2.2712300000000001E-2</v>
      </c>
      <c r="O1437">
        <v>-7.4968400000000004E-2</v>
      </c>
      <c r="P1437">
        <v>-3.9494300000000003E-2</v>
      </c>
      <c r="Q1437">
        <v>-1.4925000000000001E-2</v>
      </c>
      <c r="R1437">
        <v>9.6442999999999997E-3</v>
      </c>
      <c r="S1437">
        <v>4.5118400000000003E-2</v>
      </c>
      <c r="T1437">
        <v>14</v>
      </c>
      <c r="U1437">
        <v>17</v>
      </c>
    </row>
    <row r="1438" spans="1:21">
      <c r="A1438" s="12" t="s">
        <v>46</v>
      </c>
      <c r="B1438" s="13">
        <v>24</v>
      </c>
      <c r="C1438" t="s">
        <v>37</v>
      </c>
      <c r="D1438" t="s">
        <v>68</v>
      </c>
      <c r="E1438" t="str">
        <f t="shared" si="22"/>
        <v>Average Event Day24Average Per Premise30% Cycling</v>
      </c>
      <c r="F1438">
        <v>5.4848999999999997</v>
      </c>
      <c r="G1438">
        <v>5.4044230000000004</v>
      </c>
      <c r="H1438">
        <v>5.4922300000000002</v>
      </c>
      <c r="I1438">
        <v>73.868499999999997</v>
      </c>
      <c r="J1438">
        <v>-0.3033922</v>
      </c>
      <c r="K1438">
        <v>-0.1716917</v>
      </c>
      <c r="L1438" s="1">
        <v>-8.0476300000000001E-2</v>
      </c>
      <c r="M1438" s="1">
        <v>1.07391E-2</v>
      </c>
      <c r="N1438">
        <v>0.1424396</v>
      </c>
      <c r="O1438">
        <v>-0.215585</v>
      </c>
      <c r="P1438">
        <v>-8.3884500000000001E-2</v>
      </c>
      <c r="Q1438">
        <v>7.3308999999999996E-3</v>
      </c>
      <c r="R1438">
        <v>9.8546300000000003E-2</v>
      </c>
      <c r="S1438">
        <v>0.2302468</v>
      </c>
      <c r="T1438">
        <v>14</v>
      </c>
      <c r="U1438">
        <v>17</v>
      </c>
    </row>
    <row r="1439" spans="1:21">
      <c r="A1439" s="12" t="s">
        <v>46</v>
      </c>
      <c r="B1439" s="13">
        <v>24</v>
      </c>
      <c r="C1439" t="s">
        <v>37</v>
      </c>
      <c r="D1439" t="s">
        <v>40</v>
      </c>
      <c r="E1439" t="str">
        <f t="shared" si="22"/>
        <v>Average Event Day24Average Per Premise50% Cycling</v>
      </c>
      <c r="F1439">
        <v>5.0013639999999997</v>
      </c>
      <c r="G1439">
        <v>4.910088</v>
      </c>
      <c r="H1439">
        <v>4.9648719999999997</v>
      </c>
      <c r="I1439">
        <v>73.776499999999999</v>
      </c>
      <c r="J1439">
        <v>-0.23808650000000001</v>
      </c>
      <c r="K1439">
        <v>-0.15135000000000001</v>
      </c>
      <c r="L1439" s="1">
        <v>-9.1276599999999999E-2</v>
      </c>
      <c r="M1439" s="1">
        <v>-3.12033E-2</v>
      </c>
      <c r="N1439">
        <v>5.5533199999999998E-2</v>
      </c>
      <c r="O1439">
        <v>-0.1833022</v>
      </c>
      <c r="P1439">
        <v>-9.6565700000000004E-2</v>
      </c>
      <c r="Q1439">
        <v>-3.6492299999999998E-2</v>
      </c>
      <c r="R1439">
        <v>2.3581000000000001E-2</v>
      </c>
      <c r="S1439">
        <v>0.1103175</v>
      </c>
      <c r="T1439">
        <v>14</v>
      </c>
      <c r="U1439">
        <v>17</v>
      </c>
    </row>
    <row r="1440" spans="1:21">
      <c r="A1440" s="12" t="s">
        <v>46</v>
      </c>
      <c r="B1440" s="13">
        <v>24</v>
      </c>
      <c r="C1440" t="s">
        <v>39</v>
      </c>
      <c r="D1440" t="s">
        <v>68</v>
      </c>
      <c r="E1440" t="str">
        <f t="shared" si="22"/>
        <v>Average Event Day24Average Per Ton30% Cycling</v>
      </c>
      <c r="F1440">
        <v>0.56725510000000001</v>
      </c>
      <c r="G1440">
        <v>0.55893219999999999</v>
      </c>
      <c r="H1440">
        <v>0.56801330000000005</v>
      </c>
      <c r="I1440">
        <v>73.868499999999997</v>
      </c>
      <c r="J1440">
        <v>-3.1377200000000001E-2</v>
      </c>
      <c r="K1440">
        <v>-1.7756600000000001E-2</v>
      </c>
      <c r="L1440" s="1">
        <v>-8.3230000000000005E-3</v>
      </c>
      <c r="M1440" s="1">
        <v>1.1107000000000001E-3</v>
      </c>
      <c r="N1440">
        <v>1.4731299999999999E-2</v>
      </c>
      <c r="O1440">
        <v>-2.2296099999999999E-2</v>
      </c>
      <c r="P1440">
        <v>-8.6753999999999998E-3</v>
      </c>
      <c r="Q1440">
        <v>7.582E-4</v>
      </c>
      <c r="R1440">
        <v>1.0191800000000001E-2</v>
      </c>
      <c r="S1440">
        <v>2.3812400000000001E-2</v>
      </c>
      <c r="T1440">
        <v>14</v>
      </c>
      <c r="U1440">
        <v>17</v>
      </c>
    </row>
    <row r="1441" spans="1:21">
      <c r="A1441" s="12" t="s">
        <v>46</v>
      </c>
      <c r="B1441" s="13">
        <v>24</v>
      </c>
      <c r="C1441" t="s">
        <v>39</v>
      </c>
      <c r="D1441" t="s">
        <v>40</v>
      </c>
      <c r="E1441" t="str">
        <f t="shared" si="22"/>
        <v>Average Event Day24Average Per Ton50% Cycling</v>
      </c>
      <c r="F1441">
        <v>0.52512930000000002</v>
      </c>
      <c r="G1441">
        <v>0.51554549999999999</v>
      </c>
      <c r="H1441">
        <v>0.52129780000000003</v>
      </c>
      <c r="I1441">
        <v>73.776499999999999</v>
      </c>
      <c r="J1441">
        <v>-2.49984E-2</v>
      </c>
      <c r="K1441">
        <v>-1.5891300000000001E-2</v>
      </c>
      <c r="L1441" s="1">
        <v>-9.5838E-3</v>
      </c>
      <c r="M1441" s="1">
        <v>-3.2761999999999999E-3</v>
      </c>
      <c r="N1441">
        <v>5.8309E-3</v>
      </c>
      <c r="O1441">
        <v>-1.9246200000000002E-2</v>
      </c>
      <c r="P1441">
        <v>-1.01391E-2</v>
      </c>
      <c r="Q1441">
        <v>-3.8316000000000001E-3</v>
      </c>
      <c r="R1441">
        <v>2.4759999999999999E-3</v>
      </c>
      <c r="S1441">
        <v>1.1583100000000001E-2</v>
      </c>
      <c r="T1441">
        <v>14</v>
      </c>
      <c r="U1441">
        <v>17</v>
      </c>
    </row>
    <row r="1442" spans="1:21">
      <c r="A1442" s="12" t="s">
        <v>46</v>
      </c>
      <c r="B1442" s="13">
        <v>1</v>
      </c>
      <c r="C1442" t="s">
        <v>38</v>
      </c>
      <c r="D1442" t="s">
        <v>35</v>
      </c>
      <c r="E1442" t="str">
        <f t="shared" si="22"/>
        <v>Average Event Day1Average Per DeviceAll</v>
      </c>
      <c r="F1442">
        <v>1.810651</v>
      </c>
      <c r="G1442">
        <v>1.8192459999999999</v>
      </c>
      <c r="H1442">
        <v>1.8428119999999999</v>
      </c>
      <c r="I1442">
        <v>72.406499999999994</v>
      </c>
      <c r="J1442">
        <v>-5.2037899999999998E-2</v>
      </c>
      <c r="K1442">
        <v>-1.62156E-2</v>
      </c>
      <c r="L1442" s="1">
        <v>8.5947999999999997E-3</v>
      </c>
      <c r="M1442" s="1">
        <v>3.34051E-2</v>
      </c>
      <c r="N1442">
        <v>6.9227399999999994E-2</v>
      </c>
      <c r="O1442">
        <v>-2.8471799999999998E-2</v>
      </c>
      <c r="P1442">
        <v>7.3504E-3</v>
      </c>
      <c r="Q1442">
        <v>3.2160800000000003E-2</v>
      </c>
      <c r="R1442">
        <v>5.69712E-2</v>
      </c>
      <c r="S1442">
        <v>9.2793399999999998E-2</v>
      </c>
      <c r="T1442">
        <v>14</v>
      </c>
      <c r="U1442">
        <v>17</v>
      </c>
    </row>
    <row r="1443" spans="1:21">
      <c r="A1443" s="12" t="s">
        <v>46</v>
      </c>
      <c r="B1443" s="13">
        <v>1</v>
      </c>
      <c r="C1443" t="s">
        <v>37</v>
      </c>
      <c r="D1443" t="s">
        <v>35</v>
      </c>
      <c r="E1443" t="str">
        <f t="shared" si="22"/>
        <v>Average Event Day1Average Per PremiseAll</v>
      </c>
      <c r="F1443">
        <v>4.4705219999999999</v>
      </c>
      <c r="G1443">
        <v>4.4917340000000001</v>
      </c>
      <c r="H1443">
        <v>4.5500619999999996</v>
      </c>
      <c r="I1443">
        <v>72.406499999999994</v>
      </c>
      <c r="J1443">
        <v>-0.1287934</v>
      </c>
      <c r="K1443">
        <v>-4.0169299999999998E-2</v>
      </c>
      <c r="L1443" s="1">
        <v>2.1211500000000001E-2</v>
      </c>
      <c r="M1443" s="1">
        <v>8.2592299999999993E-2</v>
      </c>
      <c r="N1443">
        <v>0.17121629999999999</v>
      </c>
      <c r="O1443">
        <v>-7.0465200000000006E-2</v>
      </c>
      <c r="P1443">
        <v>1.8158899999999999E-2</v>
      </c>
      <c r="Q1443">
        <v>7.9539700000000005E-2</v>
      </c>
      <c r="R1443">
        <v>0.1409204</v>
      </c>
      <c r="S1443">
        <v>0.22954450000000001</v>
      </c>
      <c r="T1443">
        <v>14</v>
      </c>
      <c r="U1443">
        <v>17</v>
      </c>
    </row>
    <row r="1444" spans="1:21">
      <c r="A1444" s="12" t="s">
        <v>46</v>
      </c>
      <c r="B1444" s="13">
        <v>1</v>
      </c>
      <c r="C1444" t="s">
        <v>39</v>
      </c>
      <c r="D1444" t="s">
        <v>35</v>
      </c>
      <c r="E1444" t="str">
        <f t="shared" si="22"/>
        <v>Average Event Day1Average Per TonAll</v>
      </c>
      <c r="F1444">
        <v>0.46686119999999998</v>
      </c>
      <c r="G1444">
        <v>0.46907690000000002</v>
      </c>
      <c r="H1444">
        <v>0.47515990000000002</v>
      </c>
      <c r="I1444">
        <v>72.406499999999994</v>
      </c>
      <c r="J1444">
        <v>-1.3431999999999999E-2</v>
      </c>
      <c r="K1444">
        <v>-4.1872999999999997E-3</v>
      </c>
      <c r="L1444" s="1">
        <v>2.2157000000000001E-3</v>
      </c>
      <c r="M1444" s="1">
        <v>8.6186000000000006E-3</v>
      </c>
      <c r="N1444">
        <v>1.7863400000000001E-2</v>
      </c>
      <c r="O1444">
        <v>-7.3489999999999996E-3</v>
      </c>
      <c r="P1444">
        <v>1.8956999999999999E-3</v>
      </c>
      <c r="Q1444">
        <v>8.2986999999999991E-3</v>
      </c>
      <c r="R1444">
        <v>1.47016E-2</v>
      </c>
      <c r="S1444">
        <v>2.39464E-2</v>
      </c>
      <c r="T1444">
        <v>14</v>
      </c>
      <c r="U1444">
        <v>17</v>
      </c>
    </row>
    <row r="1445" spans="1:21">
      <c r="A1445" s="12" t="s">
        <v>46</v>
      </c>
      <c r="B1445" s="13">
        <v>2</v>
      </c>
      <c r="C1445" t="s">
        <v>38</v>
      </c>
      <c r="D1445" t="s">
        <v>35</v>
      </c>
      <c r="E1445" t="str">
        <f t="shared" si="22"/>
        <v>Average Event Day2Average Per DeviceAll</v>
      </c>
      <c r="F1445">
        <v>1.7052389999999999</v>
      </c>
      <c r="G1445">
        <v>1.744337</v>
      </c>
      <c r="H1445">
        <v>1.7669090000000001</v>
      </c>
      <c r="I1445">
        <v>71.933599999999998</v>
      </c>
      <c r="J1445">
        <v>-1.8235100000000001E-2</v>
      </c>
      <c r="K1445">
        <v>1.5638200000000001E-2</v>
      </c>
      <c r="L1445" s="1">
        <v>3.90987E-2</v>
      </c>
      <c r="M1445" s="1">
        <v>6.2559199999999995E-2</v>
      </c>
      <c r="N1445">
        <v>9.6432400000000001E-2</v>
      </c>
      <c r="O1445">
        <v>4.3363000000000004E-3</v>
      </c>
      <c r="P1445">
        <v>3.82095E-2</v>
      </c>
      <c r="Q1445">
        <v>6.1670099999999999E-2</v>
      </c>
      <c r="R1445">
        <v>8.5130600000000001E-2</v>
      </c>
      <c r="S1445">
        <v>0.11900380000000001</v>
      </c>
      <c r="T1445">
        <v>14</v>
      </c>
      <c r="U1445">
        <v>17</v>
      </c>
    </row>
    <row r="1446" spans="1:21">
      <c r="A1446" s="12" t="s">
        <v>46</v>
      </c>
      <c r="B1446" s="13">
        <v>2</v>
      </c>
      <c r="C1446" t="s">
        <v>37</v>
      </c>
      <c r="D1446" t="s">
        <v>35</v>
      </c>
      <c r="E1446" t="str">
        <f t="shared" si="22"/>
        <v>Average Event Day2Average Per PremiseAll</v>
      </c>
      <c r="F1446">
        <v>4.2092939999999999</v>
      </c>
      <c r="G1446">
        <v>4.3064590000000003</v>
      </c>
      <c r="H1446">
        <v>4.3623209999999997</v>
      </c>
      <c r="I1446">
        <v>71.933599999999998</v>
      </c>
      <c r="J1446">
        <v>-4.46328E-2</v>
      </c>
      <c r="K1446">
        <v>3.9142700000000002E-2</v>
      </c>
      <c r="L1446" s="1">
        <v>9.7165299999999996E-2</v>
      </c>
      <c r="M1446" s="1">
        <v>0.15518789999999999</v>
      </c>
      <c r="N1446">
        <v>0.23896329999999999</v>
      </c>
      <c r="O1446">
        <v>1.1229100000000001E-2</v>
      </c>
      <c r="P1446">
        <v>9.5004500000000006E-2</v>
      </c>
      <c r="Q1446">
        <v>0.1530271</v>
      </c>
      <c r="R1446">
        <v>0.21104980000000001</v>
      </c>
      <c r="S1446">
        <v>0.29482520000000001</v>
      </c>
      <c r="T1446">
        <v>14</v>
      </c>
      <c r="U1446">
        <v>17</v>
      </c>
    </row>
    <row r="1447" spans="1:21">
      <c r="A1447" s="12" t="s">
        <v>46</v>
      </c>
      <c r="B1447" s="13">
        <v>2</v>
      </c>
      <c r="C1447" t="s">
        <v>39</v>
      </c>
      <c r="D1447" t="s">
        <v>35</v>
      </c>
      <c r="E1447" t="str">
        <f t="shared" si="22"/>
        <v>Average Event Day2Average Per TonAll</v>
      </c>
      <c r="F1447">
        <v>0.43963649999999999</v>
      </c>
      <c r="G1447">
        <v>0.44974720000000001</v>
      </c>
      <c r="H1447">
        <v>0.45557320000000001</v>
      </c>
      <c r="I1447">
        <v>71.933599999999998</v>
      </c>
      <c r="J1447">
        <v>-4.6835999999999996E-3</v>
      </c>
      <c r="K1447">
        <v>4.0569999999999998E-3</v>
      </c>
      <c r="L1447" s="1">
        <v>1.0110600000000001E-2</v>
      </c>
      <c r="M1447" s="1">
        <v>1.61643E-2</v>
      </c>
      <c r="N1447">
        <v>2.4904900000000001E-2</v>
      </c>
      <c r="O1447">
        <v>1.1424E-3</v>
      </c>
      <c r="P1447">
        <v>9.8829999999999994E-3</v>
      </c>
      <c r="Q1447">
        <v>1.5936700000000002E-2</v>
      </c>
      <c r="R1447">
        <v>2.19904E-2</v>
      </c>
      <c r="S1447">
        <v>3.0730899999999998E-2</v>
      </c>
      <c r="T1447">
        <v>14</v>
      </c>
      <c r="U1447">
        <v>17</v>
      </c>
    </row>
    <row r="1448" spans="1:21">
      <c r="A1448" s="12" t="s">
        <v>46</v>
      </c>
      <c r="B1448" s="13">
        <v>3</v>
      </c>
      <c r="C1448" t="s">
        <v>38</v>
      </c>
      <c r="D1448" t="s">
        <v>35</v>
      </c>
      <c r="E1448" t="str">
        <f t="shared" si="22"/>
        <v>Average Event Day3Average Per DeviceAll</v>
      </c>
      <c r="F1448">
        <v>1.644771</v>
      </c>
      <c r="G1448">
        <v>1.6871229999999999</v>
      </c>
      <c r="H1448">
        <v>1.70892</v>
      </c>
      <c r="I1448">
        <v>71.386799999999994</v>
      </c>
      <c r="J1448">
        <v>-1.2996499999999999E-2</v>
      </c>
      <c r="K1448">
        <v>1.9703700000000001E-2</v>
      </c>
      <c r="L1448" s="1">
        <v>4.2351699999999999E-2</v>
      </c>
      <c r="M1448" s="1">
        <v>6.4999699999999994E-2</v>
      </c>
      <c r="N1448">
        <v>9.7699900000000006E-2</v>
      </c>
      <c r="O1448">
        <v>8.8003999999999999E-3</v>
      </c>
      <c r="P1448">
        <v>4.1500599999999999E-2</v>
      </c>
      <c r="Q1448">
        <v>6.41486E-2</v>
      </c>
      <c r="R1448">
        <v>8.6796600000000002E-2</v>
      </c>
      <c r="S1448">
        <v>0.1194968</v>
      </c>
      <c r="T1448">
        <v>14</v>
      </c>
      <c r="U1448">
        <v>17</v>
      </c>
    </row>
    <row r="1449" spans="1:21">
      <c r="A1449" s="12" t="s">
        <v>46</v>
      </c>
      <c r="B1449" s="13">
        <v>3</v>
      </c>
      <c r="C1449" t="s">
        <v>37</v>
      </c>
      <c r="D1449" t="s">
        <v>35</v>
      </c>
      <c r="E1449" t="str">
        <f t="shared" si="22"/>
        <v>Average Event Day3Average Per PremiseAll</v>
      </c>
      <c r="F1449">
        <v>4.059412</v>
      </c>
      <c r="G1449">
        <v>4.164752</v>
      </c>
      <c r="H1449">
        <v>4.2186899999999996</v>
      </c>
      <c r="I1449">
        <v>71.386799999999994</v>
      </c>
      <c r="J1449">
        <v>-3.15222E-2</v>
      </c>
      <c r="K1449">
        <v>4.9336900000000003E-2</v>
      </c>
      <c r="L1449" s="1">
        <v>0.10533960000000001</v>
      </c>
      <c r="M1449" s="1">
        <v>0.1613424</v>
      </c>
      <c r="N1449">
        <v>0.24220140000000001</v>
      </c>
      <c r="O1449">
        <v>2.2416499999999999E-2</v>
      </c>
      <c r="P1449">
        <v>0.1032756</v>
      </c>
      <c r="Q1449">
        <v>0.15927830000000001</v>
      </c>
      <c r="R1449">
        <v>0.2152811</v>
      </c>
      <c r="S1449">
        <v>0.29614010000000002</v>
      </c>
      <c r="T1449">
        <v>14</v>
      </c>
      <c r="U1449">
        <v>17</v>
      </c>
    </row>
    <row r="1450" spans="1:21">
      <c r="A1450" s="12" t="s">
        <v>46</v>
      </c>
      <c r="B1450" s="13">
        <v>3</v>
      </c>
      <c r="C1450" t="s">
        <v>39</v>
      </c>
      <c r="D1450" t="s">
        <v>35</v>
      </c>
      <c r="E1450" t="str">
        <f t="shared" si="22"/>
        <v>Average Event Day3Average Per TonAll</v>
      </c>
      <c r="F1450">
        <v>0.42401810000000001</v>
      </c>
      <c r="G1450">
        <v>0.43497419999999998</v>
      </c>
      <c r="H1450">
        <v>0.44060009999999999</v>
      </c>
      <c r="I1450">
        <v>71.386799999999994</v>
      </c>
      <c r="J1450">
        <v>-3.3246E-3</v>
      </c>
      <c r="K1450">
        <v>5.1124999999999999E-3</v>
      </c>
      <c r="L1450" s="1">
        <v>1.09561E-2</v>
      </c>
      <c r="M1450" s="1">
        <v>1.6799600000000001E-2</v>
      </c>
      <c r="N1450">
        <v>2.52368E-2</v>
      </c>
      <c r="O1450">
        <v>2.3012000000000002E-3</v>
      </c>
      <c r="P1450">
        <v>1.07384E-2</v>
      </c>
      <c r="Q1450">
        <v>1.65819E-2</v>
      </c>
      <c r="R1450">
        <v>2.2425400000000002E-2</v>
      </c>
      <c r="S1450">
        <v>3.08626E-2</v>
      </c>
      <c r="T1450">
        <v>14</v>
      </c>
      <c r="U1450">
        <v>17</v>
      </c>
    </row>
    <row r="1451" spans="1:21">
      <c r="A1451" s="12" t="s">
        <v>46</v>
      </c>
      <c r="B1451" s="13">
        <v>4</v>
      </c>
      <c r="C1451" t="s">
        <v>38</v>
      </c>
      <c r="D1451" t="s">
        <v>35</v>
      </c>
      <c r="E1451" t="str">
        <f t="shared" si="22"/>
        <v>Average Event Day4Average Per DeviceAll</v>
      </c>
      <c r="F1451">
        <v>1.621993</v>
      </c>
      <c r="G1451">
        <v>1.6668160000000001</v>
      </c>
      <c r="H1451">
        <v>1.6883300000000001</v>
      </c>
      <c r="I1451">
        <v>71.046199999999999</v>
      </c>
      <c r="J1451">
        <v>-1.0122900000000001E-2</v>
      </c>
      <c r="K1451">
        <v>2.2339600000000001E-2</v>
      </c>
      <c r="L1451" s="1">
        <v>4.4823099999999998E-2</v>
      </c>
      <c r="M1451" s="1">
        <v>6.7306500000000005E-2</v>
      </c>
      <c r="N1451">
        <v>9.9769099999999999E-2</v>
      </c>
      <c r="O1451">
        <v>1.1391E-2</v>
      </c>
      <c r="P1451">
        <v>4.3853499999999997E-2</v>
      </c>
      <c r="Q1451">
        <v>6.6336999999999993E-2</v>
      </c>
      <c r="R1451">
        <v>8.8820499999999997E-2</v>
      </c>
      <c r="S1451">
        <v>0.121283</v>
      </c>
      <c r="T1451">
        <v>14</v>
      </c>
      <c r="U1451">
        <v>17</v>
      </c>
    </row>
    <row r="1452" spans="1:21">
      <c r="A1452" s="12" t="s">
        <v>46</v>
      </c>
      <c r="B1452" s="13">
        <v>4</v>
      </c>
      <c r="C1452" t="s">
        <v>37</v>
      </c>
      <c r="D1452" t="s">
        <v>35</v>
      </c>
      <c r="E1452" t="str">
        <f t="shared" si="22"/>
        <v>Average Event Day4Average Per PremiseAll</v>
      </c>
      <c r="F1452">
        <v>4.0028459999999999</v>
      </c>
      <c r="G1452">
        <v>4.1143470000000004</v>
      </c>
      <c r="H1452">
        <v>4.1675820000000003</v>
      </c>
      <c r="I1452">
        <v>71.046199999999999</v>
      </c>
      <c r="J1452">
        <v>-2.4353799999999998E-2</v>
      </c>
      <c r="K1452">
        <v>5.5910099999999997E-2</v>
      </c>
      <c r="L1452" s="1">
        <v>0.11150060000000001</v>
      </c>
      <c r="M1452" s="1">
        <v>0.1670912</v>
      </c>
      <c r="N1452">
        <v>0.24735509999999999</v>
      </c>
      <c r="O1452">
        <v>2.8880599999999999E-2</v>
      </c>
      <c r="P1452">
        <v>0.10914450000000001</v>
      </c>
      <c r="Q1452">
        <v>0.1647351</v>
      </c>
      <c r="R1452">
        <v>0.22032560000000001</v>
      </c>
      <c r="S1452">
        <v>0.30058950000000001</v>
      </c>
      <c r="T1452">
        <v>14</v>
      </c>
      <c r="U1452">
        <v>17</v>
      </c>
    </row>
    <row r="1453" spans="1:21">
      <c r="A1453" s="12" t="s">
        <v>46</v>
      </c>
      <c r="B1453" s="13">
        <v>4</v>
      </c>
      <c r="C1453" t="s">
        <v>39</v>
      </c>
      <c r="D1453" t="s">
        <v>35</v>
      </c>
      <c r="E1453" t="str">
        <f t="shared" si="22"/>
        <v>Average Event Day4Average Per TonAll</v>
      </c>
      <c r="F1453">
        <v>0.41812969999999999</v>
      </c>
      <c r="G1453">
        <v>0.42972579999999999</v>
      </c>
      <c r="H1453">
        <v>0.43527840000000001</v>
      </c>
      <c r="I1453">
        <v>71.046199999999999</v>
      </c>
      <c r="J1453">
        <v>-2.5803000000000002E-3</v>
      </c>
      <c r="K1453">
        <v>5.7952000000000004E-3</v>
      </c>
      <c r="L1453" s="1">
        <v>1.15961E-2</v>
      </c>
      <c r="M1453" s="1">
        <v>1.73969E-2</v>
      </c>
      <c r="N1453">
        <v>2.5772400000000001E-2</v>
      </c>
      <c r="O1453">
        <v>2.9724E-3</v>
      </c>
      <c r="P1453">
        <v>1.13478E-2</v>
      </c>
      <c r="Q1453">
        <v>1.7148699999999999E-2</v>
      </c>
      <c r="R1453">
        <v>2.2949500000000001E-2</v>
      </c>
      <c r="S1453">
        <v>3.1324999999999999E-2</v>
      </c>
      <c r="T1453">
        <v>14</v>
      </c>
      <c r="U1453">
        <v>17</v>
      </c>
    </row>
    <row r="1454" spans="1:21">
      <c r="A1454" s="12" t="s">
        <v>46</v>
      </c>
      <c r="B1454" s="13">
        <v>5</v>
      </c>
      <c r="C1454" t="s">
        <v>38</v>
      </c>
      <c r="D1454" t="s">
        <v>35</v>
      </c>
      <c r="E1454" t="str">
        <f t="shared" si="22"/>
        <v>Average Event Day5Average Per DeviceAll</v>
      </c>
      <c r="F1454">
        <v>1.6545319999999999</v>
      </c>
      <c r="G1454">
        <v>1.7149570000000001</v>
      </c>
      <c r="H1454">
        <v>1.73706</v>
      </c>
      <c r="I1454">
        <v>70.998900000000006</v>
      </c>
      <c r="J1454">
        <v>3.5243000000000002E-3</v>
      </c>
      <c r="K1454">
        <v>3.7141500000000001E-2</v>
      </c>
      <c r="L1454" s="1">
        <v>6.0424600000000002E-2</v>
      </c>
      <c r="M1454" s="1">
        <v>8.3707799999999999E-2</v>
      </c>
      <c r="N1454">
        <v>0.117325</v>
      </c>
      <c r="O1454">
        <v>2.5627E-2</v>
      </c>
      <c r="P1454">
        <v>5.9244199999999997E-2</v>
      </c>
      <c r="Q1454">
        <v>8.2527299999999998E-2</v>
      </c>
      <c r="R1454">
        <v>0.1058105</v>
      </c>
      <c r="S1454">
        <v>0.13942769999999999</v>
      </c>
      <c r="T1454">
        <v>14</v>
      </c>
      <c r="U1454">
        <v>17</v>
      </c>
    </row>
    <row r="1455" spans="1:21">
      <c r="A1455" s="12" t="s">
        <v>46</v>
      </c>
      <c r="B1455" s="13">
        <v>5</v>
      </c>
      <c r="C1455" t="s">
        <v>37</v>
      </c>
      <c r="D1455" t="s">
        <v>35</v>
      </c>
      <c r="E1455" t="str">
        <f t="shared" si="22"/>
        <v>Average Event Day5Average Per PremiseAll</v>
      </c>
      <c r="F1455">
        <v>4.0831350000000004</v>
      </c>
      <c r="G1455">
        <v>4.2327440000000003</v>
      </c>
      <c r="H1455">
        <v>4.2874290000000004</v>
      </c>
      <c r="I1455">
        <v>70.998900000000006</v>
      </c>
      <c r="J1455">
        <v>8.9338000000000004E-3</v>
      </c>
      <c r="K1455">
        <v>9.2046100000000006E-2</v>
      </c>
      <c r="L1455" s="1">
        <v>0.1496094</v>
      </c>
      <c r="M1455" s="1">
        <v>0.20717269999999999</v>
      </c>
      <c r="N1455">
        <v>0.29028510000000002</v>
      </c>
      <c r="O1455">
        <v>6.3619099999999998E-2</v>
      </c>
      <c r="P1455">
        <v>0.14673140000000001</v>
      </c>
      <c r="Q1455">
        <v>0.2042947</v>
      </c>
      <c r="R1455">
        <v>0.26185809999999998</v>
      </c>
      <c r="S1455">
        <v>0.34497040000000001</v>
      </c>
      <c r="T1455">
        <v>14</v>
      </c>
      <c r="U1455">
        <v>17</v>
      </c>
    </row>
    <row r="1456" spans="1:21">
      <c r="A1456" s="12" t="s">
        <v>46</v>
      </c>
      <c r="B1456" s="13">
        <v>5</v>
      </c>
      <c r="C1456" t="s">
        <v>39</v>
      </c>
      <c r="D1456" t="s">
        <v>35</v>
      </c>
      <c r="E1456" t="str">
        <f t="shared" si="22"/>
        <v>Average Event Day5Average Per TonAll</v>
      </c>
      <c r="F1456">
        <v>0.42651739999999999</v>
      </c>
      <c r="G1456">
        <v>0.44211699999999998</v>
      </c>
      <c r="H1456">
        <v>0.44782129999999998</v>
      </c>
      <c r="I1456">
        <v>70.998900000000006</v>
      </c>
      <c r="J1456">
        <v>9.1960000000000002E-4</v>
      </c>
      <c r="K1456">
        <v>9.5925999999999997E-3</v>
      </c>
      <c r="L1456" s="1">
        <v>1.55996E-2</v>
      </c>
      <c r="M1456" s="1">
        <v>2.16066E-2</v>
      </c>
      <c r="N1456">
        <v>3.02796E-2</v>
      </c>
      <c r="O1456">
        <v>6.6238E-3</v>
      </c>
      <c r="P1456">
        <v>1.52969E-2</v>
      </c>
      <c r="Q1456">
        <v>2.1303900000000001E-2</v>
      </c>
      <c r="R1456">
        <v>2.73108E-2</v>
      </c>
      <c r="S1456">
        <v>3.5983899999999999E-2</v>
      </c>
      <c r="T1456">
        <v>14</v>
      </c>
      <c r="U1456">
        <v>17</v>
      </c>
    </row>
    <row r="1457" spans="1:21">
      <c r="A1457" s="12" t="s">
        <v>46</v>
      </c>
      <c r="B1457" s="13">
        <v>6</v>
      </c>
      <c r="C1457" t="s">
        <v>38</v>
      </c>
      <c r="D1457" t="s">
        <v>35</v>
      </c>
      <c r="E1457" t="str">
        <f t="shared" si="22"/>
        <v>Average Event Day6Average Per DeviceAll</v>
      </c>
      <c r="F1457">
        <v>1.8125020000000001</v>
      </c>
      <c r="G1457">
        <v>1.874533</v>
      </c>
      <c r="H1457">
        <v>1.898736</v>
      </c>
      <c r="I1457">
        <v>71.262</v>
      </c>
      <c r="J1457">
        <v>-8.1669999999999996E-4</v>
      </c>
      <c r="K1457">
        <v>3.63145E-2</v>
      </c>
      <c r="L1457" s="1">
        <v>6.2031500000000003E-2</v>
      </c>
      <c r="M1457" s="1">
        <v>8.7748499999999993E-2</v>
      </c>
      <c r="N1457">
        <v>0.1248797</v>
      </c>
      <c r="O1457">
        <v>2.3386199999999999E-2</v>
      </c>
      <c r="P1457">
        <v>6.0517399999999999E-2</v>
      </c>
      <c r="Q1457">
        <v>8.6234400000000003E-2</v>
      </c>
      <c r="R1457">
        <v>0.11195140000000001</v>
      </c>
      <c r="S1457">
        <v>0.14908260000000001</v>
      </c>
      <c r="T1457">
        <v>14</v>
      </c>
      <c r="U1457">
        <v>17</v>
      </c>
    </row>
    <row r="1458" spans="1:21">
      <c r="A1458" s="12" t="s">
        <v>46</v>
      </c>
      <c r="B1458" s="13">
        <v>6</v>
      </c>
      <c r="C1458" t="s">
        <v>37</v>
      </c>
      <c r="D1458" t="s">
        <v>35</v>
      </c>
      <c r="E1458" t="str">
        <f t="shared" si="22"/>
        <v>Average Event Day6Average Per PremiseAll</v>
      </c>
      <c r="F1458">
        <v>4.4726999999999997</v>
      </c>
      <c r="G1458">
        <v>4.6271800000000001</v>
      </c>
      <c r="H1458">
        <v>4.6870700000000003</v>
      </c>
      <c r="I1458">
        <v>71.262</v>
      </c>
      <c r="J1458">
        <v>-8.9879999999999995E-4</v>
      </c>
      <c r="K1458">
        <v>9.0900700000000001E-2</v>
      </c>
      <c r="L1458" s="1">
        <v>0.1544807</v>
      </c>
      <c r="M1458" s="1">
        <v>0.2180608</v>
      </c>
      <c r="N1458">
        <v>0.30986019999999997</v>
      </c>
      <c r="O1458">
        <v>5.8990899999999999E-2</v>
      </c>
      <c r="P1458">
        <v>0.15079039999999999</v>
      </c>
      <c r="Q1458">
        <v>0.21437039999999999</v>
      </c>
      <c r="R1458">
        <v>0.27795039999999999</v>
      </c>
      <c r="S1458">
        <v>0.36974990000000002</v>
      </c>
      <c r="T1458">
        <v>14</v>
      </c>
      <c r="U1458">
        <v>17</v>
      </c>
    </row>
    <row r="1459" spans="1:21">
      <c r="A1459" s="12" t="s">
        <v>46</v>
      </c>
      <c r="B1459" s="13">
        <v>6</v>
      </c>
      <c r="C1459" t="s">
        <v>39</v>
      </c>
      <c r="D1459" t="s">
        <v>35</v>
      </c>
      <c r="E1459" t="str">
        <f t="shared" si="22"/>
        <v>Average Event Day6Average Per TonAll</v>
      </c>
      <c r="F1459">
        <v>0.4672268</v>
      </c>
      <c r="G1459">
        <v>0.48328280000000001</v>
      </c>
      <c r="H1459">
        <v>0.48952960000000001</v>
      </c>
      <c r="I1459">
        <v>71.262</v>
      </c>
      <c r="J1459">
        <v>-1.585E-4</v>
      </c>
      <c r="K1459">
        <v>9.4211999999999994E-3</v>
      </c>
      <c r="L1459" s="1">
        <v>1.6056000000000001E-2</v>
      </c>
      <c r="M1459" s="1">
        <v>2.26909E-2</v>
      </c>
      <c r="N1459">
        <v>3.2270600000000003E-2</v>
      </c>
      <c r="O1459">
        <v>6.0882000000000002E-3</v>
      </c>
      <c r="P1459">
        <v>1.5667899999999998E-2</v>
      </c>
      <c r="Q1459">
        <v>2.2302700000000002E-2</v>
      </c>
      <c r="R1459">
        <v>2.8937600000000001E-2</v>
      </c>
      <c r="S1459">
        <v>3.8517200000000001E-2</v>
      </c>
      <c r="T1459">
        <v>14</v>
      </c>
      <c r="U1459">
        <v>17</v>
      </c>
    </row>
    <row r="1460" spans="1:21">
      <c r="A1460" s="12" t="s">
        <v>46</v>
      </c>
      <c r="B1460" s="13">
        <v>7</v>
      </c>
      <c r="C1460" t="s">
        <v>38</v>
      </c>
      <c r="D1460" t="s">
        <v>35</v>
      </c>
      <c r="E1460" t="str">
        <f t="shared" si="22"/>
        <v>Average Event Day7Average Per DeviceAll</v>
      </c>
      <c r="F1460">
        <v>2.0855890000000001</v>
      </c>
      <c r="G1460">
        <v>2.1432039999999999</v>
      </c>
      <c r="H1460">
        <v>2.1709100000000001</v>
      </c>
      <c r="I1460">
        <v>72.818200000000004</v>
      </c>
      <c r="J1460">
        <v>-1.29465E-2</v>
      </c>
      <c r="K1460">
        <v>2.8742E-2</v>
      </c>
      <c r="L1460" s="1">
        <v>5.7615300000000001E-2</v>
      </c>
      <c r="M1460" s="1">
        <v>8.6488599999999999E-2</v>
      </c>
      <c r="N1460">
        <v>0.12817709999999999</v>
      </c>
      <c r="O1460">
        <v>1.47593E-2</v>
      </c>
      <c r="P1460">
        <v>5.6447799999999999E-2</v>
      </c>
      <c r="Q1460">
        <v>8.5321099999999997E-2</v>
      </c>
      <c r="R1460">
        <v>0.1141945</v>
      </c>
      <c r="S1460">
        <v>0.15588299999999999</v>
      </c>
      <c r="T1460">
        <v>14</v>
      </c>
      <c r="U1460">
        <v>17</v>
      </c>
    </row>
    <row r="1461" spans="1:21">
      <c r="A1461" s="12" t="s">
        <v>46</v>
      </c>
      <c r="B1461" s="13">
        <v>7</v>
      </c>
      <c r="C1461" t="s">
        <v>37</v>
      </c>
      <c r="D1461" t="s">
        <v>35</v>
      </c>
      <c r="E1461" t="str">
        <f t="shared" si="22"/>
        <v>Average Event Day7Average Per PremiseAll</v>
      </c>
      <c r="F1461">
        <v>5.1458570000000003</v>
      </c>
      <c r="G1461">
        <v>5.2908330000000001</v>
      </c>
      <c r="H1461">
        <v>5.3593970000000004</v>
      </c>
      <c r="I1461">
        <v>72.818200000000004</v>
      </c>
      <c r="J1461">
        <v>-2.94722E-2</v>
      </c>
      <c r="K1461">
        <v>7.35933E-2</v>
      </c>
      <c r="L1461" s="1">
        <v>0.1449762</v>
      </c>
      <c r="M1461" s="1">
        <v>0.2163591</v>
      </c>
      <c r="N1461">
        <v>0.3194246</v>
      </c>
      <c r="O1461">
        <v>3.9091899999999999E-2</v>
      </c>
      <c r="P1461">
        <v>0.14215739999999999</v>
      </c>
      <c r="Q1461">
        <v>0.21354029999999999</v>
      </c>
      <c r="R1461">
        <v>0.28492309999999998</v>
      </c>
      <c r="S1461">
        <v>0.38798860000000002</v>
      </c>
      <c r="T1461">
        <v>14</v>
      </c>
      <c r="U1461">
        <v>17</v>
      </c>
    </row>
    <row r="1462" spans="1:21">
      <c r="A1462" s="12" t="s">
        <v>46</v>
      </c>
      <c r="B1462" s="13">
        <v>7</v>
      </c>
      <c r="C1462" t="s">
        <v>39</v>
      </c>
      <c r="D1462" t="s">
        <v>35</v>
      </c>
      <c r="E1462" t="str">
        <f t="shared" si="22"/>
        <v>Average Event Day7Average Per TonAll</v>
      </c>
      <c r="F1462">
        <v>0.53758879999999998</v>
      </c>
      <c r="G1462">
        <v>0.55257149999999999</v>
      </c>
      <c r="H1462">
        <v>0.55972250000000001</v>
      </c>
      <c r="I1462">
        <v>72.818200000000004</v>
      </c>
      <c r="J1462">
        <v>-3.2219000000000002E-3</v>
      </c>
      <c r="K1462">
        <v>7.5335000000000003E-3</v>
      </c>
      <c r="L1462" s="1">
        <v>1.49826E-2</v>
      </c>
      <c r="M1462" s="1">
        <v>2.2431699999999999E-2</v>
      </c>
      <c r="N1462">
        <v>3.3187099999999997E-2</v>
      </c>
      <c r="O1462">
        <v>3.9291999999999999E-3</v>
      </c>
      <c r="P1462">
        <v>1.4684600000000001E-2</v>
      </c>
      <c r="Q1462">
        <v>2.2133699999999999E-2</v>
      </c>
      <c r="R1462">
        <v>2.9582799999999999E-2</v>
      </c>
      <c r="S1462">
        <v>4.0338199999999998E-2</v>
      </c>
      <c r="T1462">
        <v>14</v>
      </c>
      <c r="U1462">
        <v>17</v>
      </c>
    </row>
    <row r="1463" spans="1:21">
      <c r="A1463" s="12" t="s">
        <v>46</v>
      </c>
      <c r="B1463" s="13">
        <v>8</v>
      </c>
      <c r="C1463" t="s">
        <v>38</v>
      </c>
      <c r="D1463" t="s">
        <v>35</v>
      </c>
      <c r="E1463" t="str">
        <f t="shared" si="22"/>
        <v>Average Event Day8Average Per DeviceAll</v>
      </c>
      <c r="F1463">
        <v>2.536219</v>
      </c>
      <c r="G1463">
        <v>2.6450200000000001</v>
      </c>
      <c r="H1463">
        <v>2.6791830000000001</v>
      </c>
      <c r="I1463">
        <v>75.970399999999998</v>
      </c>
      <c r="J1463">
        <v>2.8627900000000001E-2</v>
      </c>
      <c r="K1463">
        <v>7.5994599999999995E-2</v>
      </c>
      <c r="L1463" s="1">
        <v>0.10880049999999999</v>
      </c>
      <c r="M1463" s="1">
        <v>0.1416065</v>
      </c>
      <c r="N1463">
        <v>0.1889731</v>
      </c>
      <c r="O1463">
        <v>6.2790600000000002E-2</v>
      </c>
      <c r="P1463">
        <v>0.1101572</v>
      </c>
      <c r="Q1463">
        <v>0.14296320000000001</v>
      </c>
      <c r="R1463">
        <v>0.17576919999999999</v>
      </c>
      <c r="S1463">
        <v>0.2231358</v>
      </c>
      <c r="T1463">
        <v>14</v>
      </c>
      <c r="U1463">
        <v>17</v>
      </c>
    </row>
    <row r="1464" spans="1:21">
      <c r="A1464" s="12" t="s">
        <v>46</v>
      </c>
      <c r="B1464" s="13">
        <v>8</v>
      </c>
      <c r="C1464" t="s">
        <v>37</v>
      </c>
      <c r="D1464" t="s">
        <v>35</v>
      </c>
      <c r="E1464" t="str">
        <f t="shared" si="22"/>
        <v>Average Event Day8Average Per PremiseAll</v>
      </c>
      <c r="F1464">
        <v>6.2589839999999999</v>
      </c>
      <c r="G1464">
        <v>6.5292380000000003</v>
      </c>
      <c r="H1464">
        <v>6.6137750000000004</v>
      </c>
      <c r="I1464">
        <v>75.970399999999998</v>
      </c>
      <c r="J1464">
        <v>7.1982400000000002E-2</v>
      </c>
      <c r="K1464">
        <v>0.18912290000000001</v>
      </c>
      <c r="L1464" s="1">
        <v>0.2702541</v>
      </c>
      <c r="M1464" s="1">
        <v>0.35138530000000001</v>
      </c>
      <c r="N1464">
        <v>0.4685259</v>
      </c>
      <c r="O1464">
        <v>0.1565192</v>
      </c>
      <c r="P1464">
        <v>0.27365980000000001</v>
      </c>
      <c r="Q1464">
        <v>0.35479100000000002</v>
      </c>
      <c r="R1464">
        <v>0.43592219999999998</v>
      </c>
      <c r="S1464">
        <v>0.55306270000000002</v>
      </c>
      <c r="T1464">
        <v>14</v>
      </c>
      <c r="U1464">
        <v>17</v>
      </c>
    </row>
    <row r="1465" spans="1:21">
      <c r="A1465" s="12" t="s">
        <v>46</v>
      </c>
      <c r="B1465" s="13">
        <v>8</v>
      </c>
      <c r="C1465" t="s">
        <v>39</v>
      </c>
      <c r="D1465" t="s">
        <v>35</v>
      </c>
      <c r="E1465" t="str">
        <f t="shared" si="22"/>
        <v>Average Event Day8Average Per TonAll</v>
      </c>
      <c r="F1465">
        <v>0.6538041</v>
      </c>
      <c r="G1465">
        <v>0.68193320000000002</v>
      </c>
      <c r="H1465">
        <v>0.69075050000000005</v>
      </c>
      <c r="I1465">
        <v>75.970399999999998</v>
      </c>
      <c r="J1465">
        <v>7.4421000000000001E-3</v>
      </c>
      <c r="K1465">
        <v>1.96641E-2</v>
      </c>
      <c r="L1465" s="1">
        <v>2.8129100000000001E-2</v>
      </c>
      <c r="M1465" s="1">
        <v>3.6594000000000002E-2</v>
      </c>
      <c r="N1465">
        <v>4.8815999999999998E-2</v>
      </c>
      <c r="O1465">
        <v>1.62594E-2</v>
      </c>
      <c r="P1465">
        <v>2.84815E-2</v>
      </c>
      <c r="Q1465">
        <v>3.6946399999999997E-2</v>
      </c>
      <c r="R1465">
        <v>4.5411399999999998E-2</v>
      </c>
      <c r="S1465">
        <v>5.7633400000000001E-2</v>
      </c>
      <c r="T1465">
        <v>14</v>
      </c>
      <c r="U1465">
        <v>17</v>
      </c>
    </row>
    <row r="1466" spans="1:21">
      <c r="A1466" s="12" t="s">
        <v>46</v>
      </c>
      <c r="B1466" s="13">
        <v>9</v>
      </c>
      <c r="C1466" t="s">
        <v>38</v>
      </c>
      <c r="D1466" t="s">
        <v>35</v>
      </c>
      <c r="E1466" t="str">
        <f t="shared" si="22"/>
        <v>Average Event Day9Average Per DeviceAll</v>
      </c>
      <c r="F1466">
        <v>3.2491539999999999</v>
      </c>
      <c r="G1466">
        <v>3.3766069999999999</v>
      </c>
      <c r="H1466">
        <v>3.4202349999999999</v>
      </c>
      <c r="I1466">
        <v>80.156000000000006</v>
      </c>
      <c r="J1466">
        <v>3.4138599999999998E-2</v>
      </c>
      <c r="K1466">
        <v>8.9269500000000002E-2</v>
      </c>
      <c r="L1466" s="1">
        <v>0.12745300000000001</v>
      </c>
      <c r="M1466" s="1">
        <v>0.16563649999999999</v>
      </c>
      <c r="N1466">
        <v>0.2207674</v>
      </c>
      <c r="O1466">
        <v>7.7767100000000006E-2</v>
      </c>
      <c r="P1466">
        <v>0.13289799999999999</v>
      </c>
      <c r="Q1466">
        <v>0.1710815</v>
      </c>
      <c r="R1466">
        <v>0.20926500000000001</v>
      </c>
      <c r="S1466">
        <v>0.26439600000000002</v>
      </c>
      <c r="T1466">
        <v>14</v>
      </c>
      <c r="U1466">
        <v>17</v>
      </c>
    </row>
    <row r="1467" spans="1:21">
      <c r="A1467" s="12" t="s">
        <v>46</v>
      </c>
      <c r="B1467" s="13">
        <v>9</v>
      </c>
      <c r="C1467" t="s">
        <v>37</v>
      </c>
      <c r="D1467" t="s">
        <v>35</v>
      </c>
      <c r="E1467" t="str">
        <f t="shared" si="22"/>
        <v>Average Event Day9Average Per PremiseAll</v>
      </c>
      <c r="F1467">
        <v>8.020759</v>
      </c>
      <c r="G1467">
        <v>8.335388</v>
      </c>
      <c r="H1467">
        <v>8.4433530000000001</v>
      </c>
      <c r="I1467">
        <v>80.156000000000006</v>
      </c>
      <c r="J1467">
        <v>8.3794400000000005E-2</v>
      </c>
      <c r="K1467">
        <v>0.2201738</v>
      </c>
      <c r="L1467" s="1">
        <v>0.31462970000000001</v>
      </c>
      <c r="M1467" s="1">
        <v>0.4090857</v>
      </c>
      <c r="N1467">
        <v>0.54546499999999998</v>
      </c>
      <c r="O1467">
        <v>0.19175880000000001</v>
      </c>
      <c r="P1467">
        <v>0.32813809999999999</v>
      </c>
      <c r="Q1467">
        <v>0.42259409999999997</v>
      </c>
      <c r="R1467">
        <v>0.51705000000000001</v>
      </c>
      <c r="S1467">
        <v>0.65342940000000005</v>
      </c>
      <c r="T1467">
        <v>14</v>
      </c>
      <c r="U1467">
        <v>17</v>
      </c>
    </row>
    <row r="1468" spans="1:21">
      <c r="A1468" s="12" t="s">
        <v>46</v>
      </c>
      <c r="B1468" s="13">
        <v>9</v>
      </c>
      <c r="C1468" t="s">
        <v>39</v>
      </c>
      <c r="D1468" t="s">
        <v>35</v>
      </c>
      <c r="E1468" t="str">
        <f t="shared" si="22"/>
        <v>Average Event Day9Average Per TonAll</v>
      </c>
      <c r="F1468">
        <v>0.83769970000000005</v>
      </c>
      <c r="G1468">
        <v>0.87055979999999999</v>
      </c>
      <c r="H1468">
        <v>0.88182050000000001</v>
      </c>
      <c r="I1468">
        <v>80.156000000000006</v>
      </c>
      <c r="J1468">
        <v>8.7793000000000003E-3</v>
      </c>
      <c r="K1468">
        <v>2.3006499999999999E-2</v>
      </c>
      <c r="L1468" s="1">
        <v>3.2860199999999999E-2</v>
      </c>
      <c r="M1468" s="1">
        <v>4.2713899999999999E-2</v>
      </c>
      <c r="N1468">
        <v>5.6941100000000001E-2</v>
      </c>
      <c r="O1468">
        <v>2.0039999999999999E-2</v>
      </c>
      <c r="P1468">
        <v>3.4267199999999998E-2</v>
      </c>
      <c r="Q1468">
        <v>4.4120899999999998E-2</v>
      </c>
      <c r="R1468">
        <v>5.3974599999999998E-2</v>
      </c>
      <c r="S1468">
        <v>6.8201800000000007E-2</v>
      </c>
      <c r="T1468">
        <v>14</v>
      </c>
      <c r="U1468">
        <v>17</v>
      </c>
    </row>
    <row r="1469" spans="1:21">
      <c r="A1469" s="12" t="s">
        <v>46</v>
      </c>
      <c r="B1469" s="13">
        <v>10</v>
      </c>
      <c r="C1469" t="s">
        <v>38</v>
      </c>
      <c r="D1469" t="s">
        <v>35</v>
      </c>
      <c r="E1469" t="str">
        <f t="shared" si="22"/>
        <v>Average Event Day10Average Per DeviceAll</v>
      </c>
      <c r="F1469">
        <v>3.9368859999999999</v>
      </c>
      <c r="G1469">
        <v>4.0092610000000004</v>
      </c>
      <c r="H1469">
        <v>4.0611069999999998</v>
      </c>
      <c r="I1469">
        <v>83.680400000000006</v>
      </c>
      <c r="J1469">
        <v>-3.00132E-2</v>
      </c>
      <c r="K1469">
        <v>3.04783E-2</v>
      </c>
      <c r="L1469" s="1">
        <v>7.2374499999999994E-2</v>
      </c>
      <c r="M1469" s="1">
        <v>0.1142707</v>
      </c>
      <c r="N1469">
        <v>0.1747621</v>
      </c>
      <c r="O1469">
        <v>2.1832899999999999E-2</v>
      </c>
      <c r="P1469">
        <v>8.2324300000000003E-2</v>
      </c>
      <c r="Q1469">
        <v>0.1242206</v>
      </c>
      <c r="R1469">
        <v>0.16611680000000001</v>
      </c>
      <c r="S1469">
        <v>0.22660820000000001</v>
      </c>
      <c r="T1469">
        <v>14</v>
      </c>
      <c r="U1469">
        <v>17</v>
      </c>
    </row>
    <row r="1470" spans="1:21">
      <c r="A1470" s="12" t="s">
        <v>46</v>
      </c>
      <c r="B1470" s="13">
        <v>10</v>
      </c>
      <c r="C1470" t="s">
        <v>37</v>
      </c>
      <c r="D1470" t="s">
        <v>35</v>
      </c>
      <c r="E1470" t="str">
        <f t="shared" si="22"/>
        <v>Average Event Day10Average Per PremiseAll</v>
      </c>
      <c r="F1470">
        <v>9.7189270000000008</v>
      </c>
      <c r="G1470">
        <v>9.8977109999999993</v>
      </c>
      <c r="H1470">
        <v>10.026020000000001</v>
      </c>
      <c r="I1470">
        <v>83.680400000000006</v>
      </c>
      <c r="J1470">
        <v>-7.4528899999999995E-2</v>
      </c>
      <c r="K1470">
        <v>7.5130299999999997E-2</v>
      </c>
      <c r="L1470" s="1">
        <v>0.17878379999999999</v>
      </c>
      <c r="M1470" s="1">
        <v>0.2824373</v>
      </c>
      <c r="N1470">
        <v>0.43209649999999999</v>
      </c>
      <c r="O1470">
        <v>5.3778399999999997E-2</v>
      </c>
      <c r="P1470">
        <v>0.20343749999999999</v>
      </c>
      <c r="Q1470">
        <v>0.307091</v>
      </c>
      <c r="R1470">
        <v>0.41074450000000001</v>
      </c>
      <c r="S1470">
        <v>0.56040369999999995</v>
      </c>
      <c r="T1470">
        <v>14</v>
      </c>
      <c r="U1470">
        <v>17</v>
      </c>
    </row>
    <row r="1471" spans="1:21">
      <c r="A1471" s="12" t="s">
        <v>46</v>
      </c>
      <c r="B1471" s="13">
        <v>10</v>
      </c>
      <c r="C1471" t="s">
        <v>39</v>
      </c>
      <c r="D1471" t="s">
        <v>35</v>
      </c>
      <c r="E1471" t="str">
        <f t="shared" si="22"/>
        <v>Average Event Day10Average Per TonAll</v>
      </c>
      <c r="F1471">
        <v>1.0150330000000001</v>
      </c>
      <c r="G1471">
        <v>1.033698</v>
      </c>
      <c r="H1471">
        <v>1.04708</v>
      </c>
      <c r="I1471">
        <v>83.680400000000006</v>
      </c>
      <c r="J1471">
        <v>-7.7584999999999998E-3</v>
      </c>
      <c r="K1471">
        <v>7.8530000000000006E-3</v>
      </c>
      <c r="L1471" s="1">
        <v>1.8665399999999999E-2</v>
      </c>
      <c r="M1471" s="1">
        <v>2.9477799999999998E-2</v>
      </c>
      <c r="N1471">
        <v>4.5089299999999999E-2</v>
      </c>
      <c r="O1471">
        <v>5.6235E-3</v>
      </c>
      <c r="P1471">
        <v>2.1234900000000001E-2</v>
      </c>
      <c r="Q1471">
        <v>3.2047399999999997E-2</v>
      </c>
      <c r="R1471">
        <v>4.2859800000000003E-2</v>
      </c>
      <c r="S1471">
        <v>5.8471200000000001E-2</v>
      </c>
      <c r="T1471">
        <v>14</v>
      </c>
      <c r="U1471">
        <v>17</v>
      </c>
    </row>
    <row r="1472" spans="1:21">
      <c r="A1472" s="12" t="s">
        <v>46</v>
      </c>
      <c r="B1472" s="13">
        <v>11</v>
      </c>
      <c r="C1472" t="s">
        <v>38</v>
      </c>
      <c r="D1472" t="s">
        <v>35</v>
      </c>
      <c r="E1472" t="str">
        <f t="shared" si="22"/>
        <v>Average Event Day11Average Per DeviceAll</v>
      </c>
      <c r="F1472">
        <v>4.4583409999999999</v>
      </c>
      <c r="G1472">
        <v>4.4803649999999999</v>
      </c>
      <c r="H1472">
        <v>4.5383209999999998</v>
      </c>
      <c r="I1472">
        <v>85.963899999999995</v>
      </c>
      <c r="J1472">
        <v>-8.6580099999999993E-2</v>
      </c>
      <c r="K1472">
        <v>-2.24157E-2</v>
      </c>
      <c r="L1472" s="1">
        <v>2.20243E-2</v>
      </c>
      <c r="M1472" s="1">
        <v>6.6464400000000007E-2</v>
      </c>
      <c r="N1472">
        <v>0.13062869999999999</v>
      </c>
      <c r="O1472">
        <v>-2.8625000000000001E-2</v>
      </c>
      <c r="P1472">
        <v>3.5539300000000003E-2</v>
      </c>
      <c r="Q1472">
        <v>7.9979400000000006E-2</v>
      </c>
      <c r="R1472">
        <v>0.1244194</v>
      </c>
      <c r="S1472">
        <v>0.1885838</v>
      </c>
      <c r="T1472">
        <v>14</v>
      </c>
      <c r="U1472">
        <v>17</v>
      </c>
    </row>
    <row r="1473" spans="1:21">
      <c r="A1473" s="12" t="s">
        <v>46</v>
      </c>
      <c r="B1473" s="13">
        <v>11</v>
      </c>
      <c r="C1473" t="s">
        <v>37</v>
      </c>
      <c r="D1473" t="s">
        <v>35</v>
      </c>
      <c r="E1473" t="str">
        <f t="shared" si="22"/>
        <v>Average Event Day11Average Per PremiseAll</v>
      </c>
      <c r="F1473">
        <v>11.006589999999999</v>
      </c>
      <c r="G1473">
        <v>11.06096</v>
      </c>
      <c r="H1473">
        <v>11.20439</v>
      </c>
      <c r="I1473">
        <v>85.963899999999995</v>
      </c>
      <c r="J1473">
        <v>-0.21433160000000001</v>
      </c>
      <c r="K1473">
        <v>-5.5578900000000001E-2</v>
      </c>
      <c r="L1473" s="1">
        <v>5.4372799999999999E-2</v>
      </c>
      <c r="M1473" s="1">
        <v>0.16432450000000001</v>
      </c>
      <c r="N1473">
        <v>0.32307720000000001</v>
      </c>
      <c r="O1473">
        <v>-7.0902300000000001E-2</v>
      </c>
      <c r="P1473">
        <v>8.7850399999999995E-2</v>
      </c>
      <c r="Q1473">
        <v>0.19780210000000001</v>
      </c>
      <c r="R1473">
        <v>0.30775380000000002</v>
      </c>
      <c r="S1473">
        <v>0.46650659999999999</v>
      </c>
      <c r="T1473">
        <v>14</v>
      </c>
      <c r="U1473">
        <v>17</v>
      </c>
    </row>
    <row r="1474" spans="1:21">
      <c r="A1474" s="12" t="s">
        <v>46</v>
      </c>
      <c r="B1474" s="13">
        <v>11</v>
      </c>
      <c r="C1474" t="s">
        <v>39</v>
      </c>
      <c r="D1474" t="s">
        <v>35</v>
      </c>
      <c r="E1474" t="str">
        <f t="shared" si="22"/>
        <v>Average Event Day11Average Per TonAll</v>
      </c>
      <c r="F1474">
        <v>1.149494</v>
      </c>
      <c r="G1474">
        <v>1.1551720000000001</v>
      </c>
      <c r="H1474">
        <v>1.170131</v>
      </c>
      <c r="I1474">
        <v>85.963899999999995</v>
      </c>
      <c r="J1474">
        <v>-2.2350200000000001E-2</v>
      </c>
      <c r="K1474">
        <v>-5.7905999999999999E-3</v>
      </c>
      <c r="L1474" s="1">
        <v>5.6785999999999998E-3</v>
      </c>
      <c r="M1474" s="1">
        <v>1.7147699999999998E-2</v>
      </c>
      <c r="N1474">
        <v>3.3707300000000003E-2</v>
      </c>
      <c r="O1474">
        <v>-7.3913E-3</v>
      </c>
      <c r="P1474">
        <v>9.1684000000000002E-3</v>
      </c>
      <c r="Q1474">
        <v>2.06375E-2</v>
      </c>
      <c r="R1474">
        <v>3.2106700000000002E-2</v>
      </c>
      <c r="S1474">
        <v>4.8666300000000003E-2</v>
      </c>
      <c r="T1474">
        <v>14</v>
      </c>
      <c r="U1474">
        <v>17</v>
      </c>
    </row>
    <row r="1475" spans="1:21">
      <c r="A1475" s="12" t="s">
        <v>46</v>
      </c>
      <c r="B1475" s="13">
        <v>12</v>
      </c>
      <c r="C1475" t="s">
        <v>38</v>
      </c>
      <c r="D1475" t="s">
        <v>35</v>
      </c>
      <c r="E1475" t="str">
        <f t="shared" ref="E1475:E1513" si="23">CONCATENATE(A1475,B1475,C1475,D1475)</f>
        <v>Average Event Day12Average Per DeviceAll</v>
      </c>
      <c r="F1475">
        <v>4.761285</v>
      </c>
      <c r="G1475">
        <v>4.7053640000000003</v>
      </c>
      <c r="H1475">
        <v>4.7662459999999998</v>
      </c>
      <c r="I1475">
        <v>87.554299999999998</v>
      </c>
      <c r="J1475">
        <v>-0.1687352</v>
      </c>
      <c r="K1475">
        <v>-0.1020837</v>
      </c>
      <c r="L1475" s="1">
        <v>-5.5921100000000001E-2</v>
      </c>
      <c r="M1475" s="1">
        <v>-9.7584999999999998E-3</v>
      </c>
      <c r="N1475">
        <v>5.6892999999999999E-2</v>
      </c>
      <c r="O1475">
        <v>-0.1078532</v>
      </c>
      <c r="P1475">
        <v>-4.1201700000000001E-2</v>
      </c>
      <c r="Q1475">
        <v>4.9608999999999999E-3</v>
      </c>
      <c r="R1475">
        <v>5.1123500000000002E-2</v>
      </c>
      <c r="S1475">
        <v>0.117775</v>
      </c>
      <c r="T1475">
        <v>14</v>
      </c>
      <c r="U1475">
        <v>17</v>
      </c>
    </row>
    <row r="1476" spans="1:21">
      <c r="A1476" s="12" t="s">
        <v>46</v>
      </c>
      <c r="B1476" s="13">
        <v>12</v>
      </c>
      <c r="C1476" t="s">
        <v>37</v>
      </c>
      <c r="D1476" t="s">
        <v>35</v>
      </c>
      <c r="E1476" t="str">
        <f t="shared" si="23"/>
        <v>Average Event Day12Average Per PremiseAll</v>
      </c>
      <c r="F1476">
        <v>11.754619999999999</v>
      </c>
      <c r="G1476">
        <v>11.61665</v>
      </c>
      <c r="H1476">
        <v>11.76732</v>
      </c>
      <c r="I1476">
        <v>87.554299999999998</v>
      </c>
      <c r="J1476">
        <v>-0.41709590000000002</v>
      </c>
      <c r="K1476">
        <v>-0.2521853</v>
      </c>
      <c r="L1476" s="1">
        <v>-0.1379687</v>
      </c>
      <c r="M1476" s="1">
        <v>-2.3751999999999999E-2</v>
      </c>
      <c r="N1476">
        <v>0.1411586</v>
      </c>
      <c r="O1476">
        <v>-0.26641999999999999</v>
      </c>
      <c r="P1476">
        <v>-0.1015094</v>
      </c>
      <c r="Q1476">
        <v>1.27072E-2</v>
      </c>
      <c r="R1476">
        <v>0.1269238</v>
      </c>
      <c r="S1476">
        <v>0.2918345</v>
      </c>
      <c r="T1476">
        <v>14</v>
      </c>
      <c r="U1476">
        <v>17</v>
      </c>
    </row>
    <row r="1477" spans="1:21">
      <c r="A1477" s="12" t="s">
        <v>46</v>
      </c>
      <c r="B1477" s="13">
        <v>12</v>
      </c>
      <c r="C1477" t="s">
        <v>39</v>
      </c>
      <c r="D1477" t="s">
        <v>35</v>
      </c>
      <c r="E1477" t="str">
        <f t="shared" si="23"/>
        <v>Average Event Day12Average Per TonAll</v>
      </c>
      <c r="F1477">
        <v>1.227608</v>
      </c>
      <c r="G1477">
        <v>1.2131940000000001</v>
      </c>
      <c r="H1477">
        <v>1.228909</v>
      </c>
      <c r="I1477">
        <v>87.554299999999998</v>
      </c>
      <c r="J1477">
        <v>-4.3529600000000002E-2</v>
      </c>
      <c r="K1477">
        <v>-2.6327900000000001E-2</v>
      </c>
      <c r="L1477" s="1">
        <v>-1.4414E-2</v>
      </c>
      <c r="M1477" s="1">
        <v>-2.5000999999999999E-3</v>
      </c>
      <c r="N1477">
        <v>1.47016E-2</v>
      </c>
      <c r="O1477">
        <v>-2.7814999999999999E-2</v>
      </c>
      <c r="P1477">
        <v>-1.0613300000000001E-2</v>
      </c>
      <c r="Q1477">
        <v>1.3006000000000001E-3</v>
      </c>
      <c r="R1477">
        <v>1.3214399999999999E-2</v>
      </c>
      <c r="S1477">
        <v>3.0416100000000001E-2</v>
      </c>
      <c r="T1477">
        <v>14</v>
      </c>
      <c r="U1477">
        <v>17</v>
      </c>
    </row>
    <row r="1478" spans="1:21">
      <c r="A1478" s="12" t="s">
        <v>46</v>
      </c>
      <c r="B1478" s="13">
        <v>13</v>
      </c>
      <c r="C1478" t="s">
        <v>38</v>
      </c>
      <c r="D1478" t="s">
        <v>35</v>
      </c>
      <c r="E1478" t="str">
        <f t="shared" si="23"/>
        <v>Average Event Day13Average Per DeviceAll</v>
      </c>
      <c r="F1478">
        <v>4.8377439999999998</v>
      </c>
      <c r="G1478">
        <v>4.7759419999999997</v>
      </c>
      <c r="H1478">
        <v>4.8377439999999998</v>
      </c>
      <c r="I1478">
        <v>88.4739</v>
      </c>
      <c r="J1478">
        <v>-0.17595949999999999</v>
      </c>
      <c r="K1478">
        <v>-0.1085146</v>
      </c>
      <c r="L1478" s="1">
        <v>-6.18024E-2</v>
      </c>
      <c r="M1478" s="1">
        <v>-1.50902E-2</v>
      </c>
      <c r="N1478">
        <v>5.2354699999999997E-2</v>
      </c>
      <c r="O1478">
        <v>-0.1141571</v>
      </c>
      <c r="P1478">
        <v>-4.6712200000000002E-2</v>
      </c>
      <c r="Q1478" s="31">
        <v>0</v>
      </c>
      <c r="R1478">
        <v>4.6712200000000002E-2</v>
      </c>
      <c r="S1478">
        <v>0.1141571</v>
      </c>
      <c r="T1478">
        <v>14</v>
      </c>
      <c r="U1478">
        <v>17</v>
      </c>
    </row>
    <row r="1479" spans="1:21">
      <c r="A1479" s="12" t="s">
        <v>46</v>
      </c>
      <c r="B1479" s="13">
        <v>13</v>
      </c>
      <c r="C1479" t="s">
        <v>37</v>
      </c>
      <c r="D1479" t="s">
        <v>35</v>
      </c>
      <c r="E1479" t="str">
        <f t="shared" si="23"/>
        <v>Average Event Day13Average Per PremiseAll</v>
      </c>
      <c r="F1479">
        <v>11.94394</v>
      </c>
      <c r="G1479">
        <v>11.790990000000001</v>
      </c>
      <c r="H1479">
        <v>11.94394</v>
      </c>
      <c r="I1479">
        <v>88.4739</v>
      </c>
      <c r="J1479">
        <v>-0.43542360000000002</v>
      </c>
      <c r="K1479">
        <v>-0.26853890000000002</v>
      </c>
      <c r="L1479" s="1">
        <v>-0.15295500000000001</v>
      </c>
      <c r="M1479" s="1">
        <v>-3.73712E-2</v>
      </c>
      <c r="N1479">
        <v>0.1295135</v>
      </c>
      <c r="O1479">
        <v>-0.28246850000000001</v>
      </c>
      <c r="P1479">
        <v>-0.1155838</v>
      </c>
      <c r="Q1479" s="31">
        <v>0</v>
      </c>
      <c r="R1479">
        <v>0.1155838</v>
      </c>
      <c r="S1479">
        <v>0.28246850000000001</v>
      </c>
      <c r="T1479">
        <v>14</v>
      </c>
      <c r="U1479">
        <v>17</v>
      </c>
    </row>
    <row r="1480" spans="1:21">
      <c r="A1480" s="12" t="s">
        <v>46</v>
      </c>
      <c r="B1480" s="13">
        <v>13</v>
      </c>
      <c r="C1480" t="s">
        <v>39</v>
      </c>
      <c r="D1480" t="s">
        <v>35</v>
      </c>
      <c r="E1480" t="str">
        <f t="shared" si="23"/>
        <v>Average Event Day13Average Per TonAll</v>
      </c>
      <c r="F1480">
        <v>1.2473479999999999</v>
      </c>
      <c r="G1480">
        <v>1.2313959999999999</v>
      </c>
      <c r="H1480">
        <v>1.2473479999999999</v>
      </c>
      <c r="I1480">
        <v>88.4739</v>
      </c>
      <c r="J1480">
        <v>-4.5415299999999999E-2</v>
      </c>
      <c r="K1480">
        <v>-2.80083E-2</v>
      </c>
      <c r="L1480" s="1">
        <v>-1.59522E-2</v>
      </c>
      <c r="M1480" s="1">
        <v>-3.8961999999999998E-3</v>
      </c>
      <c r="N1480">
        <v>1.35108E-2</v>
      </c>
      <c r="O1480">
        <v>-2.9463E-2</v>
      </c>
      <c r="P1480">
        <v>-1.2056000000000001E-2</v>
      </c>
      <c r="Q1480" s="31">
        <v>0</v>
      </c>
      <c r="R1480">
        <v>1.2056000000000001E-2</v>
      </c>
      <c r="S1480">
        <v>2.9463E-2</v>
      </c>
      <c r="T1480">
        <v>14</v>
      </c>
      <c r="U1480">
        <v>17</v>
      </c>
    </row>
    <row r="1481" spans="1:21">
      <c r="A1481" s="12" t="s">
        <v>46</v>
      </c>
      <c r="B1481" s="13">
        <v>14</v>
      </c>
      <c r="C1481" t="s">
        <v>38</v>
      </c>
      <c r="D1481" t="s">
        <v>35</v>
      </c>
      <c r="E1481" t="str">
        <f t="shared" si="23"/>
        <v>Average Event Day14Average Per DeviceAll</v>
      </c>
      <c r="F1481">
        <v>4.5622660000000002</v>
      </c>
      <c r="G1481">
        <v>4.8169449999999996</v>
      </c>
      <c r="H1481">
        <v>4.87927</v>
      </c>
      <c r="I1481">
        <v>87.694299999999998</v>
      </c>
      <c r="J1481">
        <v>0.14302709999999999</v>
      </c>
      <c r="K1481">
        <v>0.2089915</v>
      </c>
      <c r="L1481" s="1">
        <v>0.25467820000000002</v>
      </c>
      <c r="M1481" s="1">
        <v>0.30036499999999999</v>
      </c>
      <c r="N1481">
        <v>0.36632940000000003</v>
      </c>
      <c r="O1481">
        <v>0.20535210000000001</v>
      </c>
      <c r="P1481">
        <v>0.27131650000000002</v>
      </c>
      <c r="Q1481">
        <v>0.31700329999999999</v>
      </c>
      <c r="R1481">
        <v>0.36269000000000001</v>
      </c>
      <c r="S1481">
        <v>0.42865439999999999</v>
      </c>
      <c r="T1481">
        <v>14</v>
      </c>
      <c r="U1481">
        <v>17</v>
      </c>
    </row>
    <row r="1482" spans="1:21">
      <c r="A1482" s="12" t="s">
        <v>46</v>
      </c>
      <c r="B1482" s="13">
        <v>14</v>
      </c>
      <c r="C1482" t="s">
        <v>37</v>
      </c>
      <c r="D1482" t="s">
        <v>35</v>
      </c>
      <c r="E1482" t="str">
        <f t="shared" si="23"/>
        <v>Average Event Day14Average Per PremiseAll</v>
      </c>
      <c r="F1482">
        <v>11.264200000000001</v>
      </c>
      <c r="G1482">
        <v>11.892110000000001</v>
      </c>
      <c r="H1482">
        <v>12.04636</v>
      </c>
      <c r="I1482">
        <v>87.694299999999998</v>
      </c>
      <c r="J1482">
        <v>0.35164109999999998</v>
      </c>
      <c r="K1482">
        <v>0.51486109999999996</v>
      </c>
      <c r="L1482" s="1">
        <v>0.62790679999999999</v>
      </c>
      <c r="M1482" s="1">
        <v>0.74095250000000001</v>
      </c>
      <c r="N1482">
        <v>0.90417250000000005</v>
      </c>
      <c r="O1482">
        <v>0.505888</v>
      </c>
      <c r="P1482">
        <v>0.66910800000000004</v>
      </c>
      <c r="Q1482">
        <v>0.78215369999999995</v>
      </c>
      <c r="R1482">
        <v>0.89519939999999998</v>
      </c>
      <c r="S1482">
        <v>1.058419</v>
      </c>
      <c r="T1482">
        <v>14</v>
      </c>
      <c r="U1482">
        <v>17</v>
      </c>
    </row>
    <row r="1483" spans="1:21">
      <c r="A1483" s="12" t="s">
        <v>46</v>
      </c>
      <c r="B1483" s="13">
        <v>14</v>
      </c>
      <c r="C1483" t="s">
        <v>39</v>
      </c>
      <c r="D1483" t="s">
        <v>35</v>
      </c>
      <c r="E1483" t="str">
        <f t="shared" si="23"/>
        <v>Average Event Day14Average Per TonAll</v>
      </c>
      <c r="F1483">
        <v>1.1763380000000001</v>
      </c>
      <c r="G1483">
        <v>1.2419629999999999</v>
      </c>
      <c r="H1483">
        <v>1.2580499999999999</v>
      </c>
      <c r="I1483">
        <v>87.694299999999998</v>
      </c>
      <c r="J1483">
        <v>3.6808599999999997E-2</v>
      </c>
      <c r="K1483">
        <v>5.3833499999999999E-2</v>
      </c>
      <c r="L1483" s="1">
        <v>6.5624799999999997E-2</v>
      </c>
      <c r="M1483" s="1">
        <v>7.7416200000000004E-2</v>
      </c>
      <c r="N1483">
        <v>9.4440999999999997E-2</v>
      </c>
      <c r="O1483">
        <v>5.2895699999999997E-2</v>
      </c>
      <c r="P1483">
        <v>6.9920499999999997E-2</v>
      </c>
      <c r="Q1483">
        <v>8.1711800000000001E-2</v>
      </c>
      <c r="R1483">
        <v>9.3503199999999995E-2</v>
      </c>
      <c r="S1483">
        <v>0.110528</v>
      </c>
      <c r="T1483">
        <v>14</v>
      </c>
      <c r="U1483">
        <v>17</v>
      </c>
    </row>
    <row r="1484" spans="1:21">
      <c r="A1484" s="12" t="s">
        <v>46</v>
      </c>
      <c r="B1484" s="13">
        <v>15</v>
      </c>
      <c r="C1484" t="s">
        <v>38</v>
      </c>
      <c r="D1484" t="s">
        <v>35</v>
      </c>
      <c r="E1484" t="str">
        <f t="shared" si="23"/>
        <v>Average Event Day15Average Per DeviceAll</v>
      </c>
      <c r="F1484">
        <v>4.5164879999999998</v>
      </c>
      <c r="G1484">
        <v>4.820811</v>
      </c>
      <c r="H1484">
        <v>4.8831759999999997</v>
      </c>
      <c r="I1484">
        <v>88.174800000000005</v>
      </c>
      <c r="J1484">
        <v>0.19269729999999999</v>
      </c>
      <c r="K1484">
        <v>0.25864700000000002</v>
      </c>
      <c r="L1484" s="1">
        <v>0.30432360000000003</v>
      </c>
      <c r="M1484" s="1">
        <v>0.35000009999999998</v>
      </c>
      <c r="N1484">
        <v>0.41594989999999998</v>
      </c>
      <c r="O1484">
        <v>0.25506210000000001</v>
      </c>
      <c r="P1484">
        <v>0.32101180000000001</v>
      </c>
      <c r="Q1484">
        <v>0.36668830000000002</v>
      </c>
      <c r="R1484">
        <v>0.41236489999999998</v>
      </c>
      <c r="S1484">
        <v>0.47831459999999998</v>
      </c>
      <c r="T1484">
        <v>14</v>
      </c>
      <c r="U1484">
        <v>17</v>
      </c>
    </row>
    <row r="1485" spans="1:21">
      <c r="A1485" s="12" t="s">
        <v>46</v>
      </c>
      <c r="B1485" s="13">
        <v>15</v>
      </c>
      <c r="C1485" t="s">
        <v>37</v>
      </c>
      <c r="D1485" t="s">
        <v>35</v>
      </c>
      <c r="E1485" t="str">
        <f t="shared" si="23"/>
        <v>Average Event Day15Average Per PremiseAll</v>
      </c>
      <c r="F1485">
        <v>11.151719999999999</v>
      </c>
      <c r="G1485">
        <v>11.90152</v>
      </c>
      <c r="H1485">
        <v>12.055859999999999</v>
      </c>
      <c r="I1485">
        <v>88.174800000000005</v>
      </c>
      <c r="J1485">
        <v>0.47359010000000001</v>
      </c>
      <c r="K1485">
        <v>0.63677609999999996</v>
      </c>
      <c r="L1485" s="1">
        <v>0.74979830000000003</v>
      </c>
      <c r="M1485" s="1">
        <v>0.86282040000000004</v>
      </c>
      <c r="N1485">
        <v>1.026006</v>
      </c>
      <c r="O1485">
        <v>0.62793350000000003</v>
      </c>
      <c r="P1485">
        <v>0.79111949999999998</v>
      </c>
      <c r="Q1485">
        <v>0.90414170000000005</v>
      </c>
      <c r="R1485">
        <v>1.017164</v>
      </c>
      <c r="S1485">
        <v>1.18035</v>
      </c>
      <c r="T1485">
        <v>14</v>
      </c>
      <c r="U1485">
        <v>17</v>
      </c>
    </row>
    <row r="1486" spans="1:21">
      <c r="A1486" s="12" t="s">
        <v>46</v>
      </c>
      <c r="B1486" s="13">
        <v>15</v>
      </c>
      <c r="C1486" t="s">
        <v>39</v>
      </c>
      <c r="D1486" t="s">
        <v>35</v>
      </c>
      <c r="E1486" t="str">
        <f t="shared" si="23"/>
        <v>Average Event Day15Average Per TonAll</v>
      </c>
      <c r="F1486">
        <v>1.1645589999999999</v>
      </c>
      <c r="G1486">
        <v>1.242953</v>
      </c>
      <c r="H1486">
        <v>1.25905</v>
      </c>
      <c r="I1486">
        <v>88.174800000000005</v>
      </c>
      <c r="J1486">
        <v>4.9583700000000001E-2</v>
      </c>
      <c r="K1486">
        <v>6.6604899999999995E-2</v>
      </c>
      <c r="L1486" s="1">
        <v>7.8393699999999997E-2</v>
      </c>
      <c r="M1486" s="1">
        <v>9.0182399999999996E-2</v>
      </c>
      <c r="N1486">
        <v>0.1072036</v>
      </c>
      <c r="O1486">
        <v>6.56809E-2</v>
      </c>
      <c r="P1486">
        <v>8.2702100000000001E-2</v>
      </c>
      <c r="Q1486">
        <v>9.44908E-2</v>
      </c>
      <c r="R1486">
        <v>0.1062796</v>
      </c>
      <c r="S1486">
        <v>0.1233008</v>
      </c>
      <c r="T1486">
        <v>14</v>
      </c>
      <c r="U1486">
        <v>17</v>
      </c>
    </row>
    <row r="1487" spans="1:21">
      <c r="A1487" s="12" t="s">
        <v>46</v>
      </c>
      <c r="B1487" s="13">
        <v>16</v>
      </c>
      <c r="C1487" t="s">
        <v>38</v>
      </c>
      <c r="D1487" t="s">
        <v>35</v>
      </c>
      <c r="E1487" t="str">
        <f t="shared" si="23"/>
        <v>Average Event Day16Average Per DeviceAll</v>
      </c>
      <c r="F1487">
        <v>4.3992649999999998</v>
      </c>
      <c r="G1487">
        <v>4.7063560000000004</v>
      </c>
      <c r="H1487">
        <v>4.7672150000000002</v>
      </c>
      <c r="I1487">
        <v>88.246799999999993</v>
      </c>
      <c r="J1487">
        <v>0.1978674</v>
      </c>
      <c r="K1487">
        <v>0.2623974</v>
      </c>
      <c r="L1487" s="1">
        <v>0.3070908</v>
      </c>
      <c r="M1487" s="1">
        <v>0.35178409999999999</v>
      </c>
      <c r="N1487">
        <v>0.41631420000000002</v>
      </c>
      <c r="O1487">
        <v>0.25872580000000001</v>
      </c>
      <c r="P1487">
        <v>0.32325589999999998</v>
      </c>
      <c r="Q1487">
        <v>0.36794919999999998</v>
      </c>
      <c r="R1487">
        <v>0.41264260000000003</v>
      </c>
      <c r="S1487">
        <v>0.4771726</v>
      </c>
      <c r="T1487">
        <v>14</v>
      </c>
      <c r="U1487">
        <v>17</v>
      </c>
    </row>
    <row r="1488" spans="1:21">
      <c r="A1488" s="12" t="s">
        <v>46</v>
      </c>
      <c r="B1488" s="13">
        <v>16</v>
      </c>
      <c r="C1488" t="s">
        <v>37</v>
      </c>
      <c r="D1488" t="s">
        <v>35</v>
      </c>
      <c r="E1488" t="str">
        <f t="shared" si="23"/>
        <v>Average Event Day16Average Per PremiseAll</v>
      </c>
      <c r="F1488">
        <v>10.86323</v>
      </c>
      <c r="G1488">
        <v>11.61862</v>
      </c>
      <c r="H1488">
        <v>11.76923</v>
      </c>
      <c r="I1488">
        <v>88.246799999999993</v>
      </c>
      <c r="J1488">
        <v>0.4851007</v>
      </c>
      <c r="K1488">
        <v>0.64478780000000002</v>
      </c>
      <c r="L1488" s="1">
        <v>0.75538669999999997</v>
      </c>
      <c r="M1488" s="1">
        <v>0.86598549999999996</v>
      </c>
      <c r="N1488">
        <v>1.0256730000000001</v>
      </c>
      <c r="O1488">
        <v>0.63571180000000005</v>
      </c>
      <c r="P1488">
        <v>0.79539899999999997</v>
      </c>
      <c r="Q1488">
        <v>0.90599779999999996</v>
      </c>
      <c r="R1488">
        <v>1.016597</v>
      </c>
      <c r="S1488">
        <v>1.1762840000000001</v>
      </c>
      <c r="T1488">
        <v>14</v>
      </c>
      <c r="U1488">
        <v>17</v>
      </c>
    </row>
    <row r="1489" spans="1:21">
      <c r="A1489" s="12" t="s">
        <v>46</v>
      </c>
      <c r="B1489" s="13">
        <v>16</v>
      </c>
      <c r="C1489" t="s">
        <v>39</v>
      </c>
      <c r="D1489" t="s">
        <v>35</v>
      </c>
      <c r="E1489" t="str">
        <f t="shared" si="23"/>
        <v>Average Event Day16Average Per TonAll</v>
      </c>
      <c r="F1489">
        <v>1.1343780000000001</v>
      </c>
      <c r="G1489">
        <v>1.213427</v>
      </c>
      <c r="H1489">
        <v>1.2291350000000001</v>
      </c>
      <c r="I1489">
        <v>88.246799999999993</v>
      </c>
      <c r="J1489">
        <v>5.0858100000000003E-2</v>
      </c>
      <c r="K1489">
        <v>6.7513500000000004E-2</v>
      </c>
      <c r="L1489" s="1">
        <v>7.9048999999999994E-2</v>
      </c>
      <c r="M1489" s="1">
        <v>9.0584499999999998E-2</v>
      </c>
      <c r="N1489">
        <v>0.1072399</v>
      </c>
      <c r="O1489">
        <v>6.6566399999999998E-2</v>
      </c>
      <c r="P1489">
        <v>8.3221799999999999E-2</v>
      </c>
      <c r="Q1489">
        <v>9.47572E-2</v>
      </c>
      <c r="R1489">
        <v>0.1062927</v>
      </c>
      <c r="S1489">
        <v>0.1229481</v>
      </c>
      <c r="T1489">
        <v>14</v>
      </c>
      <c r="U1489">
        <v>17</v>
      </c>
    </row>
    <row r="1490" spans="1:21">
      <c r="A1490" s="12" t="s">
        <v>46</v>
      </c>
      <c r="B1490" s="13">
        <v>17</v>
      </c>
      <c r="C1490" t="s">
        <v>38</v>
      </c>
      <c r="D1490" t="s">
        <v>35</v>
      </c>
      <c r="E1490" t="str">
        <f t="shared" si="23"/>
        <v>Average Event Day17Average Per DeviceAll</v>
      </c>
      <c r="F1490">
        <v>4.1763630000000003</v>
      </c>
      <c r="G1490">
        <v>4.4640219999999999</v>
      </c>
      <c r="H1490">
        <v>4.5217460000000003</v>
      </c>
      <c r="I1490">
        <v>86.903099999999995</v>
      </c>
      <c r="J1490">
        <v>0.1815079</v>
      </c>
      <c r="K1490">
        <v>0.24422269999999999</v>
      </c>
      <c r="L1490" s="1">
        <v>0.28765879999999999</v>
      </c>
      <c r="M1490" s="1">
        <v>0.33109480000000002</v>
      </c>
      <c r="N1490">
        <v>0.39380959999999998</v>
      </c>
      <c r="O1490">
        <v>0.239232</v>
      </c>
      <c r="P1490">
        <v>0.30194680000000002</v>
      </c>
      <c r="Q1490">
        <v>0.34538279999999999</v>
      </c>
      <c r="R1490">
        <v>0.38881890000000002</v>
      </c>
      <c r="S1490">
        <v>0.45153359999999998</v>
      </c>
      <c r="T1490">
        <v>14</v>
      </c>
      <c r="U1490">
        <v>17</v>
      </c>
    </row>
    <row r="1491" spans="1:21">
      <c r="A1491" s="12" t="s">
        <v>46</v>
      </c>
      <c r="B1491" s="13">
        <v>17</v>
      </c>
      <c r="C1491" t="s">
        <v>37</v>
      </c>
      <c r="D1491" t="s">
        <v>35</v>
      </c>
      <c r="E1491" t="str">
        <f t="shared" si="23"/>
        <v>Average Event Day17Average Per PremiseAll</v>
      </c>
      <c r="F1491">
        <v>10.313319999999999</v>
      </c>
      <c r="G1491">
        <v>11.020350000000001</v>
      </c>
      <c r="H1491">
        <v>11.163209999999999</v>
      </c>
      <c r="I1491">
        <v>86.903099999999995</v>
      </c>
      <c r="J1491">
        <v>0.44434560000000001</v>
      </c>
      <c r="K1491">
        <v>0.59954200000000002</v>
      </c>
      <c r="L1491" s="1">
        <v>0.70703070000000001</v>
      </c>
      <c r="M1491" s="1">
        <v>0.81451929999999995</v>
      </c>
      <c r="N1491">
        <v>0.96971580000000002</v>
      </c>
      <c r="O1491">
        <v>0.58719969999999999</v>
      </c>
      <c r="P1491">
        <v>0.74239619999999995</v>
      </c>
      <c r="Q1491">
        <v>0.8498848</v>
      </c>
      <c r="R1491">
        <v>0.95737349999999999</v>
      </c>
      <c r="S1491">
        <v>1.1125700000000001</v>
      </c>
      <c r="T1491">
        <v>14</v>
      </c>
      <c r="U1491">
        <v>17</v>
      </c>
    </row>
    <row r="1492" spans="1:21">
      <c r="A1492" s="12" t="s">
        <v>46</v>
      </c>
      <c r="B1492" s="13">
        <v>17</v>
      </c>
      <c r="C1492" t="s">
        <v>39</v>
      </c>
      <c r="D1492" t="s">
        <v>35</v>
      </c>
      <c r="E1492" t="str">
        <f t="shared" si="23"/>
        <v>Average Event Day17Average Per TonAll</v>
      </c>
      <c r="F1492">
        <v>1.0769249999999999</v>
      </c>
      <c r="G1492">
        <v>1.150946</v>
      </c>
      <c r="H1492">
        <v>1.1658459999999999</v>
      </c>
      <c r="I1492">
        <v>86.903099999999995</v>
      </c>
      <c r="J1492">
        <v>4.6623100000000001E-2</v>
      </c>
      <c r="K1492">
        <v>6.2810099999999994E-2</v>
      </c>
      <c r="L1492" s="1">
        <v>7.4021100000000006E-2</v>
      </c>
      <c r="M1492" s="1">
        <v>8.5232100000000005E-2</v>
      </c>
      <c r="N1492">
        <v>0.101419</v>
      </c>
      <c r="O1492">
        <v>6.1522300000000002E-2</v>
      </c>
      <c r="P1492">
        <v>7.7709200000000006E-2</v>
      </c>
      <c r="Q1492">
        <v>8.8920200000000005E-2</v>
      </c>
      <c r="R1492">
        <v>0.10013130000000001</v>
      </c>
      <c r="S1492">
        <v>0.1163182</v>
      </c>
      <c r="T1492">
        <v>14</v>
      </c>
      <c r="U1492">
        <v>17</v>
      </c>
    </row>
    <row r="1493" spans="1:21">
      <c r="A1493" s="12" t="s">
        <v>46</v>
      </c>
      <c r="B1493" s="13">
        <v>18</v>
      </c>
      <c r="C1493" t="s">
        <v>38</v>
      </c>
      <c r="D1493" t="s">
        <v>35</v>
      </c>
      <c r="E1493" t="str">
        <f t="shared" si="23"/>
        <v>Average Event Day18Average Per DeviceAll</v>
      </c>
      <c r="F1493">
        <v>4.0486680000000002</v>
      </c>
      <c r="G1493">
        <v>3.9959950000000002</v>
      </c>
      <c r="H1493">
        <v>4.0477309999999997</v>
      </c>
      <c r="I1493">
        <v>83.849299999999999</v>
      </c>
      <c r="J1493">
        <v>-0.1570404</v>
      </c>
      <c r="K1493">
        <v>-9.5379199999999997E-2</v>
      </c>
      <c r="L1493" s="1">
        <v>-5.2672900000000002E-2</v>
      </c>
      <c r="M1493" s="1">
        <v>-9.9666000000000008E-3</v>
      </c>
      <c r="N1493">
        <v>5.16946E-2</v>
      </c>
      <c r="O1493">
        <v>-0.1053048</v>
      </c>
      <c r="P1493">
        <v>-4.3643599999999998E-2</v>
      </c>
      <c r="Q1493">
        <v>-9.3729999999999996E-4</v>
      </c>
      <c r="R1493">
        <v>4.1769000000000001E-2</v>
      </c>
      <c r="S1493">
        <v>0.1034302</v>
      </c>
      <c r="T1493">
        <v>14</v>
      </c>
      <c r="U1493">
        <v>17</v>
      </c>
    </row>
    <row r="1494" spans="1:21">
      <c r="A1494" s="12" t="s">
        <v>46</v>
      </c>
      <c r="B1494" s="13">
        <v>18</v>
      </c>
      <c r="C1494" t="s">
        <v>37</v>
      </c>
      <c r="D1494" t="s">
        <v>35</v>
      </c>
      <c r="E1494" t="str">
        <f t="shared" si="23"/>
        <v>Average Event Day18Average Per PremiseAll</v>
      </c>
      <c r="F1494">
        <v>9.9973729999999996</v>
      </c>
      <c r="G1494">
        <v>9.8657769999999996</v>
      </c>
      <c r="H1494">
        <v>9.9938219999999998</v>
      </c>
      <c r="I1494">
        <v>83.849299999999999</v>
      </c>
      <c r="J1494">
        <v>-0.38986369999999998</v>
      </c>
      <c r="K1494">
        <v>-0.23727690000000001</v>
      </c>
      <c r="L1494" s="1">
        <v>-0.13159570000000001</v>
      </c>
      <c r="M1494" s="1">
        <v>-2.59145E-2</v>
      </c>
      <c r="N1494">
        <v>0.12667229999999999</v>
      </c>
      <c r="O1494">
        <v>-0.2618183</v>
      </c>
      <c r="P1494">
        <v>-0.1092315</v>
      </c>
      <c r="Q1494">
        <v>-3.5504E-3</v>
      </c>
      <c r="R1494">
        <v>0.10213079999999999</v>
      </c>
      <c r="S1494">
        <v>0.25471759999999999</v>
      </c>
      <c r="T1494">
        <v>14</v>
      </c>
      <c r="U1494">
        <v>17</v>
      </c>
    </row>
    <row r="1495" spans="1:21">
      <c r="A1495" s="12" t="s">
        <v>46</v>
      </c>
      <c r="B1495" s="13">
        <v>18</v>
      </c>
      <c r="C1495" t="s">
        <v>39</v>
      </c>
      <c r="D1495" t="s">
        <v>35</v>
      </c>
      <c r="E1495" t="str">
        <f t="shared" si="23"/>
        <v>Average Event Day18Average Per TonAll</v>
      </c>
      <c r="F1495">
        <v>1.0439689999999999</v>
      </c>
      <c r="G1495">
        <v>1.030316</v>
      </c>
      <c r="H1495">
        <v>1.0436700000000001</v>
      </c>
      <c r="I1495">
        <v>83.849299999999999</v>
      </c>
      <c r="J1495">
        <v>-4.0590800000000003E-2</v>
      </c>
      <c r="K1495">
        <v>-2.4675900000000001E-2</v>
      </c>
      <c r="L1495" s="1">
        <v>-1.36533E-2</v>
      </c>
      <c r="M1495" s="1">
        <v>-2.6307000000000001E-3</v>
      </c>
      <c r="N1495">
        <v>1.32841E-2</v>
      </c>
      <c r="O1495">
        <v>-2.7236799999999999E-2</v>
      </c>
      <c r="P1495">
        <v>-1.1321899999999999E-2</v>
      </c>
      <c r="Q1495">
        <v>-2.9930000000000001E-4</v>
      </c>
      <c r="R1495">
        <v>1.07233E-2</v>
      </c>
      <c r="S1495">
        <v>2.6638100000000001E-2</v>
      </c>
      <c r="T1495">
        <v>14</v>
      </c>
      <c r="U1495">
        <v>17</v>
      </c>
    </row>
    <row r="1496" spans="1:21">
      <c r="A1496" s="12" t="s">
        <v>46</v>
      </c>
      <c r="B1496" s="13">
        <v>19</v>
      </c>
      <c r="C1496" t="s">
        <v>38</v>
      </c>
      <c r="D1496" t="s">
        <v>35</v>
      </c>
      <c r="E1496" t="str">
        <f t="shared" si="23"/>
        <v>Average Event Day19Average Per DeviceAll</v>
      </c>
      <c r="F1496">
        <v>3.611837</v>
      </c>
      <c r="G1496">
        <v>3.4501189999999999</v>
      </c>
      <c r="H1496">
        <v>3.4948250000000001</v>
      </c>
      <c r="I1496">
        <v>80.791499999999999</v>
      </c>
      <c r="J1496">
        <v>-0.26123610000000003</v>
      </c>
      <c r="K1496">
        <v>-0.20244010000000001</v>
      </c>
      <c r="L1496" s="1">
        <v>-0.16171830000000001</v>
      </c>
      <c r="M1496" s="1">
        <v>-0.1209964</v>
      </c>
      <c r="N1496">
        <v>-6.2200499999999999E-2</v>
      </c>
      <c r="O1496">
        <v>-0.2165301</v>
      </c>
      <c r="P1496">
        <v>-0.15773419999999999</v>
      </c>
      <c r="Q1496">
        <v>-0.1170123</v>
      </c>
      <c r="R1496">
        <v>-7.6290499999999997E-2</v>
      </c>
      <c r="S1496">
        <v>-1.7494599999999999E-2</v>
      </c>
      <c r="T1496">
        <v>14</v>
      </c>
      <c r="U1496">
        <v>17</v>
      </c>
    </row>
    <row r="1497" spans="1:21">
      <c r="A1497" s="12" t="s">
        <v>46</v>
      </c>
      <c r="B1497" s="13">
        <v>19</v>
      </c>
      <c r="C1497" t="s">
        <v>37</v>
      </c>
      <c r="D1497" t="s">
        <v>35</v>
      </c>
      <c r="E1497" t="str">
        <f t="shared" si="23"/>
        <v>Average Event Day19Average Per PremiseAll</v>
      </c>
      <c r="F1497">
        <v>8.9173539999999996</v>
      </c>
      <c r="G1497">
        <v>8.5185580000000005</v>
      </c>
      <c r="H1497">
        <v>8.6292109999999997</v>
      </c>
      <c r="I1497">
        <v>80.791499999999999</v>
      </c>
      <c r="J1497">
        <v>-0.64506339999999995</v>
      </c>
      <c r="K1497">
        <v>-0.49956689999999998</v>
      </c>
      <c r="L1497" s="1">
        <v>-0.3987966</v>
      </c>
      <c r="M1497" s="1">
        <v>-0.29802620000000002</v>
      </c>
      <c r="N1497">
        <v>-0.15252979999999999</v>
      </c>
      <c r="O1497">
        <v>-0.53440949999999998</v>
      </c>
      <c r="P1497">
        <v>-0.38891310000000001</v>
      </c>
      <c r="Q1497">
        <v>-0.28814269999999997</v>
      </c>
      <c r="R1497">
        <v>-0.18737239999999999</v>
      </c>
      <c r="S1497">
        <v>-4.1875999999999997E-2</v>
      </c>
      <c r="T1497">
        <v>14</v>
      </c>
      <c r="U1497">
        <v>17</v>
      </c>
    </row>
    <row r="1498" spans="1:21">
      <c r="A1498" s="12" t="s">
        <v>46</v>
      </c>
      <c r="B1498" s="13">
        <v>19</v>
      </c>
      <c r="C1498" t="s">
        <v>39</v>
      </c>
      <c r="D1498" t="s">
        <v>35</v>
      </c>
      <c r="E1498" t="str">
        <f t="shared" si="23"/>
        <v>Average Event Day19Average Per TonAll</v>
      </c>
      <c r="F1498">
        <v>0.93126699999999996</v>
      </c>
      <c r="G1498">
        <v>0.88959200000000005</v>
      </c>
      <c r="H1498">
        <v>0.90113180000000004</v>
      </c>
      <c r="I1498">
        <v>80.791499999999999</v>
      </c>
      <c r="J1498">
        <v>-6.7360699999999996E-2</v>
      </c>
      <c r="K1498">
        <v>-5.2185299999999997E-2</v>
      </c>
      <c r="L1498" s="1">
        <v>-4.1674900000000001E-2</v>
      </c>
      <c r="M1498" s="1">
        <v>-3.1164500000000001E-2</v>
      </c>
      <c r="N1498">
        <v>-1.5989199999999999E-2</v>
      </c>
      <c r="O1498">
        <v>-5.58209E-2</v>
      </c>
      <c r="P1498">
        <v>-4.0645500000000001E-2</v>
      </c>
      <c r="Q1498">
        <v>-3.0135100000000001E-2</v>
      </c>
      <c r="R1498">
        <v>-1.9624699999999998E-2</v>
      </c>
      <c r="S1498">
        <v>-4.4494000000000001E-3</v>
      </c>
      <c r="T1498">
        <v>14</v>
      </c>
      <c r="U1498">
        <v>17</v>
      </c>
    </row>
    <row r="1499" spans="1:21">
      <c r="A1499" s="12" t="s">
        <v>46</v>
      </c>
      <c r="B1499" s="13">
        <v>20</v>
      </c>
      <c r="C1499" t="s">
        <v>38</v>
      </c>
      <c r="D1499" t="s">
        <v>35</v>
      </c>
      <c r="E1499" t="str">
        <f t="shared" si="23"/>
        <v>Average Event Day20Average Per DeviceAll</v>
      </c>
      <c r="F1499">
        <v>3.4170769999999999</v>
      </c>
      <c r="G1499">
        <v>3.226261</v>
      </c>
      <c r="H1499">
        <v>3.2680720000000001</v>
      </c>
      <c r="I1499">
        <v>78.040000000000006</v>
      </c>
      <c r="J1499">
        <v>-0.28975200000000001</v>
      </c>
      <c r="K1499">
        <v>-0.2312999</v>
      </c>
      <c r="L1499" s="1">
        <v>-0.19081619999999999</v>
      </c>
      <c r="M1499" s="1">
        <v>-0.15033250000000001</v>
      </c>
      <c r="N1499">
        <v>-9.1880400000000001E-2</v>
      </c>
      <c r="O1499">
        <v>-0.2479402</v>
      </c>
      <c r="P1499">
        <v>-0.18948809999999999</v>
      </c>
      <c r="Q1499">
        <v>-0.14900440000000001</v>
      </c>
      <c r="R1499">
        <v>-0.1085207</v>
      </c>
      <c r="S1499">
        <v>-5.0068599999999998E-2</v>
      </c>
      <c r="T1499">
        <v>14</v>
      </c>
      <c r="U1499">
        <v>17</v>
      </c>
    </row>
    <row r="1500" spans="1:21">
      <c r="A1500" s="12" t="s">
        <v>46</v>
      </c>
      <c r="B1500" s="13">
        <v>20</v>
      </c>
      <c r="C1500" t="s">
        <v>37</v>
      </c>
      <c r="D1500" t="s">
        <v>35</v>
      </c>
      <c r="E1500" t="str">
        <f t="shared" si="23"/>
        <v>Average Event Day20Average Per PremiseAll</v>
      </c>
      <c r="F1500">
        <v>8.4372209999999992</v>
      </c>
      <c r="G1500">
        <v>7.9659250000000004</v>
      </c>
      <c r="H1500">
        <v>8.0694169999999996</v>
      </c>
      <c r="I1500">
        <v>78.040000000000006</v>
      </c>
      <c r="J1500">
        <v>-0.71612450000000005</v>
      </c>
      <c r="K1500">
        <v>-0.57147760000000003</v>
      </c>
      <c r="L1500" s="1">
        <v>-0.47129559999999998</v>
      </c>
      <c r="M1500" s="1">
        <v>-0.37111369999999999</v>
      </c>
      <c r="N1500">
        <v>-0.2264668</v>
      </c>
      <c r="O1500">
        <v>-0.61263270000000003</v>
      </c>
      <c r="P1500">
        <v>-0.46798580000000001</v>
      </c>
      <c r="Q1500">
        <v>-0.36780380000000001</v>
      </c>
      <c r="R1500">
        <v>-0.26762180000000002</v>
      </c>
      <c r="S1500">
        <v>-0.122975</v>
      </c>
      <c r="T1500">
        <v>14</v>
      </c>
      <c r="U1500">
        <v>17</v>
      </c>
    </row>
    <row r="1501" spans="1:21">
      <c r="A1501" s="12" t="s">
        <v>46</v>
      </c>
      <c r="B1501" s="13">
        <v>20</v>
      </c>
      <c r="C1501" t="s">
        <v>39</v>
      </c>
      <c r="D1501" t="s">
        <v>35</v>
      </c>
      <c r="E1501" t="str">
        <f t="shared" si="23"/>
        <v>Average Event Day20Average Per TonAll</v>
      </c>
      <c r="F1501">
        <v>0.88108379999999997</v>
      </c>
      <c r="G1501">
        <v>0.83187560000000005</v>
      </c>
      <c r="H1501">
        <v>0.84266850000000004</v>
      </c>
      <c r="I1501">
        <v>78.040000000000006</v>
      </c>
      <c r="J1501">
        <v>-7.4743900000000002E-2</v>
      </c>
      <c r="K1501">
        <v>-5.9657200000000001E-2</v>
      </c>
      <c r="L1501" s="1">
        <v>-4.9208200000000001E-2</v>
      </c>
      <c r="M1501" s="1">
        <v>-3.8759200000000001E-2</v>
      </c>
      <c r="N1501">
        <v>-2.3672599999999999E-2</v>
      </c>
      <c r="O1501">
        <v>-6.3950999999999994E-2</v>
      </c>
      <c r="P1501">
        <v>-4.8864299999999999E-2</v>
      </c>
      <c r="Q1501">
        <v>-3.8415400000000002E-2</v>
      </c>
      <c r="R1501">
        <v>-2.7966399999999999E-2</v>
      </c>
      <c r="S1501">
        <v>-1.2879699999999999E-2</v>
      </c>
      <c r="T1501">
        <v>14</v>
      </c>
      <c r="U1501">
        <v>17</v>
      </c>
    </row>
    <row r="1502" spans="1:21">
      <c r="A1502" s="12" t="s">
        <v>46</v>
      </c>
      <c r="B1502" s="13">
        <v>21</v>
      </c>
      <c r="C1502" t="s">
        <v>38</v>
      </c>
      <c r="D1502" t="s">
        <v>35</v>
      </c>
      <c r="E1502" t="str">
        <f t="shared" si="23"/>
        <v>Average Event Day21Average Per DeviceAll</v>
      </c>
      <c r="F1502">
        <v>3.1021559999999999</v>
      </c>
      <c r="G1502">
        <v>2.9787119999999998</v>
      </c>
      <c r="H1502">
        <v>3.0173860000000001</v>
      </c>
      <c r="I1502">
        <v>76.702600000000004</v>
      </c>
      <c r="J1502">
        <v>-0.2176717</v>
      </c>
      <c r="K1502">
        <v>-0.1620017</v>
      </c>
      <c r="L1502" s="1">
        <v>-0.12344479999999999</v>
      </c>
      <c r="M1502" s="1">
        <v>-8.4887900000000002E-2</v>
      </c>
      <c r="N1502">
        <v>-2.9217900000000002E-2</v>
      </c>
      <c r="O1502">
        <v>-0.1789975</v>
      </c>
      <c r="P1502">
        <v>-0.12332750000000001</v>
      </c>
      <c r="Q1502">
        <v>-8.4770600000000002E-2</v>
      </c>
      <c r="R1502">
        <v>-4.6213700000000003E-2</v>
      </c>
      <c r="S1502">
        <v>9.4564000000000002E-3</v>
      </c>
      <c r="T1502">
        <v>14</v>
      </c>
      <c r="U1502">
        <v>17</v>
      </c>
    </row>
    <row r="1503" spans="1:21">
      <c r="A1503" s="12" t="s">
        <v>46</v>
      </c>
      <c r="B1503" s="13">
        <v>21</v>
      </c>
      <c r="C1503" t="s">
        <v>37</v>
      </c>
      <c r="D1503" t="s">
        <v>35</v>
      </c>
      <c r="E1503" t="str">
        <f t="shared" si="23"/>
        <v>Average Event Day21Average Per PremiseAll</v>
      </c>
      <c r="F1503">
        <v>7.6602969999999999</v>
      </c>
      <c r="G1503">
        <v>7.3556460000000001</v>
      </c>
      <c r="H1503">
        <v>7.4513850000000001</v>
      </c>
      <c r="I1503">
        <v>76.702600000000004</v>
      </c>
      <c r="J1503">
        <v>-0.5378309</v>
      </c>
      <c r="K1503">
        <v>-0.40006619999999998</v>
      </c>
      <c r="L1503" s="1">
        <v>-0.3046508</v>
      </c>
      <c r="M1503" s="1">
        <v>-0.20923530000000001</v>
      </c>
      <c r="N1503">
        <v>-7.1470599999999995E-2</v>
      </c>
      <c r="O1503">
        <v>-0.44209199999999998</v>
      </c>
      <c r="P1503">
        <v>-0.30432730000000002</v>
      </c>
      <c r="Q1503">
        <v>-0.20891190000000001</v>
      </c>
      <c r="R1503">
        <v>-0.1134964</v>
      </c>
      <c r="S1503">
        <v>2.42683E-2</v>
      </c>
      <c r="T1503">
        <v>14</v>
      </c>
      <c r="U1503">
        <v>17</v>
      </c>
    </row>
    <row r="1504" spans="1:21">
      <c r="A1504" s="12" t="s">
        <v>46</v>
      </c>
      <c r="B1504" s="13">
        <v>21</v>
      </c>
      <c r="C1504" t="s">
        <v>39</v>
      </c>
      <c r="D1504" t="s">
        <v>35</v>
      </c>
      <c r="E1504" t="str">
        <f t="shared" si="23"/>
        <v>Average Event Day21Average Per TonAll</v>
      </c>
      <c r="F1504">
        <v>0.79991299999999999</v>
      </c>
      <c r="G1504">
        <v>0.76809019999999995</v>
      </c>
      <c r="H1504">
        <v>0.77807380000000004</v>
      </c>
      <c r="I1504">
        <v>76.702600000000004</v>
      </c>
      <c r="J1504">
        <v>-5.61433E-2</v>
      </c>
      <c r="K1504">
        <v>-4.1774600000000002E-2</v>
      </c>
      <c r="L1504" s="1">
        <v>-3.1822799999999998E-2</v>
      </c>
      <c r="M1504" s="1">
        <v>-2.1871100000000001E-2</v>
      </c>
      <c r="N1504">
        <v>-7.5024000000000002E-3</v>
      </c>
      <c r="O1504">
        <v>-4.6159699999999998E-2</v>
      </c>
      <c r="P1504">
        <v>-3.1791E-2</v>
      </c>
      <c r="Q1504">
        <v>-2.1839299999999999E-2</v>
      </c>
      <c r="R1504">
        <v>-1.18875E-2</v>
      </c>
      <c r="S1504">
        <v>2.4811999999999998E-3</v>
      </c>
      <c r="T1504">
        <v>14</v>
      </c>
      <c r="U1504">
        <v>17</v>
      </c>
    </row>
    <row r="1505" spans="1:21">
      <c r="A1505" s="12" t="s">
        <v>46</v>
      </c>
      <c r="B1505" s="13">
        <v>22</v>
      </c>
      <c r="C1505" t="s">
        <v>38</v>
      </c>
      <c r="D1505" t="s">
        <v>35</v>
      </c>
      <c r="E1505" t="str">
        <f t="shared" si="23"/>
        <v>Average Event Day22Average Per DeviceAll</v>
      </c>
      <c r="F1505">
        <v>2.6964999999999999</v>
      </c>
      <c r="G1505">
        <v>2.616447</v>
      </c>
      <c r="H1505">
        <v>2.6504270000000001</v>
      </c>
      <c r="I1505">
        <v>75.634</v>
      </c>
      <c r="J1505">
        <v>-0.16568920000000001</v>
      </c>
      <c r="K1505">
        <v>-0.11509460000000001</v>
      </c>
      <c r="L1505" s="1">
        <v>-8.0052999999999999E-2</v>
      </c>
      <c r="M1505" s="1">
        <v>-4.5011299999999997E-2</v>
      </c>
      <c r="N1505">
        <v>5.5833000000000002E-3</v>
      </c>
      <c r="O1505">
        <v>-0.1317092</v>
      </c>
      <c r="P1505">
        <v>-8.1114599999999995E-2</v>
      </c>
      <c r="Q1505">
        <v>-4.60729E-2</v>
      </c>
      <c r="R1505">
        <v>-1.1031300000000001E-2</v>
      </c>
      <c r="S1505">
        <v>3.9563300000000003E-2</v>
      </c>
      <c r="T1505">
        <v>14</v>
      </c>
      <c r="U1505">
        <v>17</v>
      </c>
    </row>
    <row r="1506" spans="1:21">
      <c r="A1506" s="12" t="s">
        <v>46</v>
      </c>
      <c r="B1506" s="13">
        <v>22</v>
      </c>
      <c r="C1506" t="s">
        <v>37</v>
      </c>
      <c r="D1506" t="s">
        <v>35</v>
      </c>
      <c r="E1506" t="str">
        <f t="shared" si="23"/>
        <v>Average Event Day22Average Per PremiseAll</v>
      </c>
      <c r="F1506">
        <v>6.6595129999999996</v>
      </c>
      <c r="G1506">
        <v>6.4611919999999996</v>
      </c>
      <c r="H1506">
        <v>6.545312</v>
      </c>
      <c r="I1506">
        <v>75.634</v>
      </c>
      <c r="J1506">
        <v>-0.41024529999999998</v>
      </c>
      <c r="K1506">
        <v>-0.28503830000000002</v>
      </c>
      <c r="L1506" s="1">
        <v>-0.1983203</v>
      </c>
      <c r="M1506" s="1">
        <v>-0.1116022</v>
      </c>
      <c r="N1506">
        <v>1.36048E-2</v>
      </c>
      <c r="O1506">
        <v>-0.3261252</v>
      </c>
      <c r="P1506">
        <v>-0.20091809999999999</v>
      </c>
      <c r="Q1506">
        <v>-0.1142001</v>
      </c>
      <c r="R1506">
        <v>-2.7482099999999999E-2</v>
      </c>
      <c r="S1506">
        <v>9.7725000000000006E-2</v>
      </c>
      <c r="T1506">
        <v>14</v>
      </c>
      <c r="U1506">
        <v>17</v>
      </c>
    </row>
    <row r="1507" spans="1:21">
      <c r="A1507" s="12" t="s">
        <v>46</v>
      </c>
      <c r="B1507" s="13">
        <v>22</v>
      </c>
      <c r="C1507" t="s">
        <v>39</v>
      </c>
      <c r="D1507" t="s">
        <v>35</v>
      </c>
      <c r="E1507" t="str">
        <f t="shared" si="23"/>
        <v>Average Event Day22Average Per TonAll</v>
      </c>
      <c r="F1507">
        <v>0.69535460000000004</v>
      </c>
      <c r="G1507">
        <v>0.67468249999999996</v>
      </c>
      <c r="H1507">
        <v>0.68345440000000002</v>
      </c>
      <c r="I1507">
        <v>75.634</v>
      </c>
      <c r="J1507">
        <v>-4.2775500000000001E-2</v>
      </c>
      <c r="K1507">
        <v>-2.9716699999999999E-2</v>
      </c>
      <c r="L1507" s="1">
        <v>-2.0672099999999999E-2</v>
      </c>
      <c r="M1507" s="1">
        <v>-1.16276E-2</v>
      </c>
      <c r="N1507">
        <v>1.4312000000000001E-3</v>
      </c>
      <c r="O1507">
        <v>-3.4003600000000002E-2</v>
      </c>
      <c r="P1507">
        <v>-2.09448E-2</v>
      </c>
      <c r="Q1507">
        <v>-1.1900300000000001E-2</v>
      </c>
      <c r="R1507">
        <v>-2.8557999999999999E-3</v>
      </c>
      <c r="S1507">
        <v>1.02031E-2</v>
      </c>
      <c r="T1507">
        <v>14</v>
      </c>
      <c r="U1507">
        <v>17</v>
      </c>
    </row>
    <row r="1508" spans="1:21">
      <c r="A1508" s="12" t="s">
        <v>46</v>
      </c>
      <c r="B1508" s="13">
        <v>23</v>
      </c>
      <c r="C1508" t="s">
        <v>38</v>
      </c>
      <c r="D1508" t="s">
        <v>35</v>
      </c>
      <c r="E1508" t="str">
        <f t="shared" si="23"/>
        <v>Average Event Day23Average Per DeviceAll</v>
      </c>
      <c r="F1508">
        <v>2.3323450000000001</v>
      </c>
      <c r="G1508">
        <v>2.2874050000000001</v>
      </c>
      <c r="H1508">
        <v>2.3171029999999999</v>
      </c>
      <c r="I1508">
        <v>74.759399999999999</v>
      </c>
      <c r="J1508">
        <v>-0.12187679999999999</v>
      </c>
      <c r="K1508">
        <v>-7.6421699999999995E-2</v>
      </c>
      <c r="L1508" s="1">
        <v>-4.4939600000000003E-2</v>
      </c>
      <c r="M1508" s="1">
        <v>-1.34576E-2</v>
      </c>
      <c r="N1508">
        <v>3.1997499999999998E-2</v>
      </c>
      <c r="O1508">
        <v>-9.2178499999999997E-2</v>
      </c>
      <c r="P1508">
        <v>-4.6723300000000002E-2</v>
      </c>
      <c r="Q1508">
        <v>-1.5241299999999999E-2</v>
      </c>
      <c r="R1508">
        <v>1.62408E-2</v>
      </c>
      <c r="S1508">
        <v>6.1695899999999998E-2</v>
      </c>
      <c r="T1508">
        <v>14</v>
      </c>
      <c r="U1508">
        <v>17</v>
      </c>
    </row>
    <row r="1509" spans="1:21">
      <c r="A1509" s="12" t="s">
        <v>46</v>
      </c>
      <c r="B1509" s="13">
        <v>23</v>
      </c>
      <c r="C1509" t="s">
        <v>37</v>
      </c>
      <c r="D1509" t="s">
        <v>35</v>
      </c>
      <c r="E1509" t="str">
        <f t="shared" si="23"/>
        <v>Average Event Day23Average Per PremiseAll</v>
      </c>
      <c r="F1509">
        <v>5.7598729999999998</v>
      </c>
      <c r="G1509">
        <v>5.6485279999999998</v>
      </c>
      <c r="H1509">
        <v>5.7220469999999999</v>
      </c>
      <c r="I1509">
        <v>74.759399999999999</v>
      </c>
      <c r="J1509">
        <v>-0.3017379</v>
      </c>
      <c r="K1509">
        <v>-0.18925230000000001</v>
      </c>
      <c r="L1509" s="1">
        <v>-0.11134520000000001</v>
      </c>
      <c r="M1509" s="1">
        <v>-3.3438000000000002E-2</v>
      </c>
      <c r="N1509">
        <v>7.9047500000000007E-2</v>
      </c>
      <c r="O1509">
        <v>-0.22821859999999999</v>
      </c>
      <c r="P1509">
        <v>-0.115733</v>
      </c>
      <c r="Q1509">
        <v>-3.7825900000000003E-2</v>
      </c>
      <c r="R1509">
        <v>4.00813E-2</v>
      </c>
      <c r="S1509">
        <v>0.1525668</v>
      </c>
      <c r="T1509">
        <v>14</v>
      </c>
      <c r="U1509">
        <v>17</v>
      </c>
    </row>
    <row r="1510" spans="1:21">
      <c r="A1510" s="12" t="s">
        <v>46</v>
      </c>
      <c r="B1510" s="13">
        <v>23</v>
      </c>
      <c r="C1510" t="s">
        <v>39</v>
      </c>
      <c r="D1510" t="s">
        <v>35</v>
      </c>
      <c r="E1510" t="str">
        <f t="shared" si="23"/>
        <v>Average Event Day23Average Per TonAll</v>
      </c>
      <c r="F1510">
        <v>0.60143530000000001</v>
      </c>
      <c r="G1510">
        <v>0.58982990000000002</v>
      </c>
      <c r="H1510">
        <v>0.59749640000000004</v>
      </c>
      <c r="I1510">
        <v>74.759399999999999</v>
      </c>
      <c r="J1510">
        <v>-3.14633E-2</v>
      </c>
      <c r="K1510">
        <v>-1.9731100000000001E-2</v>
      </c>
      <c r="L1510" s="1">
        <v>-1.16054E-2</v>
      </c>
      <c r="M1510" s="1">
        <v>-3.4797999999999999E-3</v>
      </c>
      <c r="N1510">
        <v>8.2524E-3</v>
      </c>
      <c r="O1510">
        <v>-2.37968E-2</v>
      </c>
      <c r="P1510">
        <v>-1.20646E-2</v>
      </c>
      <c r="Q1510">
        <v>-3.9389000000000004E-3</v>
      </c>
      <c r="R1510">
        <v>4.1866999999999998E-3</v>
      </c>
      <c r="S1510">
        <v>1.59189E-2</v>
      </c>
      <c r="T1510">
        <v>14</v>
      </c>
      <c r="U1510">
        <v>17</v>
      </c>
    </row>
    <row r="1511" spans="1:21">
      <c r="A1511" s="12" t="s">
        <v>46</v>
      </c>
      <c r="B1511" s="13">
        <v>24</v>
      </c>
      <c r="C1511" t="s">
        <v>38</v>
      </c>
      <c r="D1511" t="s">
        <v>35</v>
      </c>
      <c r="E1511" t="str">
        <f t="shared" si="23"/>
        <v>Average Event Day24Average Per DeviceAll</v>
      </c>
      <c r="F1511">
        <v>2.092406</v>
      </c>
      <c r="G1511">
        <v>2.056889</v>
      </c>
      <c r="H1511">
        <v>2.0835819999999998</v>
      </c>
      <c r="I1511">
        <v>73.807900000000004</v>
      </c>
      <c r="J1511">
        <v>-0.1053617</v>
      </c>
      <c r="K1511">
        <v>-6.4096799999999995E-2</v>
      </c>
      <c r="L1511" s="1">
        <v>-3.5516800000000001E-2</v>
      </c>
      <c r="M1511" s="1">
        <v>-6.9367999999999999E-3</v>
      </c>
      <c r="N1511">
        <v>3.4328200000000003E-2</v>
      </c>
      <c r="O1511">
        <v>-7.8669000000000003E-2</v>
      </c>
      <c r="P1511">
        <v>-3.7404E-2</v>
      </c>
      <c r="Q1511">
        <v>-8.8240000000000002E-3</v>
      </c>
      <c r="R1511">
        <v>1.97559E-2</v>
      </c>
      <c r="S1511">
        <v>6.1020900000000003E-2</v>
      </c>
      <c r="T1511">
        <v>14</v>
      </c>
      <c r="U1511">
        <v>17</v>
      </c>
    </row>
    <row r="1512" spans="1:21">
      <c r="A1512" s="12" t="s">
        <v>46</v>
      </c>
      <c r="B1512" s="13">
        <v>24</v>
      </c>
      <c r="C1512" t="s">
        <v>37</v>
      </c>
      <c r="D1512" t="s">
        <v>35</v>
      </c>
      <c r="E1512" t="str">
        <f t="shared" si="23"/>
        <v>Average Event Day24Average Per PremiseAll</v>
      </c>
      <c r="F1512">
        <v>5.1667040000000002</v>
      </c>
      <c r="G1512">
        <v>5.0791199999999996</v>
      </c>
      <c r="H1512">
        <v>5.1451960000000003</v>
      </c>
      <c r="I1512">
        <v>73.807900000000004</v>
      </c>
      <c r="J1512">
        <v>-0.26041700000000001</v>
      </c>
      <c r="K1512">
        <v>-0.15830559999999999</v>
      </c>
      <c r="L1512" s="1">
        <v>-8.7583599999999998E-2</v>
      </c>
      <c r="M1512" s="1">
        <v>-1.6861600000000001E-2</v>
      </c>
      <c r="N1512">
        <v>8.5249800000000001E-2</v>
      </c>
      <c r="O1512">
        <v>-0.19434090000000001</v>
      </c>
      <c r="P1512">
        <v>-9.2229500000000006E-2</v>
      </c>
      <c r="Q1512">
        <v>-2.1507499999999999E-2</v>
      </c>
      <c r="R1512">
        <v>4.9214500000000001E-2</v>
      </c>
      <c r="S1512">
        <v>0.15132590000000001</v>
      </c>
      <c r="T1512">
        <v>14</v>
      </c>
      <c r="U1512">
        <v>17</v>
      </c>
    </row>
    <row r="1513" spans="1:21">
      <c r="A1513" s="12" t="s">
        <v>46</v>
      </c>
      <c r="B1513" s="13">
        <v>24</v>
      </c>
      <c r="C1513" t="s">
        <v>39</v>
      </c>
      <c r="D1513" t="s">
        <v>35</v>
      </c>
      <c r="E1513" t="str">
        <f t="shared" si="23"/>
        <v>Average Event Day24Average Per TonAll</v>
      </c>
      <c r="F1513">
        <v>0.5395337</v>
      </c>
      <c r="G1513">
        <v>0.53038110000000005</v>
      </c>
      <c r="H1513">
        <v>0.53727159999999996</v>
      </c>
      <c r="I1513">
        <v>73.807900000000004</v>
      </c>
      <c r="J1513">
        <v>-2.7179600000000002E-2</v>
      </c>
      <c r="K1513">
        <v>-1.6529100000000001E-2</v>
      </c>
      <c r="L1513" s="1">
        <v>-9.1526000000000003E-3</v>
      </c>
      <c r="M1513" s="1">
        <v>-1.7761999999999999E-3</v>
      </c>
      <c r="N1513">
        <v>8.8742999999999999E-3</v>
      </c>
      <c r="O1513">
        <v>-2.0289100000000001E-2</v>
      </c>
      <c r="P1513">
        <v>-9.6386000000000006E-3</v>
      </c>
      <c r="Q1513">
        <v>-2.2621999999999998E-3</v>
      </c>
      <c r="R1513">
        <v>5.1142999999999996E-3</v>
      </c>
      <c r="S1513">
        <v>1.57647E-2</v>
      </c>
      <c r="T1513">
        <v>14</v>
      </c>
      <c r="U1513">
        <v>17</v>
      </c>
    </row>
    <row r="1514" spans="1:21">
      <c r="A1514" s="12"/>
      <c r="B1514" s="13"/>
      <c r="E1514"/>
      <c r="L1514" s="1"/>
      <c r="M1514" s="1"/>
    </row>
    <row r="1515" spans="1:21">
      <c r="A1515" s="12"/>
      <c r="B1515" s="13"/>
      <c r="E1515"/>
      <c r="L1515" s="1"/>
      <c r="M1515" s="1"/>
    </row>
    <row r="1516" spans="1:21">
      <c r="A1516" s="12"/>
      <c r="B1516" s="13"/>
      <c r="E1516"/>
      <c r="L1516" s="1"/>
      <c r="M1516" s="1"/>
    </row>
    <row r="1517" spans="1:21">
      <c r="A1517" s="12"/>
      <c r="B1517" s="13"/>
      <c r="E1517"/>
      <c r="L1517" s="1"/>
      <c r="M1517" s="1"/>
    </row>
    <row r="1518" spans="1:21">
      <c r="A1518" s="12"/>
      <c r="B1518" s="13"/>
      <c r="E1518"/>
      <c r="L1518" s="1"/>
      <c r="M1518" s="1"/>
    </row>
    <row r="1519" spans="1:21">
      <c r="A1519" s="12"/>
      <c r="B1519" s="13"/>
      <c r="E1519"/>
      <c r="L1519" s="1"/>
      <c r="M1519" s="1"/>
    </row>
    <row r="1520" spans="1:21">
      <c r="A1520" s="12"/>
      <c r="B1520" s="13"/>
      <c r="E1520"/>
      <c r="L1520" s="1"/>
      <c r="M1520" s="1"/>
    </row>
    <row r="1521" spans="1:13">
      <c r="A1521" s="12"/>
      <c r="B1521" s="13"/>
      <c r="E1521"/>
      <c r="L1521" s="1"/>
      <c r="M1521" s="1"/>
    </row>
    <row r="1522" spans="1:13">
      <c r="A1522" s="12"/>
      <c r="B1522" s="13"/>
      <c r="E1522"/>
      <c r="L1522" s="1"/>
      <c r="M1522" s="1"/>
    </row>
    <row r="1523" spans="1:13">
      <c r="A1523" s="12"/>
      <c r="B1523" s="13"/>
      <c r="E1523"/>
      <c r="L1523" s="1"/>
      <c r="M1523" s="1"/>
    </row>
    <row r="1524" spans="1:13">
      <c r="A1524" s="12"/>
      <c r="B1524" s="13"/>
      <c r="E1524"/>
      <c r="L1524" s="1"/>
      <c r="M1524" s="1"/>
    </row>
    <row r="1525" spans="1:13">
      <c r="A1525" s="12"/>
      <c r="B1525" s="13"/>
      <c r="E1525"/>
      <c r="L1525" s="1"/>
      <c r="M1525" s="1"/>
    </row>
    <row r="1526" spans="1:13">
      <c r="A1526" s="12"/>
      <c r="B1526" s="13"/>
      <c r="E1526"/>
      <c r="L1526" s="1"/>
      <c r="M1526" s="1"/>
    </row>
    <row r="1527" spans="1:13">
      <c r="A1527" s="12"/>
      <c r="B1527" s="13"/>
      <c r="E1527"/>
      <c r="L1527" s="1"/>
      <c r="M1527" s="1"/>
    </row>
    <row r="1528" spans="1:13">
      <c r="A1528" s="12"/>
      <c r="B1528" s="13"/>
      <c r="E1528"/>
      <c r="L1528" s="1"/>
      <c r="M1528" s="1"/>
    </row>
    <row r="1529" spans="1:13">
      <c r="A1529" s="12"/>
      <c r="B1529" s="13"/>
      <c r="E1529"/>
      <c r="L1529" s="1"/>
      <c r="M1529" s="1"/>
    </row>
    <row r="1530" spans="1:13">
      <c r="A1530" s="12"/>
      <c r="B1530" s="13"/>
      <c r="E1530"/>
      <c r="L1530" s="1"/>
      <c r="M1530" s="1"/>
    </row>
    <row r="1531" spans="1:13">
      <c r="A1531" s="12"/>
      <c r="B1531" s="13"/>
      <c r="E1531"/>
      <c r="L1531" s="1"/>
      <c r="M1531" s="1"/>
    </row>
    <row r="1532" spans="1:13">
      <c r="A1532" s="12"/>
      <c r="B1532" s="13"/>
      <c r="E1532"/>
      <c r="L1532" s="1"/>
      <c r="M1532" s="1"/>
    </row>
    <row r="1533" spans="1:13">
      <c r="A1533" s="12"/>
      <c r="B1533" s="13"/>
      <c r="E1533"/>
      <c r="L1533" s="1"/>
      <c r="M1533" s="1"/>
    </row>
    <row r="1534" spans="1:13">
      <c r="A1534" s="12"/>
      <c r="B1534" s="13"/>
      <c r="E1534"/>
      <c r="L1534" s="1"/>
      <c r="M1534" s="1"/>
    </row>
    <row r="1535" spans="1:13">
      <c r="A1535" s="12"/>
      <c r="B1535" s="13"/>
      <c r="E1535"/>
      <c r="L1535" s="1"/>
      <c r="M1535" s="1"/>
    </row>
    <row r="1536" spans="1:13">
      <c r="A1536" s="12"/>
      <c r="B1536" s="13"/>
      <c r="E1536"/>
      <c r="L1536" s="1"/>
      <c r="M1536" s="1"/>
    </row>
    <row r="1537" spans="1:13">
      <c r="A1537" s="12"/>
      <c r="B1537" s="13"/>
      <c r="E1537"/>
      <c r="L1537" s="1"/>
      <c r="M1537" s="1"/>
    </row>
    <row r="1538" spans="1:13">
      <c r="A1538" s="12"/>
      <c r="B1538" s="13"/>
      <c r="E1538"/>
      <c r="L1538" s="1"/>
      <c r="M1538" s="1"/>
    </row>
    <row r="1539" spans="1:13">
      <c r="A1539" s="12"/>
      <c r="B1539" s="13"/>
      <c r="E1539"/>
      <c r="L1539" s="1"/>
      <c r="M1539" s="1"/>
    </row>
    <row r="1540" spans="1:13">
      <c r="A1540" s="12"/>
      <c r="B1540" s="13"/>
      <c r="E1540"/>
      <c r="L1540" s="1"/>
      <c r="M1540" s="1"/>
    </row>
    <row r="1541" spans="1:13">
      <c r="A1541" s="12"/>
      <c r="B1541" s="13"/>
      <c r="E1541"/>
      <c r="L1541" s="1"/>
      <c r="M1541" s="1"/>
    </row>
    <row r="1542" spans="1:13">
      <c r="A1542" s="12"/>
      <c r="B1542" s="13"/>
      <c r="E1542"/>
      <c r="L1542" s="1"/>
      <c r="M1542" s="1"/>
    </row>
    <row r="1543" spans="1:13">
      <c r="A1543" s="12"/>
      <c r="B1543" s="13"/>
      <c r="E1543"/>
      <c r="L1543" s="1"/>
      <c r="M1543" s="1"/>
    </row>
    <row r="1544" spans="1:13">
      <c r="A1544" s="12"/>
      <c r="B1544" s="13"/>
      <c r="E1544"/>
      <c r="L1544" s="1"/>
      <c r="M1544" s="1"/>
    </row>
    <row r="1545" spans="1:13">
      <c r="A1545" s="12"/>
      <c r="B1545" s="13"/>
      <c r="E1545"/>
      <c r="L1545" s="1"/>
      <c r="M1545" s="1"/>
    </row>
    <row r="1546" spans="1:13">
      <c r="A1546" s="12"/>
      <c r="B1546" s="13"/>
      <c r="E1546"/>
      <c r="L1546" s="1"/>
      <c r="M1546" s="1"/>
    </row>
    <row r="1547" spans="1:13">
      <c r="A1547" s="12"/>
      <c r="B1547" s="13"/>
      <c r="E1547"/>
      <c r="L1547" s="1"/>
      <c r="M1547" s="1"/>
    </row>
    <row r="1548" spans="1:13">
      <c r="A1548" s="12"/>
      <c r="B1548" s="13"/>
      <c r="E1548"/>
      <c r="L1548" s="1"/>
      <c r="M1548" s="1"/>
    </row>
    <row r="1549" spans="1:13">
      <c r="A1549" s="12"/>
      <c r="B1549" s="13"/>
      <c r="E1549"/>
      <c r="L1549" s="1"/>
      <c r="M1549" s="1"/>
    </row>
    <row r="1550" spans="1:13">
      <c r="A1550" s="12"/>
      <c r="B1550" s="13"/>
      <c r="E1550"/>
      <c r="L1550" s="1"/>
      <c r="M1550" s="1"/>
    </row>
    <row r="1551" spans="1:13">
      <c r="A1551" s="12"/>
      <c r="B1551" s="13"/>
      <c r="E1551"/>
      <c r="L1551" s="1"/>
      <c r="M1551" s="1"/>
    </row>
    <row r="1552" spans="1:13">
      <c r="A1552" s="12"/>
      <c r="B1552" s="13"/>
      <c r="E1552"/>
      <c r="L1552" s="1"/>
      <c r="M1552" s="1"/>
    </row>
    <row r="1553" spans="1:13">
      <c r="A1553" s="12"/>
      <c r="B1553" s="13"/>
      <c r="E1553"/>
      <c r="L1553" s="1"/>
      <c r="M1553" s="1"/>
    </row>
    <row r="1554" spans="1:13">
      <c r="A1554" s="12"/>
      <c r="B1554" s="13"/>
      <c r="E1554"/>
      <c r="L1554" s="1"/>
      <c r="M1554" s="1"/>
    </row>
    <row r="1555" spans="1:13">
      <c r="A1555" s="12"/>
      <c r="B1555" s="13"/>
      <c r="E1555"/>
      <c r="L1555" s="1"/>
      <c r="M1555" s="1"/>
    </row>
    <row r="1556" spans="1:13">
      <c r="A1556" s="12"/>
      <c r="B1556" s="13"/>
      <c r="E1556"/>
      <c r="L1556" s="1"/>
      <c r="M1556" s="1"/>
    </row>
    <row r="1557" spans="1:13">
      <c r="A1557" s="12"/>
      <c r="B1557" s="13"/>
      <c r="E1557"/>
      <c r="L1557" s="1"/>
      <c r="M1557" s="1"/>
    </row>
    <row r="1558" spans="1:13">
      <c r="A1558" s="12"/>
      <c r="B1558" s="13"/>
      <c r="E1558"/>
      <c r="L1558" s="1"/>
      <c r="M1558" s="1"/>
    </row>
    <row r="1559" spans="1:13">
      <c r="A1559" s="12"/>
      <c r="B1559" s="13"/>
      <c r="E1559"/>
      <c r="L1559" s="1"/>
      <c r="M1559" s="1"/>
    </row>
    <row r="1560" spans="1:13">
      <c r="A1560" s="12"/>
      <c r="B1560" s="13"/>
      <c r="E1560"/>
      <c r="L1560" s="1"/>
      <c r="M1560" s="1"/>
    </row>
    <row r="1561" spans="1:13">
      <c r="A1561" s="12"/>
      <c r="B1561" s="13"/>
      <c r="E1561"/>
      <c r="L1561" s="1"/>
      <c r="M1561" s="1"/>
    </row>
    <row r="1562" spans="1:13">
      <c r="A1562" s="12"/>
      <c r="B1562" s="13"/>
      <c r="E1562"/>
      <c r="L1562" s="1"/>
      <c r="M1562" s="1"/>
    </row>
    <row r="1563" spans="1:13">
      <c r="A1563" s="12"/>
      <c r="B1563" s="13"/>
      <c r="E1563"/>
      <c r="L1563" s="1"/>
      <c r="M1563" s="1"/>
    </row>
    <row r="1564" spans="1:13">
      <c r="A1564" s="12"/>
      <c r="B1564" s="13"/>
      <c r="E1564"/>
      <c r="L1564" s="1"/>
      <c r="M1564" s="1"/>
    </row>
    <row r="1565" spans="1:13">
      <c r="A1565" s="12"/>
      <c r="B1565" s="13"/>
      <c r="E1565"/>
      <c r="L1565" s="1"/>
      <c r="M1565" s="1"/>
    </row>
    <row r="1566" spans="1:13">
      <c r="A1566" s="12"/>
      <c r="B1566" s="13"/>
      <c r="E1566"/>
      <c r="L1566" s="1"/>
      <c r="M1566" s="1"/>
    </row>
    <row r="1567" spans="1:13">
      <c r="A1567" s="12"/>
      <c r="B1567" s="13"/>
      <c r="E1567"/>
      <c r="L1567" s="1"/>
      <c r="M1567" s="1"/>
    </row>
    <row r="1568" spans="1:13">
      <c r="A1568" s="12"/>
      <c r="B1568" s="13"/>
      <c r="E1568"/>
      <c r="L1568" s="1"/>
      <c r="M1568" s="1"/>
    </row>
    <row r="1569" spans="1:13">
      <c r="A1569" s="12"/>
      <c r="B1569" s="13"/>
      <c r="E1569"/>
      <c r="L1569" s="1"/>
      <c r="M1569" s="1"/>
    </row>
    <row r="1570" spans="1:13">
      <c r="A1570" s="12"/>
      <c r="B1570" s="13"/>
      <c r="E1570"/>
      <c r="L1570" s="1"/>
      <c r="M1570" s="1"/>
    </row>
    <row r="1571" spans="1:13">
      <c r="A1571" s="12"/>
      <c r="B1571" s="13"/>
      <c r="E1571"/>
      <c r="L1571" s="1"/>
      <c r="M1571" s="1"/>
    </row>
    <row r="1572" spans="1:13">
      <c r="A1572" s="12"/>
      <c r="B1572" s="13"/>
      <c r="E1572"/>
      <c r="L1572" s="1"/>
      <c r="M1572" s="1"/>
    </row>
    <row r="1573" spans="1:13">
      <c r="A1573" s="12"/>
      <c r="B1573" s="13"/>
      <c r="E1573"/>
      <c r="L1573" s="1"/>
      <c r="M1573" s="1"/>
    </row>
    <row r="1574" spans="1:13">
      <c r="A1574" s="12"/>
      <c r="B1574" s="13"/>
      <c r="E1574"/>
      <c r="L1574" s="1"/>
      <c r="M1574" s="1"/>
    </row>
    <row r="1575" spans="1:13">
      <c r="A1575" s="12"/>
      <c r="B1575" s="13"/>
      <c r="E1575"/>
      <c r="L1575" s="1"/>
      <c r="M1575" s="1"/>
    </row>
    <row r="1576" spans="1:13">
      <c r="A1576" s="12"/>
      <c r="B1576" s="13"/>
      <c r="E1576"/>
      <c r="L1576" s="1"/>
      <c r="M1576" s="1"/>
    </row>
    <row r="1577" spans="1:13">
      <c r="A1577" s="12"/>
      <c r="B1577" s="13"/>
      <c r="E1577"/>
      <c r="L1577" s="1"/>
      <c r="M1577" s="1"/>
    </row>
    <row r="1578" spans="1:13">
      <c r="A1578" s="12"/>
      <c r="B1578" s="13"/>
      <c r="E1578"/>
      <c r="L1578" s="1"/>
      <c r="M1578" s="1"/>
    </row>
    <row r="1579" spans="1:13">
      <c r="A1579" s="12"/>
      <c r="B1579" s="13"/>
      <c r="E1579"/>
      <c r="L1579" s="1"/>
      <c r="M1579" s="1"/>
    </row>
    <row r="1580" spans="1:13">
      <c r="A1580" s="12"/>
      <c r="B1580" s="13"/>
      <c r="E1580"/>
      <c r="L1580" s="1"/>
      <c r="M1580" s="1"/>
    </row>
    <row r="1581" spans="1:13">
      <c r="A1581" s="12"/>
      <c r="B1581" s="13"/>
      <c r="E1581"/>
      <c r="L1581" s="1"/>
      <c r="M1581" s="1"/>
    </row>
    <row r="1582" spans="1:13">
      <c r="A1582" s="12"/>
      <c r="B1582" s="13"/>
      <c r="E1582"/>
      <c r="L1582" s="1"/>
      <c r="M1582" s="1"/>
    </row>
    <row r="1583" spans="1:13">
      <c r="A1583" s="12"/>
      <c r="B1583" s="13"/>
      <c r="E1583"/>
      <c r="L1583" s="1"/>
      <c r="M1583" s="1"/>
    </row>
    <row r="1584" spans="1:13">
      <c r="A1584" s="12"/>
      <c r="B1584" s="13"/>
      <c r="E1584"/>
      <c r="L1584" s="1"/>
      <c r="M1584" s="1"/>
    </row>
    <row r="1585" spans="1:13">
      <c r="A1585" s="12"/>
      <c r="B1585" s="13"/>
      <c r="E1585"/>
      <c r="L1585" s="1"/>
      <c r="M1585" s="1"/>
    </row>
    <row r="1586" spans="1:13">
      <c r="A1586" s="12"/>
      <c r="B1586" s="13"/>
      <c r="E1586"/>
      <c r="L1586" s="1"/>
      <c r="M1586" s="1"/>
    </row>
    <row r="1587" spans="1:13">
      <c r="A1587" s="12"/>
      <c r="B1587" s="13"/>
      <c r="E1587"/>
      <c r="L1587" s="1"/>
      <c r="M1587" s="1"/>
    </row>
    <row r="1588" spans="1:13">
      <c r="A1588" s="12"/>
      <c r="B1588" s="13"/>
      <c r="E1588"/>
      <c r="L1588" s="1"/>
      <c r="M1588" s="1"/>
    </row>
    <row r="1589" spans="1:13">
      <c r="A1589" s="12"/>
      <c r="B1589" s="13"/>
      <c r="E1589"/>
      <c r="L1589" s="1"/>
      <c r="M1589" s="1"/>
    </row>
    <row r="1590" spans="1:13">
      <c r="A1590" s="12"/>
      <c r="B1590" s="13"/>
      <c r="E1590"/>
      <c r="L1590" s="1"/>
      <c r="M1590" s="1"/>
    </row>
    <row r="1591" spans="1:13">
      <c r="A1591" s="12"/>
      <c r="B1591" s="13"/>
      <c r="E1591"/>
      <c r="L1591" s="1"/>
      <c r="M1591" s="1"/>
    </row>
    <row r="1592" spans="1:13">
      <c r="A1592" s="12"/>
      <c r="B1592" s="13"/>
      <c r="E1592"/>
      <c r="L1592" s="1"/>
      <c r="M1592" s="1"/>
    </row>
    <row r="1593" spans="1:13">
      <c r="A1593" s="12"/>
      <c r="B1593" s="13"/>
      <c r="E1593"/>
      <c r="L1593" s="1"/>
      <c r="M1593" s="1"/>
    </row>
    <row r="1594" spans="1:13">
      <c r="A1594" s="12"/>
      <c r="B1594" s="13"/>
      <c r="E1594"/>
      <c r="L1594" s="1"/>
      <c r="M1594" s="1"/>
    </row>
    <row r="1595" spans="1:13">
      <c r="A1595" s="12"/>
      <c r="B1595" s="13"/>
      <c r="E1595"/>
      <c r="L1595" s="1"/>
      <c r="M1595" s="1"/>
    </row>
    <row r="1596" spans="1:13">
      <c r="A1596" s="12"/>
      <c r="B1596" s="13"/>
      <c r="E1596"/>
      <c r="L1596" s="1"/>
      <c r="M1596" s="1"/>
    </row>
    <row r="1597" spans="1:13">
      <c r="A1597" s="12"/>
      <c r="B1597" s="13"/>
      <c r="E1597"/>
      <c r="L1597" s="1"/>
      <c r="M1597" s="1"/>
    </row>
    <row r="1598" spans="1:13">
      <c r="A1598" s="12"/>
      <c r="B1598" s="13"/>
      <c r="E1598"/>
      <c r="L1598" s="1"/>
      <c r="M1598" s="1"/>
    </row>
    <row r="1599" spans="1:13">
      <c r="A1599" s="12"/>
      <c r="B1599" s="13"/>
      <c r="E1599"/>
      <c r="L1599" s="1"/>
      <c r="M1599" s="1"/>
    </row>
    <row r="1600" spans="1:13">
      <c r="A1600" s="12"/>
      <c r="B1600" s="13"/>
      <c r="E1600"/>
      <c r="L1600" s="1"/>
      <c r="M1600" s="1"/>
    </row>
    <row r="1601" spans="1:13">
      <c r="A1601" s="12"/>
      <c r="B1601" s="13"/>
      <c r="E1601"/>
      <c r="L1601" s="1"/>
      <c r="M1601" s="1"/>
    </row>
    <row r="1602" spans="1:13">
      <c r="A1602" s="12"/>
      <c r="B1602" s="13"/>
      <c r="E1602"/>
      <c r="L1602" s="1"/>
      <c r="M1602" s="1"/>
    </row>
    <row r="1603" spans="1:13">
      <c r="A1603" s="12"/>
      <c r="B1603" s="13"/>
      <c r="E1603"/>
      <c r="L1603" s="1"/>
      <c r="M1603" s="1"/>
    </row>
    <row r="1604" spans="1:13">
      <c r="A1604" s="12"/>
      <c r="B1604" s="13"/>
      <c r="E1604"/>
      <c r="L1604" s="1"/>
      <c r="M1604" s="1"/>
    </row>
    <row r="1605" spans="1:13">
      <c r="A1605" s="12"/>
      <c r="B1605" s="13"/>
      <c r="E1605"/>
      <c r="L1605" s="1"/>
      <c r="M1605" s="1"/>
    </row>
    <row r="1606" spans="1:13">
      <c r="A1606" s="12"/>
      <c r="B1606" s="13"/>
      <c r="E1606"/>
      <c r="L1606" s="1"/>
      <c r="M1606" s="1"/>
    </row>
    <row r="1607" spans="1:13">
      <c r="A1607" s="12"/>
      <c r="B1607" s="13"/>
      <c r="E1607"/>
      <c r="L1607" s="1"/>
      <c r="M1607" s="1"/>
    </row>
    <row r="1608" spans="1:13">
      <c r="A1608" s="12"/>
      <c r="B1608" s="13"/>
      <c r="E1608"/>
      <c r="L1608" s="1"/>
      <c r="M1608" s="1"/>
    </row>
    <row r="1609" spans="1:13">
      <c r="A1609" s="12"/>
      <c r="B1609" s="13"/>
      <c r="E1609"/>
      <c r="L1609" s="1"/>
      <c r="M1609" s="1"/>
    </row>
    <row r="1610" spans="1:13">
      <c r="A1610" s="12"/>
      <c r="B1610" s="13"/>
      <c r="E1610"/>
      <c r="L1610" s="1"/>
      <c r="M1610" s="1"/>
    </row>
    <row r="1611" spans="1:13">
      <c r="A1611" s="12"/>
      <c r="B1611" s="13"/>
      <c r="E1611"/>
      <c r="L1611" s="1"/>
      <c r="M1611" s="1"/>
    </row>
    <row r="1612" spans="1:13">
      <c r="A1612" s="12"/>
      <c r="B1612" s="13"/>
      <c r="E1612"/>
      <c r="L1612" s="1"/>
      <c r="M1612" s="1"/>
    </row>
    <row r="1613" spans="1:13">
      <c r="A1613" s="12"/>
      <c r="B1613" s="13"/>
      <c r="E1613"/>
      <c r="L1613" s="1"/>
      <c r="M1613" s="1"/>
    </row>
    <row r="1614" spans="1:13">
      <c r="A1614" s="12"/>
      <c r="B1614" s="13"/>
      <c r="E1614"/>
      <c r="L1614" s="1"/>
      <c r="M1614" s="1"/>
    </row>
    <row r="1615" spans="1:13">
      <c r="A1615" s="12"/>
      <c r="B1615" s="13"/>
      <c r="E1615"/>
      <c r="L1615" s="1"/>
      <c r="M1615" s="1"/>
    </row>
    <row r="1616" spans="1:13">
      <c r="A1616" s="12"/>
      <c r="B1616" s="13"/>
      <c r="E1616"/>
      <c r="L1616" s="1"/>
      <c r="M1616" s="1"/>
    </row>
    <row r="1617" spans="1:13">
      <c r="A1617" s="12"/>
      <c r="B1617" s="13"/>
      <c r="E1617"/>
      <c r="L1617" s="1"/>
      <c r="M1617" s="1"/>
    </row>
    <row r="1618" spans="1:13">
      <c r="A1618" s="12"/>
      <c r="B1618" s="13"/>
      <c r="E1618"/>
      <c r="L1618" s="1"/>
      <c r="M1618" s="1"/>
    </row>
    <row r="1619" spans="1:13">
      <c r="A1619" s="12"/>
      <c r="B1619" s="13"/>
      <c r="E1619"/>
      <c r="L1619" s="1"/>
      <c r="M1619" s="1"/>
    </row>
    <row r="1620" spans="1:13">
      <c r="A1620" s="12"/>
      <c r="B1620" s="13"/>
      <c r="E1620"/>
      <c r="L1620" s="1"/>
      <c r="M1620" s="1"/>
    </row>
    <row r="1621" spans="1:13">
      <c r="A1621" s="12"/>
      <c r="B1621" s="13"/>
      <c r="E1621"/>
      <c r="L1621" s="1"/>
      <c r="M1621" s="1"/>
    </row>
    <row r="1622" spans="1:13">
      <c r="A1622" s="12"/>
      <c r="B1622" s="13"/>
      <c r="E1622"/>
      <c r="L1622" s="1"/>
      <c r="M1622" s="1"/>
    </row>
    <row r="1623" spans="1:13">
      <c r="A1623" s="12"/>
      <c r="B1623" s="13"/>
      <c r="E1623"/>
      <c r="L1623" s="1"/>
      <c r="M1623" s="1"/>
    </row>
    <row r="1624" spans="1:13">
      <c r="A1624" s="12"/>
      <c r="B1624" s="13"/>
      <c r="E1624"/>
      <c r="L1624" s="1"/>
      <c r="M1624" s="1"/>
    </row>
    <row r="1625" spans="1:13">
      <c r="A1625" s="12"/>
      <c r="B1625" s="13"/>
      <c r="E1625"/>
      <c r="L1625" s="1"/>
      <c r="M1625" s="1"/>
    </row>
    <row r="1626" spans="1:13">
      <c r="A1626" s="12"/>
      <c r="B1626" s="13"/>
      <c r="E1626"/>
      <c r="L1626" s="1"/>
      <c r="M1626" s="1"/>
    </row>
    <row r="1627" spans="1:13">
      <c r="A1627" s="12"/>
      <c r="B1627" s="13"/>
      <c r="E1627"/>
      <c r="L1627" s="1"/>
      <c r="M1627" s="1"/>
    </row>
    <row r="1628" spans="1:13">
      <c r="A1628" s="12"/>
      <c r="B1628" s="13"/>
      <c r="E1628"/>
      <c r="L1628" s="1"/>
      <c r="M1628" s="1"/>
    </row>
    <row r="1629" spans="1:13">
      <c r="A1629" s="12"/>
      <c r="B1629" s="13"/>
      <c r="E1629"/>
      <c r="L1629" s="1"/>
      <c r="M1629" s="1"/>
    </row>
    <row r="1630" spans="1:13">
      <c r="A1630" s="12"/>
      <c r="B1630" s="13"/>
      <c r="E1630"/>
      <c r="L1630" s="1"/>
      <c r="M1630" s="1"/>
    </row>
    <row r="1631" spans="1:13">
      <c r="A1631" s="12"/>
      <c r="B1631" s="13"/>
      <c r="E1631"/>
      <c r="L1631" s="1"/>
      <c r="M1631" s="1"/>
    </row>
    <row r="1632" spans="1:13">
      <c r="A1632" s="12"/>
      <c r="B1632" s="13"/>
      <c r="E1632"/>
      <c r="L1632" s="1"/>
      <c r="M1632" s="1"/>
    </row>
    <row r="1633" spans="1:13">
      <c r="A1633" s="12"/>
      <c r="B1633" s="13"/>
      <c r="E1633"/>
      <c r="L1633" s="1"/>
      <c r="M1633" s="1"/>
    </row>
    <row r="1634" spans="1:13">
      <c r="A1634" s="12"/>
      <c r="B1634" s="13"/>
      <c r="E1634"/>
      <c r="L1634" s="1"/>
      <c r="M1634" s="1"/>
    </row>
    <row r="1635" spans="1:13">
      <c r="A1635" s="12"/>
      <c r="B1635" s="13"/>
      <c r="E1635"/>
      <c r="L1635" s="1"/>
      <c r="M1635" s="1"/>
    </row>
    <row r="1636" spans="1:13">
      <c r="A1636" s="12"/>
      <c r="B1636" s="13"/>
      <c r="E1636"/>
      <c r="L1636" s="1"/>
      <c r="M1636" s="1"/>
    </row>
    <row r="1637" spans="1:13">
      <c r="A1637" s="12"/>
      <c r="B1637" s="13"/>
      <c r="E1637"/>
      <c r="L1637" s="1"/>
      <c r="M1637" s="1"/>
    </row>
    <row r="1638" spans="1:13">
      <c r="A1638" s="12"/>
      <c r="B1638" s="13"/>
      <c r="E1638"/>
      <c r="L1638" s="1"/>
      <c r="M1638" s="1"/>
    </row>
    <row r="1639" spans="1:13">
      <c r="A1639" s="12"/>
      <c r="B1639" s="13"/>
      <c r="E1639"/>
      <c r="L1639" s="1"/>
      <c r="M1639" s="1"/>
    </row>
    <row r="1640" spans="1:13">
      <c r="A1640" s="12"/>
      <c r="B1640" s="13"/>
      <c r="E1640"/>
      <c r="L1640" s="1"/>
      <c r="M1640" s="1"/>
    </row>
    <row r="1641" spans="1:13">
      <c r="A1641" s="12"/>
      <c r="B1641" s="13"/>
      <c r="E1641"/>
      <c r="L1641" s="1"/>
      <c r="M1641" s="1"/>
    </row>
    <row r="1642" spans="1:13">
      <c r="A1642" s="12"/>
      <c r="B1642" s="13"/>
      <c r="E1642"/>
      <c r="L1642" s="1"/>
      <c r="M1642" s="1"/>
    </row>
    <row r="1643" spans="1:13">
      <c r="A1643" s="12"/>
      <c r="B1643" s="13"/>
      <c r="E1643"/>
      <c r="L1643" s="1"/>
      <c r="M1643" s="1"/>
    </row>
    <row r="1644" spans="1:13">
      <c r="A1644" s="12"/>
      <c r="B1644" s="13"/>
      <c r="E1644"/>
      <c r="L1644" s="1"/>
      <c r="M1644" s="1"/>
    </row>
    <row r="1645" spans="1:13">
      <c r="A1645" s="12"/>
      <c r="B1645" s="13"/>
      <c r="E1645"/>
      <c r="L1645" s="1"/>
      <c r="M1645" s="1"/>
    </row>
    <row r="1646" spans="1:13">
      <c r="A1646" s="12"/>
      <c r="B1646" s="13"/>
      <c r="E1646"/>
      <c r="L1646" s="1"/>
      <c r="M1646" s="1"/>
    </row>
    <row r="1647" spans="1:13">
      <c r="A1647" s="12"/>
      <c r="B1647" s="13"/>
      <c r="E1647"/>
      <c r="L1647" s="1"/>
      <c r="M1647" s="1"/>
    </row>
    <row r="1648" spans="1:13">
      <c r="A1648" s="12"/>
      <c r="B1648" s="13"/>
      <c r="E1648"/>
      <c r="L1648" s="1"/>
      <c r="M1648" s="1"/>
    </row>
    <row r="1649" spans="1:13">
      <c r="A1649" s="12"/>
      <c r="B1649" s="13"/>
      <c r="E1649"/>
      <c r="L1649" s="1"/>
      <c r="M1649" s="1"/>
    </row>
    <row r="1650" spans="1:13">
      <c r="A1650" s="12"/>
      <c r="B1650" s="13"/>
      <c r="E1650"/>
      <c r="L1650" s="1"/>
      <c r="M1650" s="1"/>
    </row>
    <row r="1651" spans="1:13">
      <c r="A1651" s="12"/>
      <c r="B1651" s="13"/>
      <c r="E1651"/>
      <c r="L1651" s="1"/>
      <c r="M1651" s="1"/>
    </row>
    <row r="1652" spans="1:13">
      <c r="A1652" s="12"/>
      <c r="B1652" s="13"/>
      <c r="E1652"/>
      <c r="L1652" s="1"/>
      <c r="M1652" s="1"/>
    </row>
    <row r="1653" spans="1:13">
      <c r="A1653" s="12"/>
      <c r="B1653" s="13"/>
      <c r="E1653"/>
      <c r="L1653" s="1"/>
      <c r="M1653" s="1"/>
    </row>
    <row r="1654" spans="1:13">
      <c r="A1654" s="12"/>
      <c r="B1654" s="13"/>
      <c r="E1654"/>
      <c r="L1654" s="1"/>
      <c r="M1654" s="1"/>
    </row>
    <row r="1655" spans="1:13">
      <c r="A1655" s="12"/>
      <c r="B1655" s="13"/>
      <c r="E1655"/>
      <c r="L1655" s="1"/>
      <c r="M1655" s="1"/>
    </row>
    <row r="1656" spans="1:13">
      <c r="A1656" s="12"/>
      <c r="B1656" s="13"/>
      <c r="E1656"/>
      <c r="L1656" s="1"/>
      <c r="M1656" s="1"/>
    </row>
    <row r="1657" spans="1:13">
      <c r="A1657" s="12"/>
      <c r="B1657" s="13"/>
      <c r="E1657"/>
      <c r="L1657" s="1"/>
      <c r="M1657" s="1"/>
    </row>
    <row r="1658" spans="1:13">
      <c r="A1658" s="12"/>
      <c r="B1658" s="13"/>
      <c r="E1658"/>
      <c r="L1658" s="1"/>
      <c r="M1658" s="1"/>
    </row>
    <row r="1659" spans="1:13">
      <c r="A1659" s="12"/>
      <c r="B1659" s="13"/>
      <c r="E1659"/>
      <c r="L1659" s="1"/>
      <c r="M1659" s="1"/>
    </row>
    <row r="1660" spans="1:13">
      <c r="A1660" s="12"/>
      <c r="B1660" s="13"/>
      <c r="E1660"/>
      <c r="L1660" s="1"/>
      <c r="M1660" s="1"/>
    </row>
    <row r="1661" spans="1:13">
      <c r="A1661" s="12"/>
      <c r="B1661" s="13"/>
      <c r="E1661"/>
      <c r="L1661" s="1"/>
      <c r="M1661" s="1"/>
    </row>
    <row r="1662" spans="1:13">
      <c r="A1662" s="12"/>
      <c r="B1662" s="13"/>
      <c r="E1662"/>
      <c r="L1662" s="1"/>
      <c r="M1662" s="1"/>
    </row>
    <row r="1663" spans="1:13">
      <c r="A1663" s="12"/>
      <c r="B1663" s="13"/>
      <c r="E1663"/>
      <c r="L1663" s="1"/>
      <c r="M1663" s="1"/>
    </row>
    <row r="1664" spans="1:13">
      <c r="A1664" s="12"/>
      <c r="B1664" s="13"/>
      <c r="E1664"/>
      <c r="L1664" s="1"/>
      <c r="M1664" s="1"/>
    </row>
    <row r="1665" spans="1:13">
      <c r="A1665" s="12"/>
      <c r="B1665" s="13"/>
      <c r="E1665"/>
      <c r="L1665" s="1"/>
      <c r="M1665" s="1"/>
    </row>
    <row r="1666" spans="1:13">
      <c r="A1666" s="12"/>
      <c r="B1666" s="13"/>
      <c r="E1666"/>
      <c r="L1666" s="1"/>
      <c r="M1666" s="1"/>
    </row>
    <row r="1667" spans="1:13">
      <c r="A1667" s="12"/>
      <c r="B1667" s="13"/>
      <c r="E1667"/>
      <c r="L1667" s="1"/>
      <c r="M1667" s="1"/>
    </row>
    <row r="1668" spans="1:13">
      <c r="A1668" s="12"/>
      <c r="B1668" s="13"/>
      <c r="E1668"/>
      <c r="L1668" s="1"/>
      <c r="M1668" s="1"/>
    </row>
    <row r="1669" spans="1:13">
      <c r="A1669" s="12"/>
      <c r="B1669" s="13"/>
      <c r="E1669"/>
      <c r="L1669" s="1"/>
      <c r="M1669" s="1"/>
    </row>
    <row r="1670" spans="1:13">
      <c r="A1670" s="12"/>
      <c r="B1670" s="13"/>
      <c r="E1670"/>
      <c r="L1670" s="1"/>
      <c r="M1670" s="1"/>
    </row>
    <row r="1671" spans="1:13">
      <c r="A1671" s="12"/>
      <c r="B1671" s="13"/>
      <c r="E1671"/>
      <c r="L1671" s="1"/>
      <c r="M1671" s="1"/>
    </row>
    <row r="1672" spans="1:13">
      <c r="A1672" s="12"/>
      <c r="B1672" s="13"/>
      <c r="E1672"/>
      <c r="L1672" s="1"/>
      <c r="M1672" s="1"/>
    </row>
    <row r="1673" spans="1:13">
      <c r="A1673" s="12"/>
      <c r="B1673" s="13"/>
      <c r="E1673"/>
      <c r="L1673" s="1"/>
      <c r="M1673" s="1"/>
    </row>
    <row r="1674" spans="1:13">
      <c r="A1674" s="12"/>
      <c r="B1674" s="13"/>
      <c r="E1674"/>
      <c r="L1674" s="1"/>
      <c r="M1674" s="1"/>
    </row>
    <row r="1675" spans="1:13">
      <c r="A1675" s="12"/>
      <c r="B1675" s="13"/>
      <c r="E1675"/>
      <c r="L1675" s="1"/>
      <c r="M1675" s="1"/>
    </row>
    <row r="1676" spans="1:13">
      <c r="A1676" s="12"/>
      <c r="B1676" s="13"/>
      <c r="E1676"/>
      <c r="L1676" s="1"/>
      <c r="M1676" s="1"/>
    </row>
    <row r="1677" spans="1:13">
      <c r="A1677" s="12"/>
      <c r="B1677" s="13"/>
      <c r="E1677"/>
      <c r="L1677" s="1"/>
      <c r="M1677" s="1"/>
    </row>
    <row r="1678" spans="1:13">
      <c r="A1678" s="12"/>
      <c r="B1678" s="13"/>
      <c r="E1678"/>
      <c r="L1678" s="1"/>
      <c r="M1678" s="1"/>
    </row>
    <row r="1679" spans="1:13">
      <c r="A1679" s="12"/>
      <c r="B1679" s="13"/>
      <c r="E1679"/>
      <c r="L1679" s="1"/>
      <c r="M1679" s="1"/>
    </row>
    <row r="1680" spans="1:13">
      <c r="A1680" s="12"/>
      <c r="B1680" s="13"/>
      <c r="E1680"/>
      <c r="L1680" s="1"/>
      <c r="M1680" s="1"/>
    </row>
    <row r="1681" spans="1:13">
      <c r="A1681" s="12"/>
      <c r="B1681" s="13"/>
      <c r="E1681"/>
      <c r="L1681" s="1"/>
      <c r="M1681" s="1"/>
    </row>
    <row r="1682" spans="1:13">
      <c r="A1682" s="12"/>
      <c r="B1682" s="13"/>
      <c r="E1682"/>
      <c r="L1682" s="1"/>
      <c r="M1682" s="1"/>
    </row>
    <row r="1683" spans="1:13">
      <c r="A1683" s="12"/>
      <c r="B1683" s="13"/>
      <c r="E1683"/>
      <c r="L1683" s="1"/>
      <c r="M1683" s="1"/>
    </row>
    <row r="1684" spans="1:13">
      <c r="A1684" s="12"/>
      <c r="B1684" s="13"/>
      <c r="E1684"/>
      <c r="L1684" s="1"/>
      <c r="M1684" s="1"/>
    </row>
    <row r="1685" spans="1:13">
      <c r="A1685" s="12"/>
      <c r="B1685" s="13"/>
      <c r="E1685"/>
      <c r="L1685" s="1"/>
      <c r="M1685" s="1"/>
    </row>
    <row r="1686" spans="1:13">
      <c r="A1686" s="12"/>
      <c r="B1686" s="13"/>
      <c r="E1686"/>
      <c r="L1686" s="1"/>
      <c r="M1686" s="1"/>
    </row>
    <row r="1687" spans="1:13">
      <c r="A1687" s="12"/>
      <c r="B1687" s="13"/>
      <c r="E1687"/>
      <c r="L1687" s="1"/>
      <c r="M1687" s="1"/>
    </row>
    <row r="1688" spans="1:13">
      <c r="A1688" s="12"/>
      <c r="B1688" s="13"/>
      <c r="E1688"/>
      <c r="L1688" s="1"/>
      <c r="M1688" s="1"/>
    </row>
    <row r="1689" spans="1:13">
      <c r="A1689" s="12"/>
      <c r="B1689" s="13"/>
      <c r="E1689"/>
      <c r="L1689" s="1"/>
      <c r="M1689" s="1"/>
    </row>
    <row r="1690" spans="1:13">
      <c r="A1690" s="12"/>
      <c r="B1690" s="13"/>
      <c r="E1690"/>
      <c r="L1690" s="1"/>
      <c r="M1690" s="1"/>
    </row>
    <row r="1691" spans="1:13">
      <c r="A1691" s="12"/>
      <c r="B1691" s="13"/>
      <c r="E1691"/>
      <c r="L1691" s="1"/>
      <c r="M1691" s="1"/>
    </row>
    <row r="1692" spans="1:13">
      <c r="A1692" s="12"/>
      <c r="B1692" s="13"/>
      <c r="E1692"/>
      <c r="L1692" s="1"/>
      <c r="M1692" s="1"/>
    </row>
    <row r="1693" spans="1:13">
      <c r="A1693" s="12"/>
      <c r="B1693" s="13"/>
      <c r="E1693"/>
      <c r="L1693" s="1"/>
      <c r="M1693" s="1"/>
    </row>
    <row r="1694" spans="1:13">
      <c r="A1694" s="12"/>
      <c r="B1694" s="13"/>
      <c r="E1694"/>
      <c r="L1694" s="1"/>
      <c r="M1694" s="1"/>
    </row>
    <row r="1695" spans="1:13">
      <c r="A1695" s="12"/>
      <c r="B1695" s="13"/>
      <c r="E1695"/>
      <c r="L1695" s="1"/>
      <c r="M1695" s="1"/>
    </row>
    <row r="1696" spans="1:13">
      <c r="A1696" s="12"/>
      <c r="B1696" s="13"/>
      <c r="E1696"/>
      <c r="L1696" s="1"/>
      <c r="M1696" s="1"/>
    </row>
    <row r="1697" spans="1:13">
      <c r="A1697" s="12"/>
      <c r="B1697" s="13"/>
      <c r="E1697"/>
      <c r="L1697" s="1"/>
      <c r="M1697" s="1"/>
    </row>
    <row r="1698" spans="1:13">
      <c r="A1698" s="12"/>
      <c r="B1698" s="13"/>
      <c r="E1698"/>
      <c r="L1698" s="1"/>
      <c r="M1698" s="1"/>
    </row>
    <row r="1699" spans="1:13">
      <c r="A1699" s="12"/>
      <c r="B1699" s="13"/>
      <c r="E1699"/>
      <c r="L1699" s="1"/>
      <c r="M1699" s="1"/>
    </row>
    <row r="1700" spans="1:13">
      <c r="A1700" s="12"/>
      <c r="B1700" s="13"/>
      <c r="E1700"/>
      <c r="L1700" s="1"/>
      <c r="M1700" s="1"/>
    </row>
    <row r="1701" spans="1:13">
      <c r="A1701" s="12"/>
      <c r="B1701" s="13"/>
      <c r="E1701"/>
      <c r="L1701" s="1"/>
      <c r="M1701" s="1"/>
    </row>
    <row r="1702" spans="1:13">
      <c r="A1702" s="12"/>
      <c r="B1702" s="13"/>
      <c r="E1702"/>
      <c r="L1702" s="1"/>
      <c r="M1702" s="1"/>
    </row>
    <row r="1703" spans="1:13">
      <c r="A1703" s="12"/>
      <c r="B1703" s="13"/>
      <c r="E1703"/>
      <c r="L1703" s="1"/>
      <c r="M1703" s="1"/>
    </row>
    <row r="1704" spans="1:13">
      <c r="A1704" s="12"/>
      <c r="B1704" s="13"/>
      <c r="E1704"/>
      <c r="L1704" s="1"/>
      <c r="M1704" s="1"/>
    </row>
    <row r="1705" spans="1:13">
      <c r="A1705" s="12"/>
      <c r="B1705" s="13"/>
      <c r="E1705"/>
      <c r="L1705" s="1"/>
      <c r="M1705" s="1"/>
    </row>
    <row r="1706" spans="1:13">
      <c r="A1706" s="12"/>
      <c r="B1706" s="13"/>
      <c r="E1706"/>
      <c r="L1706" s="1"/>
      <c r="M1706" s="1"/>
    </row>
    <row r="1707" spans="1:13">
      <c r="A1707" s="12"/>
      <c r="B1707" s="13"/>
      <c r="E1707"/>
      <c r="L1707" s="1"/>
      <c r="M1707" s="1"/>
    </row>
    <row r="1708" spans="1:13">
      <c r="A1708" s="12"/>
      <c r="B1708" s="13"/>
      <c r="E1708"/>
      <c r="L1708" s="1"/>
      <c r="M1708" s="1"/>
    </row>
    <row r="1709" spans="1:13">
      <c r="A1709" s="12"/>
      <c r="B1709" s="13"/>
      <c r="E1709"/>
      <c r="L1709" s="1"/>
      <c r="M1709" s="1"/>
    </row>
    <row r="1710" spans="1:13">
      <c r="A1710" s="12"/>
      <c r="B1710" s="13"/>
      <c r="E1710"/>
      <c r="L1710" s="1"/>
      <c r="M1710" s="1"/>
    </row>
    <row r="1711" spans="1:13">
      <c r="A1711" s="12"/>
      <c r="B1711" s="13"/>
      <c r="E1711"/>
      <c r="L1711" s="1"/>
      <c r="M1711" s="1"/>
    </row>
    <row r="1712" spans="1:13">
      <c r="A1712" s="12"/>
      <c r="B1712" s="13"/>
      <c r="E1712"/>
      <c r="L1712" s="1"/>
      <c r="M1712" s="1"/>
    </row>
    <row r="1713" spans="1:14">
      <c r="A1713" s="12"/>
      <c r="B1713" s="13"/>
      <c r="E1713"/>
      <c r="L1713" s="1"/>
      <c r="M1713" s="1"/>
    </row>
    <row r="1714" spans="1:14">
      <c r="A1714" s="12"/>
      <c r="B1714" s="13"/>
      <c r="E1714"/>
      <c r="L1714" s="1"/>
      <c r="M1714" s="1"/>
    </row>
    <row r="1715" spans="1:14">
      <c r="A1715" s="12"/>
      <c r="B1715" s="13"/>
      <c r="E1715"/>
      <c r="L1715" s="1"/>
      <c r="M1715" s="1"/>
    </row>
    <row r="1716" spans="1:14">
      <c r="A1716" s="12"/>
      <c r="B1716" s="13"/>
      <c r="E1716"/>
      <c r="L1716" s="1"/>
      <c r="M1716" s="1"/>
    </row>
    <row r="1717" spans="1:14">
      <c r="A1717" s="12"/>
      <c r="B1717" s="13"/>
      <c r="E1717"/>
      <c r="L1717" s="1"/>
      <c r="M1717" s="1"/>
    </row>
    <row r="1718" spans="1:14">
      <c r="A1718" s="12"/>
      <c r="B1718" s="13"/>
      <c r="E1718"/>
      <c r="L1718" s="1"/>
      <c r="M1718" s="1"/>
    </row>
    <row r="1719" spans="1:14">
      <c r="A1719" s="12"/>
      <c r="B1719" s="13"/>
      <c r="E1719"/>
      <c r="L1719" s="1"/>
      <c r="M1719" s="1"/>
    </row>
    <row r="1720" spans="1:14">
      <c r="A1720" s="12"/>
      <c r="B1720" s="13"/>
      <c r="E1720"/>
      <c r="L1720" s="1"/>
      <c r="M1720" s="1"/>
    </row>
    <row r="1721" spans="1:14">
      <c r="A1721" s="12"/>
      <c r="B1721" s="13"/>
      <c r="E1721"/>
      <c r="L1721" s="1"/>
      <c r="M1721" s="1"/>
      <c r="N1721" s="31"/>
    </row>
    <row r="1722" spans="1:14">
      <c r="A1722" s="12"/>
      <c r="B1722" s="13"/>
      <c r="E1722"/>
      <c r="L1722" s="1"/>
      <c r="M1722" s="1"/>
    </row>
    <row r="1723" spans="1:14">
      <c r="A1723" s="12"/>
      <c r="B1723" s="13"/>
      <c r="E1723"/>
      <c r="L1723" s="1"/>
      <c r="M1723" s="1"/>
    </row>
    <row r="1724" spans="1:14">
      <c r="A1724" s="12"/>
      <c r="B1724" s="13"/>
      <c r="E1724"/>
      <c r="L1724" s="1"/>
      <c r="M1724" s="1"/>
    </row>
    <row r="1725" spans="1:14">
      <c r="A1725" s="12"/>
      <c r="B1725" s="13"/>
      <c r="E1725"/>
      <c r="L1725" s="1"/>
      <c r="M1725" s="1"/>
    </row>
    <row r="1726" spans="1:14">
      <c r="A1726" s="12"/>
      <c r="B1726" s="13"/>
      <c r="E1726"/>
      <c r="L1726" s="1"/>
      <c r="M1726" s="1"/>
    </row>
    <row r="1727" spans="1:14">
      <c r="A1727" s="12"/>
      <c r="B1727" s="13"/>
      <c r="E1727"/>
      <c r="L1727" s="1"/>
      <c r="M1727" s="1"/>
    </row>
    <row r="1728" spans="1:14">
      <c r="A1728" s="12"/>
      <c r="B1728" s="13"/>
      <c r="E1728"/>
      <c r="L1728" s="1"/>
      <c r="M1728" s="1"/>
    </row>
    <row r="1729" spans="1:13">
      <c r="A1729" s="12"/>
      <c r="B1729" s="13"/>
      <c r="E1729"/>
      <c r="L1729" s="1"/>
      <c r="M1729" s="1"/>
    </row>
    <row r="1730" spans="1:13">
      <c r="A1730" s="12"/>
      <c r="B1730" s="13"/>
      <c r="E1730"/>
    </row>
    <row r="1731" spans="1:13">
      <c r="A1731" s="12"/>
      <c r="B1731" s="13"/>
      <c r="E1731"/>
    </row>
    <row r="1732" spans="1:13">
      <c r="A1732" s="12"/>
      <c r="B1732" s="13"/>
      <c r="E1732"/>
    </row>
    <row r="1733" spans="1:13">
      <c r="A1733" s="12"/>
      <c r="B1733" s="13"/>
      <c r="E1733"/>
    </row>
    <row r="1734" spans="1:13">
      <c r="A1734" s="12"/>
      <c r="B1734" s="13"/>
      <c r="E1734"/>
    </row>
    <row r="1735" spans="1:13">
      <c r="A1735" s="12"/>
      <c r="B1735" s="13"/>
      <c r="E1735"/>
    </row>
    <row r="1736" spans="1:13">
      <c r="A1736" s="12"/>
      <c r="B1736" s="13"/>
      <c r="E1736"/>
    </row>
    <row r="1737" spans="1:13">
      <c r="A1737" s="12"/>
      <c r="B1737" s="13"/>
      <c r="E1737"/>
    </row>
    <row r="1738" spans="1:13">
      <c r="A1738" s="12"/>
      <c r="B1738" s="13"/>
      <c r="E1738"/>
    </row>
    <row r="1739" spans="1:13">
      <c r="A1739" s="12"/>
      <c r="B1739" s="13"/>
      <c r="E1739"/>
    </row>
    <row r="1740" spans="1:13">
      <c r="A1740" s="12"/>
      <c r="B1740" s="13"/>
      <c r="E1740"/>
    </row>
    <row r="1741" spans="1:13">
      <c r="A1741" s="12"/>
      <c r="B1741" s="13"/>
      <c r="E1741"/>
    </row>
    <row r="1742" spans="1:13">
      <c r="A1742" s="12"/>
      <c r="B1742" s="13"/>
      <c r="E1742"/>
    </row>
    <row r="1743" spans="1:13">
      <c r="A1743" s="12"/>
      <c r="B1743" s="13"/>
      <c r="E1743"/>
    </row>
    <row r="1744" spans="1:13">
      <c r="A1744" s="12"/>
      <c r="B1744" s="13"/>
      <c r="E1744"/>
    </row>
    <row r="1745" spans="1:5">
      <c r="A1745" s="12"/>
      <c r="B1745" s="13"/>
      <c r="E1745"/>
    </row>
    <row r="1746" spans="1:5">
      <c r="A1746" s="12"/>
      <c r="B1746" s="13"/>
      <c r="E1746"/>
    </row>
    <row r="1747" spans="1:5">
      <c r="A1747" s="12"/>
      <c r="B1747" s="13"/>
      <c r="E1747"/>
    </row>
    <row r="1748" spans="1:5">
      <c r="A1748" s="12"/>
      <c r="B1748" s="13"/>
      <c r="E1748"/>
    </row>
    <row r="1749" spans="1:5">
      <c r="A1749" s="12"/>
      <c r="B1749" s="13"/>
      <c r="E1749"/>
    </row>
    <row r="1750" spans="1:5">
      <c r="A1750" s="12"/>
      <c r="B1750" s="13"/>
      <c r="E1750"/>
    </row>
    <row r="1751" spans="1:5">
      <c r="A1751" s="12"/>
      <c r="B1751" s="13"/>
      <c r="E1751"/>
    </row>
    <row r="1752" spans="1:5">
      <c r="A1752" s="12"/>
      <c r="B1752" s="13"/>
      <c r="E1752"/>
    </row>
    <row r="1753" spans="1:5">
      <c r="A1753" s="12"/>
      <c r="B1753" s="13"/>
      <c r="E1753"/>
    </row>
    <row r="1754" spans="1:5">
      <c r="A1754" s="12"/>
      <c r="B1754" s="13"/>
      <c r="E1754"/>
    </row>
    <row r="1755" spans="1:5">
      <c r="A1755" s="12"/>
      <c r="B1755" s="13"/>
      <c r="E1755"/>
    </row>
    <row r="1756" spans="1:5">
      <c r="A1756" s="12"/>
      <c r="B1756" s="13"/>
      <c r="E1756"/>
    </row>
    <row r="1757" spans="1:5">
      <c r="A1757" s="12"/>
      <c r="B1757" s="13"/>
      <c r="E1757"/>
    </row>
    <row r="1758" spans="1:5">
      <c r="A1758" s="12"/>
      <c r="B1758" s="13"/>
      <c r="E1758"/>
    </row>
    <row r="1759" spans="1:5">
      <c r="A1759" s="12"/>
      <c r="B1759" s="13"/>
      <c r="E1759"/>
    </row>
    <row r="1760" spans="1:5">
      <c r="A1760" s="12"/>
      <c r="B1760" s="13"/>
      <c r="E1760"/>
    </row>
    <row r="1761" spans="1:5">
      <c r="A1761" s="12"/>
      <c r="B1761" s="13"/>
      <c r="E1761"/>
    </row>
    <row r="1762" spans="1:5">
      <c r="A1762" s="12"/>
      <c r="B1762" s="13"/>
      <c r="E1762"/>
    </row>
    <row r="1763" spans="1:5">
      <c r="A1763" s="12"/>
      <c r="B1763" s="13"/>
      <c r="E1763"/>
    </row>
    <row r="1764" spans="1:5">
      <c r="A1764" s="12"/>
      <c r="B1764" s="13"/>
      <c r="E1764"/>
    </row>
    <row r="1765" spans="1:5">
      <c r="A1765" s="12"/>
      <c r="B1765" s="13"/>
      <c r="E1765"/>
    </row>
    <row r="1766" spans="1:5">
      <c r="A1766" s="12"/>
      <c r="B1766" s="13"/>
      <c r="E1766"/>
    </row>
    <row r="1767" spans="1:5">
      <c r="A1767" s="12"/>
      <c r="B1767" s="13"/>
      <c r="E1767"/>
    </row>
    <row r="1768" spans="1:5">
      <c r="A1768" s="12"/>
      <c r="B1768" s="13"/>
      <c r="E1768"/>
    </row>
    <row r="1769" spans="1:5">
      <c r="A1769" s="12"/>
      <c r="B1769" s="13"/>
      <c r="E1769"/>
    </row>
    <row r="1770" spans="1:5">
      <c r="A1770" s="12"/>
      <c r="B1770" s="13"/>
      <c r="E1770"/>
    </row>
    <row r="1771" spans="1:5">
      <c r="A1771" s="12"/>
      <c r="B1771" s="13"/>
      <c r="E1771"/>
    </row>
    <row r="1772" spans="1:5">
      <c r="A1772" s="12"/>
      <c r="B1772" s="13"/>
      <c r="E1772"/>
    </row>
    <row r="1773" spans="1:5">
      <c r="A1773" s="12"/>
      <c r="B1773" s="13"/>
      <c r="E1773"/>
    </row>
    <row r="1774" spans="1:5">
      <c r="A1774" s="12"/>
      <c r="B1774" s="13"/>
      <c r="E1774"/>
    </row>
    <row r="1775" spans="1:5">
      <c r="A1775" s="12"/>
      <c r="B1775" s="13"/>
      <c r="E1775"/>
    </row>
    <row r="1776" spans="1:5">
      <c r="A1776" s="12"/>
      <c r="B1776" s="13"/>
      <c r="E1776"/>
    </row>
    <row r="1777" spans="1:5">
      <c r="A1777" s="12"/>
      <c r="B1777" s="13"/>
      <c r="E1777"/>
    </row>
    <row r="1778" spans="1:5">
      <c r="A1778" s="12"/>
      <c r="B1778" s="13"/>
      <c r="E1778"/>
    </row>
    <row r="1779" spans="1:5">
      <c r="A1779" s="12"/>
      <c r="B1779" s="13"/>
      <c r="E1779"/>
    </row>
    <row r="1780" spans="1:5">
      <c r="A1780" s="12"/>
      <c r="B1780" s="13"/>
      <c r="E1780"/>
    </row>
    <row r="1781" spans="1:5">
      <c r="A1781" s="12"/>
      <c r="B1781" s="13"/>
      <c r="E1781"/>
    </row>
    <row r="1782" spans="1:5">
      <c r="A1782" s="12"/>
      <c r="B1782" s="13"/>
      <c r="E1782"/>
    </row>
    <row r="1783" spans="1:5">
      <c r="A1783" s="12"/>
      <c r="B1783" s="13"/>
      <c r="E1783"/>
    </row>
    <row r="1784" spans="1:5">
      <c r="A1784" s="12"/>
      <c r="B1784" s="13"/>
      <c r="E1784"/>
    </row>
    <row r="1785" spans="1:5">
      <c r="A1785" s="12"/>
      <c r="B1785" s="13"/>
      <c r="E1785"/>
    </row>
    <row r="1786" spans="1:5">
      <c r="A1786" s="12"/>
      <c r="B1786" s="13"/>
      <c r="E1786"/>
    </row>
    <row r="1787" spans="1:5">
      <c r="A1787" s="12"/>
      <c r="B1787" s="13"/>
      <c r="E1787"/>
    </row>
    <row r="1788" spans="1:5">
      <c r="A1788" s="12"/>
      <c r="B1788" s="13"/>
      <c r="E1788"/>
    </row>
    <row r="1789" spans="1:5">
      <c r="A1789" s="12"/>
      <c r="B1789" s="13"/>
      <c r="E1789"/>
    </row>
    <row r="1790" spans="1:5">
      <c r="A1790" s="12"/>
      <c r="B1790" s="13"/>
      <c r="E1790"/>
    </row>
    <row r="1791" spans="1:5">
      <c r="A1791" s="12"/>
      <c r="B1791" s="13"/>
      <c r="E1791"/>
    </row>
    <row r="1792" spans="1:5">
      <c r="A1792" s="12"/>
      <c r="B1792" s="13"/>
      <c r="E1792"/>
    </row>
    <row r="1793" spans="1:5">
      <c r="A1793" s="12"/>
      <c r="B1793" s="13"/>
      <c r="E1793"/>
    </row>
    <row r="1794" spans="1:5">
      <c r="A1794" s="12"/>
      <c r="B1794" s="13"/>
      <c r="E1794"/>
    </row>
    <row r="1795" spans="1:5">
      <c r="A1795" s="12"/>
      <c r="B1795" s="13"/>
      <c r="E1795"/>
    </row>
    <row r="1796" spans="1:5">
      <c r="A1796" s="12"/>
      <c r="B1796" s="13"/>
      <c r="E1796"/>
    </row>
    <row r="1797" spans="1:5">
      <c r="A1797" s="12"/>
      <c r="B1797" s="13"/>
      <c r="E1797"/>
    </row>
    <row r="1798" spans="1:5">
      <c r="A1798" s="12"/>
      <c r="B1798" s="13"/>
      <c r="E1798"/>
    </row>
    <row r="1799" spans="1:5">
      <c r="A1799" s="12"/>
      <c r="B1799" s="13"/>
      <c r="E1799"/>
    </row>
    <row r="1800" spans="1:5">
      <c r="A1800" s="12"/>
      <c r="B1800" s="13"/>
      <c r="E1800"/>
    </row>
    <row r="1801" spans="1:5">
      <c r="A1801" s="12"/>
      <c r="B1801" s="13"/>
      <c r="E1801"/>
    </row>
    <row r="1802" spans="1:5">
      <c r="A1802" s="12"/>
      <c r="B1802" s="13"/>
      <c r="E1802"/>
    </row>
    <row r="1803" spans="1:5">
      <c r="A1803" s="12"/>
      <c r="B1803" s="13"/>
      <c r="E1803"/>
    </row>
    <row r="1804" spans="1:5">
      <c r="A1804" s="12"/>
      <c r="B1804" s="13"/>
      <c r="E1804"/>
    </row>
    <row r="1805" spans="1:5">
      <c r="A1805" s="12"/>
      <c r="B1805" s="13"/>
      <c r="E1805"/>
    </row>
    <row r="1806" spans="1:5">
      <c r="A1806" s="12"/>
      <c r="B1806" s="13"/>
      <c r="E1806"/>
    </row>
    <row r="1807" spans="1:5">
      <c r="A1807" s="12"/>
      <c r="B1807" s="13"/>
      <c r="E1807"/>
    </row>
    <row r="1808" spans="1:5">
      <c r="A1808" s="12"/>
      <c r="B1808" s="13"/>
      <c r="E1808"/>
    </row>
    <row r="1809" spans="1:5">
      <c r="A1809" s="12"/>
      <c r="B1809" s="13"/>
      <c r="E1809"/>
    </row>
    <row r="1810" spans="1:5">
      <c r="A1810" s="12"/>
      <c r="B1810" s="13"/>
      <c r="E1810"/>
    </row>
    <row r="1811" spans="1:5">
      <c r="A1811" s="12"/>
      <c r="B1811" s="13"/>
      <c r="E1811"/>
    </row>
    <row r="1812" spans="1:5">
      <c r="A1812" s="12"/>
      <c r="B1812" s="13"/>
      <c r="E1812"/>
    </row>
    <row r="1813" spans="1:5">
      <c r="A1813" s="12"/>
      <c r="B1813" s="13"/>
      <c r="E1813"/>
    </row>
    <row r="1814" spans="1:5">
      <c r="A1814" s="12"/>
      <c r="B1814" s="13"/>
      <c r="E1814"/>
    </row>
    <row r="1815" spans="1:5">
      <c r="A1815" s="12"/>
      <c r="B1815" s="13"/>
      <c r="E1815"/>
    </row>
    <row r="1816" spans="1:5">
      <c r="A1816" s="12"/>
      <c r="B1816" s="13"/>
      <c r="E1816"/>
    </row>
    <row r="1817" spans="1:5">
      <c r="A1817" s="12"/>
      <c r="B1817" s="13"/>
      <c r="E1817"/>
    </row>
    <row r="1818" spans="1:5">
      <c r="A1818" s="12"/>
      <c r="B1818" s="13"/>
      <c r="E1818"/>
    </row>
    <row r="1819" spans="1:5">
      <c r="A1819" s="12"/>
      <c r="B1819" s="13"/>
      <c r="E1819"/>
    </row>
    <row r="1820" spans="1:5">
      <c r="A1820" s="12"/>
      <c r="B1820" s="13"/>
      <c r="E1820"/>
    </row>
    <row r="1821" spans="1:5">
      <c r="A1821" s="12"/>
      <c r="B1821" s="13"/>
      <c r="E1821"/>
    </row>
    <row r="1822" spans="1:5">
      <c r="A1822" s="12"/>
      <c r="B1822" s="13"/>
      <c r="E1822"/>
    </row>
    <row r="1823" spans="1:5">
      <c r="A1823" s="12"/>
      <c r="B1823" s="13"/>
      <c r="E1823"/>
    </row>
    <row r="1824" spans="1:5">
      <c r="A1824" s="12"/>
      <c r="B1824" s="13"/>
      <c r="E1824"/>
    </row>
    <row r="1825" spans="1:13">
      <c r="A1825" s="12"/>
      <c r="B1825" s="13"/>
      <c r="E1825"/>
    </row>
    <row r="1826" spans="1:13">
      <c r="A1826" s="12"/>
      <c r="B1826" s="13"/>
      <c r="E1826"/>
      <c r="L1826" s="1"/>
      <c r="M1826" s="1"/>
    </row>
    <row r="1827" spans="1:13">
      <c r="A1827" s="12"/>
      <c r="B1827" s="13"/>
      <c r="E1827"/>
      <c r="L1827" s="1"/>
      <c r="M1827" s="1"/>
    </row>
    <row r="1828" spans="1:13">
      <c r="A1828" s="12"/>
      <c r="B1828" s="13"/>
      <c r="E1828"/>
      <c r="L1828" s="1"/>
      <c r="M1828" s="1"/>
    </row>
    <row r="1829" spans="1:13">
      <c r="A1829" s="12"/>
      <c r="B1829" s="13"/>
      <c r="E1829"/>
      <c r="L1829" s="1"/>
      <c r="M1829" s="1"/>
    </row>
    <row r="1830" spans="1:13">
      <c r="A1830" s="12"/>
      <c r="B1830" s="13"/>
      <c r="E1830"/>
      <c r="L1830" s="1"/>
      <c r="M1830" s="1"/>
    </row>
    <row r="1831" spans="1:13">
      <c r="A1831" s="12"/>
      <c r="B1831" s="13"/>
      <c r="E1831"/>
      <c r="L1831" s="1"/>
      <c r="M1831" s="1"/>
    </row>
    <row r="1832" spans="1:13">
      <c r="A1832" s="12"/>
      <c r="B1832" s="13"/>
      <c r="E1832"/>
      <c r="L1832" s="1"/>
      <c r="M1832" s="1"/>
    </row>
    <row r="1833" spans="1:13">
      <c r="A1833" s="12"/>
      <c r="B1833" s="13"/>
      <c r="E1833"/>
      <c r="L1833" s="1"/>
      <c r="M1833" s="1"/>
    </row>
    <row r="1834" spans="1:13">
      <c r="A1834" s="12"/>
      <c r="B1834" s="13"/>
      <c r="E1834"/>
      <c r="L1834" s="1"/>
      <c r="M1834" s="1"/>
    </row>
    <row r="1835" spans="1:13">
      <c r="A1835" s="12"/>
      <c r="B1835" s="13"/>
      <c r="E1835"/>
      <c r="L1835" s="1"/>
      <c r="M1835" s="1"/>
    </row>
    <row r="1836" spans="1:13">
      <c r="A1836" s="12"/>
      <c r="B1836" s="13"/>
      <c r="E1836"/>
      <c r="L1836" s="1"/>
      <c r="M1836" s="1"/>
    </row>
    <row r="1837" spans="1:13">
      <c r="A1837" s="12"/>
      <c r="B1837" s="13"/>
      <c r="E1837"/>
      <c r="L1837" s="1"/>
      <c r="M1837" s="1"/>
    </row>
    <row r="1838" spans="1:13">
      <c r="A1838" s="12"/>
      <c r="B1838" s="13"/>
      <c r="E1838"/>
      <c r="L1838" s="1"/>
      <c r="M1838" s="1"/>
    </row>
    <row r="1839" spans="1:13">
      <c r="A1839" s="12"/>
      <c r="B1839" s="13"/>
      <c r="E1839"/>
      <c r="L1839" s="1"/>
      <c r="M1839" s="1"/>
    </row>
    <row r="1840" spans="1:13">
      <c r="A1840" s="12"/>
      <c r="B1840" s="13"/>
      <c r="E1840"/>
      <c r="L1840" s="1"/>
      <c r="M1840" s="1"/>
    </row>
    <row r="1841" spans="1:13">
      <c r="A1841" s="12"/>
      <c r="B1841" s="13"/>
      <c r="E1841"/>
      <c r="L1841" s="1"/>
      <c r="M1841" s="1"/>
    </row>
    <row r="1842" spans="1:13">
      <c r="A1842" s="12"/>
      <c r="B1842" s="13"/>
      <c r="E1842"/>
      <c r="L1842" s="1"/>
      <c r="M1842" s="1"/>
    </row>
    <row r="1843" spans="1:13">
      <c r="A1843" s="12"/>
      <c r="B1843" s="13"/>
      <c r="E1843"/>
      <c r="L1843" s="1"/>
      <c r="M1843" s="1"/>
    </row>
    <row r="1844" spans="1:13">
      <c r="A1844" s="12"/>
      <c r="B1844" s="13"/>
      <c r="E1844"/>
      <c r="L1844" s="1"/>
      <c r="M1844" s="1"/>
    </row>
    <row r="1845" spans="1:13">
      <c r="A1845" s="12"/>
      <c r="B1845" s="13"/>
      <c r="E1845"/>
      <c r="L1845" s="1"/>
      <c r="M1845" s="1"/>
    </row>
    <row r="1846" spans="1:13">
      <c r="A1846" s="12"/>
      <c r="B1846" s="13"/>
      <c r="E1846"/>
      <c r="L1846" s="1"/>
      <c r="M1846" s="1"/>
    </row>
    <row r="1847" spans="1:13">
      <c r="A1847" s="12"/>
      <c r="B1847" s="13"/>
      <c r="E1847"/>
      <c r="L1847" s="1"/>
      <c r="M1847" s="1"/>
    </row>
    <row r="1848" spans="1:13">
      <c r="A1848" s="12"/>
      <c r="B1848" s="13"/>
      <c r="E1848"/>
      <c r="L1848" s="1"/>
      <c r="M1848" s="1"/>
    </row>
    <row r="1849" spans="1:13">
      <c r="A1849" s="12"/>
      <c r="B1849" s="13"/>
      <c r="E1849"/>
      <c r="L1849" s="1"/>
      <c r="M1849" s="1"/>
    </row>
    <row r="1850" spans="1:13">
      <c r="A1850" s="12"/>
      <c r="B1850" s="13"/>
      <c r="E1850"/>
      <c r="L1850" s="1"/>
      <c r="M1850" s="1"/>
    </row>
    <row r="1851" spans="1:13">
      <c r="A1851" s="12"/>
      <c r="B1851" s="13"/>
      <c r="E1851"/>
      <c r="L1851" s="1"/>
      <c r="M1851" s="1"/>
    </row>
    <row r="1852" spans="1:13">
      <c r="A1852" s="12"/>
      <c r="B1852" s="13"/>
      <c r="E1852"/>
      <c r="L1852" s="1"/>
      <c r="M1852" s="1"/>
    </row>
    <row r="1853" spans="1:13">
      <c r="A1853" s="12"/>
      <c r="B1853" s="13"/>
      <c r="E1853"/>
      <c r="L1853" s="1"/>
      <c r="M1853" s="1"/>
    </row>
    <row r="1854" spans="1:13">
      <c r="A1854" s="12"/>
      <c r="B1854" s="13"/>
      <c r="E1854"/>
      <c r="L1854" s="1"/>
      <c r="M1854" s="1"/>
    </row>
    <row r="1855" spans="1:13">
      <c r="A1855" s="12"/>
      <c r="B1855" s="13"/>
      <c r="E1855"/>
      <c r="L1855" s="1"/>
      <c r="M1855" s="1"/>
    </row>
    <row r="1856" spans="1:13">
      <c r="A1856" s="12"/>
      <c r="B1856" s="13"/>
      <c r="E1856"/>
      <c r="L1856" s="1"/>
      <c r="M1856" s="1"/>
    </row>
    <row r="1857" spans="1:13">
      <c r="A1857" s="12"/>
      <c r="B1857" s="13"/>
      <c r="E1857"/>
      <c r="L1857" s="1"/>
      <c r="M1857" s="1"/>
    </row>
    <row r="1858" spans="1:13">
      <c r="A1858" s="12"/>
      <c r="B1858" s="13"/>
      <c r="E1858"/>
      <c r="L1858" s="1"/>
      <c r="M1858" s="1"/>
    </row>
    <row r="1859" spans="1:13">
      <c r="A1859" s="12"/>
      <c r="B1859" s="13"/>
      <c r="E1859"/>
      <c r="L1859" s="1"/>
      <c r="M1859" s="1"/>
    </row>
    <row r="1860" spans="1:13">
      <c r="A1860" s="12"/>
      <c r="B1860" s="13"/>
      <c r="E1860"/>
      <c r="L1860" s="1"/>
      <c r="M1860" s="1"/>
    </row>
    <row r="1861" spans="1:13">
      <c r="A1861" s="12"/>
      <c r="B1861" s="13"/>
      <c r="E1861"/>
      <c r="L1861" s="1"/>
      <c r="M1861" s="1"/>
    </row>
    <row r="1862" spans="1:13">
      <c r="A1862" s="12"/>
      <c r="B1862" s="13"/>
      <c r="E1862"/>
      <c r="L1862" s="1"/>
      <c r="M1862" s="1"/>
    </row>
    <row r="1863" spans="1:13">
      <c r="A1863" s="12"/>
      <c r="B1863" s="13"/>
      <c r="E1863"/>
      <c r="L1863" s="1"/>
      <c r="M1863" s="1"/>
    </row>
    <row r="1864" spans="1:13">
      <c r="A1864" s="12"/>
      <c r="B1864" s="13"/>
      <c r="E1864"/>
      <c r="L1864" s="1"/>
      <c r="M1864" s="1"/>
    </row>
    <row r="1865" spans="1:13">
      <c r="A1865" s="12"/>
      <c r="B1865" s="13"/>
      <c r="E1865"/>
      <c r="L1865" s="1"/>
      <c r="M1865" s="1"/>
    </row>
    <row r="1866" spans="1:13">
      <c r="A1866" s="12"/>
      <c r="B1866" s="13"/>
      <c r="E1866"/>
      <c r="L1866" s="1"/>
      <c r="M1866" s="1"/>
    </row>
    <row r="1867" spans="1:13">
      <c r="A1867" s="12"/>
      <c r="B1867" s="13"/>
      <c r="E1867"/>
      <c r="L1867" s="1"/>
      <c r="M1867" s="1"/>
    </row>
    <row r="1868" spans="1:13">
      <c r="A1868" s="12"/>
      <c r="B1868" s="13"/>
      <c r="E1868"/>
      <c r="L1868" s="1"/>
      <c r="M1868" s="1"/>
    </row>
    <row r="1869" spans="1:13">
      <c r="A1869" s="12"/>
      <c r="B1869" s="13"/>
      <c r="E1869"/>
      <c r="L1869" s="1"/>
      <c r="M1869" s="1"/>
    </row>
    <row r="1870" spans="1:13">
      <c r="A1870" s="12"/>
      <c r="B1870" s="13"/>
      <c r="E1870"/>
      <c r="L1870" s="1"/>
      <c r="M1870" s="1"/>
    </row>
    <row r="1871" spans="1:13">
      <c r="A1871" s="12"/>
      <c r="B1871" s="13"/>
      <c r="E1871"/>
      <c r="L1871" s="1"/>
      <c r="M1871" s="1"/>
    </row>
    <row r="1872" spans="1:13">
      <c r="A1872" s="12"/>
      <c r="B1872" s="13"/>
      <c r="E1872"/>
      <c r="L1872" s="1"/>
      <c r="M1872" s="1"/>
    </row>
    <row r="1873" spans="1:13">
      <c r="A1873" s="12"/>
      <c r="B1873" s="13"/>
      <c r="E1873"/>
      <c r="L1873" s="1"/>
      <c r="M1873" s="1"/>
    </row>
    <row r="1874" spans="1:13">
      <c r="A1874" s="12"/>
      <c r="B1874" s="13"/>
      <c r="E1874"/>
      <c r="L1874" s="1"/>
      <c r="M1874" s="1"/>
    </row>
    <row r="1875" spans="1:13">
      <c r="A1875" s="12"/>
      <c r="B1875" s="13"/>
      <c r="E1875"/>
      <c r="L1875" s="1"/>
      <c r="M1875" s="1"/>
    </row>
    <row r="1876" spans="1:13">
      <c r="A1876" s="12"/>
      <c r="B1876" s="13"/>
      <c r="E1876"/>
      <c r="L1876" s="1"/>
      <c r="M1876" s="1"/>
    </row>
    <row r="1877" spans="1:13">
      <c r="A1877" s="12"/>
      <c r="B1877" s="13"/>
      <c r="E1877"/>
      <c r="L1877" s="1"/>
      <c r="M1877" s="1"/>
    </row>
    <row r="1878" spans="1:13">
      <c r="A1878" s="12"/>
      <c r="B1878" s="13"/>
      <c r="E1878"/>
      <c r="L1878" s="1"/>
      <c r="M1878" s="1"/>
    </row>
    <row r="1879" spans="1:13">
      <c r="A1879" s="12"/>
      <c r="B1879" s="13"/>
      <c r="E1879"/>
      <c r="L1879" s="1"/>
      <c r="M1879" s="1"/>
    </row>
    <row r="1880" spans="1:13">
      <c r="A1880" s="12"/>
      <c r="B1880" s="13"/>
      <c r="E1880"/>
      <c r="L1880" s="1"/>
      <c r="M1880" s="1"/>
    </row>
    <row r="1881" spans="1:13">
      <c r="A1881" s="12"/>
      <c r="B1881" s="13"/>
      <c r="E1881"/>
      <c r="L1881" s="1"/>
      <c r="M1881" s="1"/>
    </row>
    <row r="1882" spans="1:13">
      <c r="A1882" s="12"/>
      <c r="B1882" s="13"/>
      <c r="E1882"/>
      <c r="L1882" s="1"/>
      <c r="M1882" s="1"/>
    </row>
    <row r="1883" spans="1:13">
      <c r="A1883" s="12"/>
      <c r="B1883" s="13"/>
      <c r="E1883"/>
      <c r="L1883" s="1"/>
      <c r="M1883" s="1"/>
    </row>
    <row r="1884" spans="1:13">
      <c r="A1884" s="12"/>
      <c r="B1884" s="13"/>
      <c r="E1884"/>
      <c r="L1884" s="1"/>
      <c r="M1884" s="1"/>
    </row>
    <row r="1885" spans="1:13">
      <c r="A1885" s="12"/>
      <c r="B1885" s="13"/>
      <c r="E1885"/>
      <c r="L1885" s="1"/>
      <c r="M1885" s="1"/>
    </row>
    <row r="1886" spans="1:13">
      <c r="A1886" s="12"/>
      <c r="B1886" s="13"/>
      <c r="E1886"/>
      <c r="L1886" s="1"/>
      <c r="M1886" s="1"/>
    </row>
    <row r="1887" spans="1:13">
      <c r="A1887" s="12"/>
      <c r="B1887" s="13"/>
      <c r="E1887"/>
      <c r="L1887" s="1"/>
      <c r="M1887" s="1"/>
    </row>
    <row r="1888" spans="1:13">
      <c r="A1888" s="12"/>
      <c r="B1888" s="13"/>
      <c r="E1888"/>
      <c r="L1888" s="1"/>
      <c r="M1888" s="1"/>
    </row>
    <row r="1889" spans="1:13">
      <c r="A1889" s="12"/>
      <c r="B1889" s="13"/>
      <c r="E1889"/>
      <c r="L1889" s="1"/>
      <c r="M1889" s="1"/>
    </row>
    <row r="1890" spans="1:13">
      <c r="A1890" s="12"/>
      <c r="B1890" s="13"/>
      <c r="E1890"/>
      <c r="L1890" s="1"/>
      <c r="M1890" s="1"/>
    </row>
    <row r="1891" spans="1:13">
      <c r="A1891" s="12"/>
      <c r="B1891" s="13"/>
      <c r="E1891"/>
      <c r="L1891" s="1"/>
      <c r="M1891" s="1"/>
    </row>
    <row r="1892" spans="1:13">
      <c r="A1892" s="12"/>
      <c r="B1892" s="13"/>
      <c r="E1892"/>
      <c r="L1892" s="1"/>
      <c r="M1892" s="1"/>
    </row>
    <row r="1893" spans="1:13">
      <c r="A1893" s="12"/>
      <c r="B1893" s="13"/>
      <c r="E1893"/>
      <c r="L1893" s="1"/>
      <c r="M1893" s="1"/>
    </row>
    <row r="1894" spans="1:13">
      <c r="A1894" s="12"/>
      <c r="B1894" s="13"/>
      <c r="E1894"/>
      <c r="L1894" s="1"/>
      <c r="M1894" s="1"/>
    </row>
    <row r="1895" spans="1:13">
      <c r="A1895" s="12"/>
      <c r="B1895" s="13"/>
      <c r="E1895"/>
      <c r="L1895" s="1"/>
      <c r="M1895" s="1"/>
    </row>
    <row r="1896" spans="1:13">
      <c r="A1896" s="12"/>
      <c r="B1896" s="13"/>
      <c r="E1896"/>
      <c r="L1896" s="1"/>
      <c r="M1896" s="1"/>
    </row>
    <row r="1897" spans="1:13">
      <c r="A1897" s="12"/>
      <c r="B1897" s="13"/>
      <c r="E1897"/>
      <c r="L1897" s="1"/>
      <c r="M1897" s="1"/>
    </row>
    <row r="1898" spans="1:13">
      <c r="A1898" s="12"/>
      <c r="B1898" s="13"/>
      <c r="E1898"/>
      <c r="L1898" s="1"/>
      <c r="M1898" s="1"/>
    </row>
    <row r="1899" spans="1:13">
      <c r="A1899" s="12"/>
      <c r="B1899" s="13"/>
      <c r="E1899"/>
      <c r="L1899" s="1"/>
      <c r="M1899" s="1"/>
    </row>
    <row r="1900" spans="1:13">
      <c r="A1900" s="12"/>
      <c r="B1900" s="13"/>
      <c r="E1900"/>
      <c r="L1900" s="1"/>
      <c r="M1900" s="1"/>
    </row>
    <row r="1901" spans="1:13">
      <c r="A1901" s="12"/>
      <c r="B1901" s="13"/>
      <c r="E1901"/>
      <c r="L1901" s="1"/>
      <c r="M1901" s="1"/>
    </row>
    <row r="1902" spans="1:13">
      <c r="A1902" s="12"/>
      <c r="B1902" s="13"/>
      <c r="E1902"/>
      <c r="L1902" s="1"/>
      <c r="M1902" s="1"/>
    </row>
    <row r="1903" spans="1:13">
      <c r="A1903" s="12"/>
      <c r="B1903" s="13"/>
      <c r="E1903"/>
      <c r="L1903" s="1"/>
      <c r="M1903" s="1"/>
    </row>
    <row r="1904" spans="1:13">
      <c r="A1904" s="12"/>
      <c r="B1904" s="13"/>
      <c r="E1904"/>
      <c r="L1904" s="1"/>
      <c r="M1904" s="1"/>
    </row>
    <row r="1905" spans="1:13">
      <c r="A1905" s="12"/>
      <c r="B1905" s="13"/>
      <c r="E1905"/>
      <c r="L1905" s="1"/>
      <c r="M1905" s="1"/>
    </row>
    <row r="1906" spans="1:13">
      <c r="A1906" s="12"/>
      <c r="B1906" s="13"/>
      <c r="E1906"/>
      <c r="L1906" s="1"/>
      <c r="M1906" s="1"/>
    </row>
    <row r="1907" spans="1:13">
      <c r="A1907" s="12"/>
      <c r="B1907" s="13"/>
      <c r="E1907"/>
      <c r="L1907" s="1"/>
      <c r="M1907" s="1"/>
    </row>
    <row r="1908" spans="1:13">
      <c r="A1908" s="12"/>
      <c r="B1908" s="13"/>
      <c r="E1908"/>
      <c r="L1908" s="1"/>
      <c r="M1908" s="1"/>
    </row>
    <row r="1909" spans="1:13">
      <c r="A1909" s="12"/>
      <c r="B1909" s="13"/>
      <c r="E1909"/>
      <c r="L1909" s="1"/>
      <c r="M1909" s="1"/>
    </row>
    <row r="1910" spans="1:13">
      <c r="A1910" s="12"/>
      <c r="B1910" s="13"/>
      <c r="E1910"/>
      <c r="L1910" s="1"/>
      <c r="M1910" s="1"/>
    </row>
    <row r="1911" spans="1:13">
      <c r="A1911" s="12"/>
      <c r="B1911" s="13"/>
      <c r="E1911"/>
      <c r="L1911" s="1"/>
      <c r="M1911" s="1"/>
    </row>
    <row r="1912" spans="1:13">
      <c r="A1912" s="12"/>
      <c r="B1912" s="13"/>
      <c r="E1912"/>
      <c r="L1912" s="1"/>
      <c r="M1912" s="1"/>
    </row>
    <row r="1913" spans="1:13">
      <c r="A1913" s="12"/>
      <c r="B1913" s="13"/>
      <c r="E1913"/>
      <c r="L1913" s="1"/>
      <c r="M1913" s="1"/>
    </row>
    <row r="1914" spans="1:13">
      <c r="A1914" s="12"/>
      <c r="B1914" s="13"/>
      <c r="E1914"/>
      <c r="L1914" s="1"/>
      <c r="M1914" s="1"/>
    </row>
    <row r="1915" spans="1:13">
      <c r="A1915" s="12"/>
      <c r="B1915" s="13"/>
      <c r="E1915"/>
      <c r="L1915" s="1"/>
      <c r="M1915" s="1"/>
    </row>
    <row r="1916" spans="1:13">
      <c r="A1916" s="12"/>
      <c r="B1916" s="13"/>
      <c r="E1916"/>
      <c r="L1916" s="1"/>
      <c r="M1916" s="1"/>
    </row>
    <row r="1917" spans="1:13">
      <c r="A1917" s="12"/>
      <c r="B1917" s="13"/>
      <c r="E1917"/>
      <c r="L1917" s="1"/>
      <c r="M1917" s="1"/>
    </row>
    <row r="1918" spans="1:13">
      <c r="A1918" s="12"/>
      <c r="B1918" s="13"/>
      <c r="E1918"/>
      <c r="L1918" s="1"/>
      <c r="M1918" s="1"/>
    </row>
    <row r="1919" spans="1:13">
      <c r="A1919" s="12"/>
      <c r="B1919" s="13"/>
      <c r="E1919"/>
      <c r="L1919" s="1"/>
      <c r="M1919" s="1"/>
    </row>
    <row r="1920" spans="1:13">
      <c r="A1920" s="12"/>
      <c r="B1920" s="13"/>
      <c r="E1920"/>
      <c r="L1920" s="1"/>
      <c r="M1920" s="1"/>
    </row>
    <row r="1921" spans="1:13">
      <c r="A1921" s="12"/>
      <c r="B1921" s="13"/>
      <c r="E1921"/>
      <c r="L1921" s="1"/>
      <c r="M1921" s="1"/>
    </row>
    <row r="1922" spans="1:13">
      <c r="A1922" s="12"/>
      <c r="B1922" s="13"/>
      <c r="E1922"/>
      <c r="L1922" s="1"/>
      <c r="M1922" s="1"/>
    </row>
    <row r="1923" spans="1:13">
      <c r="A1923" s="12"/>
      <c r="B1923" s="13"/>
      <c r="E1923"/>
      <c r="L1923" s="1"/>
      <c r="M1923" s="1"/>
    </row>
    <row r="1924" spans="1:13">
      <c r="A1924" s="12"/>
      <c r="B1924" s="13"/>
      <c r="E1924"/>
      <c r="L1924" s="1"/>
      <c r="M1924" s="1"/>
    </row>
    <row r="1925" spans="1:13">
      <c r="A1925" s="12"/>
      <c r="B1925" s="13"/>
      <c r="E1925"/>
      <c r="L1925" s="1"/>
      <c r="M1925" s="1"/>
    </row>
    <row r="1926" spans="1:13">
      <c r="A1926" s="12"/>
      <c r="B1926" s="13"/>
      <c r="E1926"/>
      <c r="L1926" s="1"/>
      <c r="M1926" s="1"/>
    </row>
    <row r="1927" spans="1:13">
      <c r="A1927" s="12"/>
      <c r="B1927" s="13"/>
      <c r="E1927"/>
      <c r="L1927" s="1"/>
      <c r="M1927" s="1"/>
    </row>
    <row r="1928" spans="1:13">
      <c r="A1928" s="12"/>
      <c r="B1928" s="13"/>
      <c r="E1928"/>
      <c r="L1928" s="1"/>
      <c r="M1928" s="1"/>
    </row>
    <row r="1929" spans="1:13">
      <c r="A1929" s="12"/>
      <c r="B1929" s="13"/>
      <c r="E1929"/>
      <c r="L1929" s="1"/>
      <c r="M1929" s="1"/>
    </row>
    <row r="1930" spans="1:13">
      <c r="A1930" s="12"/>
      <c r="B1930" s="13"/>
      <c r="E1930"/>
      <c r="L1930" s="1"/>
      <c r="M1930" s="1"/>
    </row>
    <row r="1931" spans="1:13">
      <c r="A1931" s="12"/>
      <c r="B1931" s="13"/>
      <c r="E1931"/>
      <c r="L1931" s="1"/>
      <c r="M1931" s="1"/>
    </row>
    <row r="1932" spans="1:13">
      <c r="A1932" s="12"/>
      <c r="B1932" s="13"/>
      <c r="E1932"/>
      <c r="L1932" s="1"/>
      <c r="M1932" s="1"/>
    </row>
    <row r="1933" spans="1:13">
      <c r="A1933" s="12"/>
      <c r="B1933" s="13"/>
      <c r="E1933"/>
      <c r="L1933" s="1"/>
      <c r="M1933" s="1"/>
    </row>
    <row r="1934" spans="1:13">
      <c r="A1934" s="12"/>
      <c r="B1934" s="13"/>
      <c r="E1934"/>
      <c r="L1934" s="1"/>
      <c r="M1934" s="1"/>
    </row>
    <row r="1935" spans="1:13">
      <c r="A1935" s="12"/>
      <c r="B1935" s="13"/>
      <c r="E1935"/>
      <c r="L1935" s="1"/>
      <c r="M1935" s="1"/>
    </row>
    <row r="1936" spans="1:13">
      <c r="A1936" s="12"/>
      <c r="B1936" s="13"/>
      <c r="E1936"/>
      <c r="L1936" s="1"/>
      <c r="M1936" s="1"/>
    </row>
    <row r="1937" spans="1:13">
      <c r="A1937" s="12"/>
      <c r="B1937" s="13"/>
      <c r="E1937"/>
      <c r="L1937" s="1"/>
      <c r="M1937" s="1"/>
    </row>
    <row r="1938" spans="1:13">
      <c r="A1938" s="12"/>
      <c r="B1938" s="13"/>
      <c r="E1938"/>
      <c r="L1938" s="1"/>
      <c r="M1938" s="1"/>
    </row>
    <row r="1939" spans="1:13">
      <c r="A1939" s="12"/>
      <c r="B1939" s="13"/>
      <c r="E1939"/>
      <c r="L1939" s="1"/>
      <c r="M1939" s="1"/>
    </row>
    <row r="1940" spans="1:13">
      <c r="A1940" s="12"/>
      <c r="B1940" s="13"/>
      <c r="E1940"/>
      <c r="L1940" s="1"/>
      <c r="M1940" s="1"/>
    </row>
    <row r="1941" spans="1:13">
      <c r="A1941" s="12"/>
      <c r="B1941" s="13"/>
      <c r="E1941"/>
      <c r="L1941" s="1"/>
      <c r="M1941" s="1"/>
    </row>
    <row r="1942" spans="1:13">
      <c r="A1942" s="12"/>
      <c r="B1942" s="13"/>
      <c r="E1942"/>
      <c r="L1942" s="1"/>
      <c r="M1942" s="1"/>
    </row>
    <row r="1943" spans="1:13">
      <c r="A1943" s="12"/>
      <c r="B1943" s="13"/>
      <c r="E1943"/>
      <c r="L1943" s="1"/>
      <c r="M1943" s="1"/>
    </row>
    <row r="1944" spans="1:13">
      <c r="A1944" s="12"/>
      <c r="B1944" s="13"/>
      <c r="E1944"/>
      <c r="L1944" s="1"/>
      <c r="M1944" s="1"/>
    </row>
    <row r="1945" spans="1:13">
      <c r="A1945" s="12"/>
      <c r="B1945" s="13"/>
      <c r="E1945"/>
      <c r="L1945" s="1"/>
      <c r="M1945" s="1"/>
    </row>
    <row r="1946" spans="1:13">
      <c r="A1946" s="12"/>
      <c r="B1946" s="13"/>
      <c r="E1946"/>
      <c r="L1946" s="1"/>
      <c r="M1946" s="1"/>
    </row>
    <row r="1947" spans="1:13">
      <c r="A1947" s="12"/>
      <c r="B1947" s="13"/>
      <c r="E1947"/>
      <c r="L1947" s="1"/>
      <c r="M1947" s="1"/>
    </row>
    <row r="1948" spans="1:13">
      <c r="A1948" s="12"/>
      <c r="B1948" s="13"/>
      <c r="E1948"/>
      <c r="L1948" s="1"/>
      <c r="M1948" s="1"/>
    </row>
    <row r="1949" spans="1:13">
      <c r="A1949" s="12"/>
      <c r="B1949" s="13"/>
      <c r="E1949"/>
      <c r="L1949" s="1"/>
      <c r="M1949" s="1"/>
    </row>
    <row r="1950" spans="1:13">
      <c r="A1950" s="12"/>
      <c r="B1950" s="13"/>
      <c r="E1950"/>
      <c r="L1950" s="1"/>
      <c r="M1950" s="1"/>
    </row>
    <row r="1951" spans="1:13">
      <c r="A1951" s="12"/>
      <c r="B1951" s="13"/>
      <c r="E1951"/>
      <c r="L1951" s="1"/>
      <c r="M1951" s="1"/>
    </row>
    <row r="1952" spans="1:13">
      <c r="A1952" s="12"/>
      <c r="B1952" s="13"/>
      <c r="E1952"/>
      <c r="L1952" s="1"/>
      <c r="M1952" s="1"/>
    </row>
    <row r="1953" spans="1:13">
      <c r="A1953" s="12"/>
      <c r="B1953" s="13"/>
      <c r="E1953"/>
      <c r="L1953" s="1"/>
      <c r="M1953" s="1"/>
    </row>
    <row r="1954" spans="1:13">
      <c r="A1954" s="12"/>
      <c r="B1954" s="13"/>
      <c r="E1954"/>
      <c r="L1954" s="1"/>
      <c r="M1954" s="1"/>
    </row>
    <row r="1955" spans="1:13">
      <c r="A1955" s="12"/>
      <c r="B1955" s="13"/>
      <c r="E1955"/>
      <c r="L1955" s="1"/>
      <c r="M1955" s="1"/>
    </row>
    <row r="1956" spans="1:13">
      <c r="A1956" s="12"/>
      <c r="B1956" s="13"/>
      <c r="E1956"/>
      <c r="L1956" s="1"/>
      <c r="M1956" s="1"/>
    </row>
    <row r="1957" spans="1:13">
      <c r="A1957" s="12"/>
      <c r="B1957" s="13"/>
      <c r="E1957"/>
      <c r="L1957" s="1"/>
      <c r="M1957" s="1"/>
    </row>
    <row r="1958" spans="1:13">
      <c r="A1958" s="12"/>
      <c r="B1958" s="13"/>
      <c r="E1958"/>
      <c r="L1958" s="1"/>
      <c r="M1958" s="1"/>
    </row>
    <row r="1959" spans="1:13">
      <c r="A1959" s="12"/>
      <c r="B1959" s="13"/>
      <c r="E1959"/>
      <c r="L1959" s="1"/>
      <c r="M1959" s="1"/>
    </row>
    <row r="1960" spans="1:13">
      <c r="A1960" s="12"/>
      <c r="B1960" s="13"/>
      <c r="E1960"/>
      <c r="L1960" s="1"/>
      <c r="M1960" s="1"/>
    </row>
    <row r="1961" spans="1:13">
      <c r="A1961" s="12"/>
      <c r="B1961" s="13"/>
      <c r="E1961"/>
      <c r="L1961" s="1"/>
      <c r="M1961" s="1"/>
    </row>
    <row r="1962" spans="1:13">
      <c r="A1962" s="12"/>
      <c r="B1962" s="13"/>
      <c r="E1962"/>
      <c r="L1962" s="1"/>
      <c r="M1962" s="1"/>
    </row>
    <row r="1963" spans="1:13">
      <c r="A1963" s="12"/>
      <c r="B1963" s="13"/>
      <c r="E1963"/>
      <c r="L1963" s="1"/>
      <c r="M1963" s="1"/>
    </row>
    <row r="1964" spans="1:13">
      <c r="A1964" s="12"/>
      <c r="B1964" s="13"/>
      <c r="E1964"/>
      <c r="L1964" s="1"/>
      <c r="M1964" s="1"/>
    </row>
    <row r="1965" spans="1:13">
      <c r="A1965" s="12"/>
      <c r="B1965" s="13"/>
      <c r="E1965"/>
      <c r="L1965" s="1"/>
      <c r="M1965" s="1"/>
    </row>
    <row r="1966" spans="1:13">
      <c r="A1966" s="12"/>
      <c r="B1966" s="13"/>
      <c r="E1966"/>
      <c r="L1966" s="1"/>
      <c r="M1966" s="1"/>
    </row>
    <row r="1967" spans="1:13">
      <c r="A1967" s="12"/>
      <c r="B1967" s="13"/>
      <c r="E1967"/>
      <c r="L1967" s="1"/>
      <c r="M1967" s="1"/>
    </row>
    <row r="1968" spans="1:13">
      <c r="A1968" s="12"/>
      <c r="B1968" s="13"/>
      <c r="E1968"/>
      <c r="L1968" s="1"/>
      <c r="M1968" s="1"/>
    </row>
    <row r="1969" spans="1:13">
      <c r="A1969" s="12"/>
      <c r="B1969" s="13"/>
      <c r="E1969"/>
      <c r="L1969" s="1"/>
      <c r="M1969" s="1"/>
    </row>
    <row r="1970" spans="1:13">
      <c r="A1970" s="12"/>
      <c r="B1970" s="13"/>
      <c r="E1970"/>
      <c r="L1970" s="1"/>
      <c r="M1970" s="1"/>
    </row>
    <row r="1971" spans="1:13">
      <c r="A1971" s="12"/>
      <c r="B1971" s="13"/>
      <c r="E1971"/>
      <c r="L1971" s="1"/>
      <c r="M1971" s="1"/>
    </row>
    <row r="1972" spans="1:13">
      <c r="A1972" s="12"/>
      <c r="B1972" s="13"/>
      <c r="E1972"/>
      <c r="L1972" s="1"/>
      <c r="M1972" s="1"/>
    </row>
    <row r="1973" spans="1:13">
      <c r="A1973" s="12"/>
      <c r="B1973" s="13"/>
      <c r="E1973"/>
      <c r="L1973" s="1"/>
      <c r="M1973" s="1"/>
    </row>
    <row r="1974" spans="1:13">
      <c r="A1974" s="12"/>
      <c r="B1974" s="13"/>
      <c r="E1974"/>
      <c r="L1974" s="1"/>
      <c r="M1974" s="1"/>
    </row>
    <row r="1975" spans="1:13">
      <c r="A1975" s="12"/>
      <c r="B1975" s="13"/>
      <c r="E1975"/>
      <c r="L1975" s="1"/>
      <c r="M1975" s="1"/>
    </row>
    <row r="1976" spans="1:13">
      <c r="A1976" s="12"/>
      <c r="B1976" s="13"/>
      <c r="E1976"/>
      <c r="L1976" s="1"/>
      <c r="M1976" s="1"/>
    </row>
    <row r="1977" spans="1:13">
      <c r="A1977" s="12"/>
      <c r="B1977" s="13"/>
      <c r="E1977"/>
      <c r="L1977" s="1"/>
      <c r="M1977" s="1"/>
    </row>
    <row r="1978" spans="1:13">
      <c r="A1978" s="12"/>
      <c r="B1978" s="13"/>
      <c r="E1978"/>
      <c r="L1978" s="1"/>
      <c r="M1978" s="1"/>
    </row>
    <row r="1979" spans="1:13">
      <c r="A1979" s="12"/>
      <c r="B1979" s="13"/>
      <c r="E1979"/>
      <c r="L1979" s="1"/>
      <c r="M1979" s="1"/>
    </row>
    <row r="1980" spans="1:13">
      <c r="A1980" s="12"/>
      <c r="B1980" s="13"/>
      <c r="E1980"/>
      <c r="L1980" s="1"/>
      <c r="M1980" s="1"/>
    </row>
    <row r="1981" spans="1:13">
      <c r="A1981" s="12"/>
      <c r="B1981" s="13"/>
      <c r="E1981"/>
      <c r="L1981" s="1"/>
      <c r="M1981" s="1"/>
    </row>
    <row r="1982" spans="1:13">
      <c r="A1982" s="12"/>
      <c r="B1982" s="13"/>
      <c r="E1982"/>
      <c r="L1982" s="1"/>
      <c r="M1982" s="1"/>
    </row>
    <row r="1983" spans="1:13">
      <c r="A1983" s="12"/>
      <c r="B1983" s="13"/>
      <c r="E1983"/>
      <c r="L1983" s="1"/>
      <c r="M1983" s="1"/>
    </row>
    <row r="1984" spans="1:13">
      <c r="A1984" s="12"/>
      <c r="B1984" s="13"/>
      <c r="E1984"/>
      <c r="L1984" s="1"/>
      <c r="M1984" s="1"/>
    </row>
    <row r="1985" spans="1:13">
      <c r="A1985" s="12"/>
      <c r="B1985" s="13"/>
      <c r="E1985"/>
      <c r="L1985" s="1"/>
      <c r="M1985" s="1"/>
    </row>
    <row r="1986" spans="1:13">
      <c r="A1986" s="12"/>
      <c r="B1986" s="13"/>
      <c r="E1986"/>
      <c r="L1986" s="1"/>
      <c r="M1986" s="1"/>
    </row>
    <row r="1987" spans="1:13">
      <c r="A1987" s="12"/>
      <c r="B1987" s="13"/>
      <c r="E1987"/>
      <c r="L1987" s="1"/>
      <c r="M1987" s="1"/>
    </row>
    <row r="1988" spans="1:13">
      <c r="A1988" s="12"/>
      <c r="B1988" s="13"/>
      <c r="E1988"/>
      <c r="L1988" s="1"/>
      <c r="M1988" s="1"/>
    </row>
    <row r="1989" spans="1:13">
      <c r="A1989" s="12"/>
      <c r="B1989" s="13"/>
      <c r="E1989"/>
      <c r="L1989" s="1"/>
      <c r="M1989" s="1"/>
    </row>
    <row r="1990" spans="1:13">
      <c r="A1990" s="12"/>
      <c r="B1990" s="13"/>
      <c r="E1990"/>
      <c r="L1990" s="1"/>
      <c r="M1990" s="1"/>
    </row>
    <row r="1991" spans="1:13">
      <c r="A1991" s="12"/>
      <c r="B1991" s="13"/>
      <c r="E1991"/>
      <c r="L1991" s="1"/>
      <c r="M1991" s="1"/>
    </row>
    <row r="1992" spans="1:13">
      <c r="A1992" s="12"/>
      <c r="B1992" s="13"/>
      <c r="E1992"/>
      <c r="L1992" s="1"/>
      <c r="M1992" s="1"/>
    </row>
    <row r="1993" spans="1:13">
      <c r="A1993" s="12"/>
      <c r="B1993" s="13"/>
      <c r="E1993"/>
      <c r="L1993" s="1"/>
      <c r="M1993" s="1"/>
    </row>
    <row r="1994" spans="1:13">
      <c r="A1994" s="12"/>
      <c r="B1994" s="13"/>
      <c r="E1994"/>
      <c r="L1994" s="1"/>
      <c r="M1994" s="1"/>
    </row>
    <row r="1995" spans="1:13">
      <c r="A1995" s="12"/>
      <c r="B1995" s="13"/>
      <c r="E1995"/>
      <c r="L1995" s="1"/>
      <c r="M1995" s="1"/>
    </row>
    <row r="1996" spans="1:13">
      <c r="A1996" s="12"/>
      <c r="B1996" s="13"/>
      <c r="E1996"/>
      <c r="L1996" s="1"/>
      <c r="M1996" s="1"/>
    </row>
    <row r="1997" spans="1:13">
      <c r="A1997" s="12"/>
      <c r="B1997" s="13"/>
      <c r="E1997"/>
      <c r="L1997" s="1"/>
      <c r="M1997" s="1"/>
    </row>
    <row r="1998" spans="1:13">
      <c r="A1998" s="12"/>
      <c r="B1998" s="13"/>
      <c r="E1998"/>
      <c r="L1998" s="1"/>
      <c r="M1998" s="1"/>
    </row>
    <row r="1999" spans="1:13">
      <c r="A1999" s="12"/>
      <c r="B1999" s="13"/>
      <c r="E1999"/>
      <c r="L1999" s="1"/>
      <c r="M1999" s="1"/>
    </row>
    <row r="2000" spans="1:13">
      <c r="A2000" s="12"/>
      <c r="B2000" s="13"/>
      <c r="E2000"/>
      <c r="L2000" s="1"/>
      <c r="M2000" s="1"/>
    </row>
    <row r="2001" spans="1:13">
      <c r="A2001" s="12"/>
      <c r="B2001" s="13"/>
      <c r="E2001"/>
      <c r="L2001" s="1"/>
      <c r="M2001" s="1"/>
    </row>
    <row r="2002" spans="1:13">
      <c r="A2002" s="12"/>
      <c r="B2002" s="13"/>
      <c r="E2002"/>
      <c r="L2002" s="1"/>
      <c r="M2002" s="1"/>
    </row>
    <row r="2003" spans="1:13">
      <c r="A2003" s="12"/>
      <c r="B2003" s="13"/>
      <c r="E2003"/>
      <c r="L2003" s="1"/>
      <c r="M2003" s="1"/>
    </row>
    <row r="2004" spans="1:13">
      <c r="A2004" s="12"/>
      <c r="B2004" s="13"/>
      <c r="E2004"/>
      <c r="L2004" s="1"/>
      <c r="M2004" s="1"/>
    </row>
    <row r="2005" spans="1:13">
      <c r="A2005" s="12"/>
      <c r="B2005" s="13"/>
      <c r="E2005"/>
      <c r="L2005" s="1"/>
      <c r="M2005" s="1"/>
    </row>
    <row r="2006" spans="1:13">
      <c r="A2006" s="12"/>
      <c r="B2006" s="13"/>
      <c r="E2006"/>
      <c r="L2006" s="1"/>
      <c r="M2006" s="1"/>
    </row>
    <row r="2007" spans="1:13">
      <c r="A2007" s="12"/>
      <c r="B2007" s="13"/>
      <c r="E2007"/>
      <c r="L2007" s="1"/>
      <c r="M2007" s="1"/>
    </row>
    <row r="2008" spans="1:13">
      <c r="A2008" s="12"/>
      <c r="B2008" s="13"/>
      <c r="E2008"/>
      <c r="L2008" s="1"/>
      <c r="M2008" s="1"/>
    </row>
    <row r="2009" spans="1:13">
      <c r="A2009" s="12"/>
      <c r="B2009" s="13"/>
      <c r="E2009"/>
      <c r="L2009" s="1"/>
      <c r="M2009" s="1"/>
    </row>
    <row r="2010" spans="1:13">
      <c r="A2010" s="12"/>
      <c r="B2010" s="13"/>
      <c r="E2010"/>
      <c r="L2010" s="1"/>
      <c r="M2010" s="1"/>
    </row>
    <row r="2011" spans="1:13">
      <c r="A2011" s="12"/>
      <c r="B2011" s="13"/>
      <c r="E2011"/>
      <c r="L2011" s="1"/>
      <c r="M2011" s="1"/>
    </row>
    <row r="2012" spans="1:13">
      <c r="A2012" s="12"/>
      <c r="B2012" s="13"/>
      <c r="E2012"/>
      <c r="L2012" s="1"/>
      <c r="M2012" s="1"/>
    </row>
    <row r="2013" spans="1:13">
      <c r="A2013" s="12"/>
      <c r="B2013" s="13"/>
      <c r="E2013"/>
      <c r="L2013" s="1"/>
      <c r="M2013" s="1"/>
    </row>
    <row r="2014" spans="1:13">
      <c r="A2014" s="12"/>
      <c r="B2014" s="13"/>
      <c r="E2014"/>
      <c r="L2014" s="1"/>
      <c r="M2014" s="1"/>
    </row>
    <row r="2015" spans="1:13">
      <c r="A2015" s="12"/>
      <c r="B2015" s="13"/>
      <c r="E2015"/>
      <c r="L2015" s="1"/>
      <c r="M2015" s="1"/>
    </row>
    <row r="2016" spans="1:13">
      <c r="A2016" s="12"/>
      <c r="B2016" s="13"/>
      <c r="E2016"/>
      <c r="L2016" s="1"/>
      <c r="M2016" s="1"/>
    </row>
    <row r="2017" spans="1:13">
      <c r="A2017" s="12"/>
      <c r="B2017" s="13"/>
      <c r="E2017"/>
      <c r="L2017" s="1"/>
      <c r="M2017" s="1"/>
    </row>
    <row r="2018" spans="1:13">
      <c r="A2018" s="12"/>
      <c r="B2018" s="13"/>
      <c r="E2018"/>
      <c r="L2018" s="1"/>
      <c r="M2018" s="1"/>
    </row>
    <row r="2019" spans="1:13">
      <c r="A2019" s="12"/>
      <c r="B2019" s="13"/>
      <c r="E2019"/>
      <c r="L2019" s="1"/>
      <c r="M2019" s="1"/>
    </row>
    <row r="2020" spans="1:13">
      <c r="A2020" s="12"/>
      <c r="B2020" s="13"/>
      <c r="E2020"/>
      <c r="L2020" s="1"/>
      <c r="M2020" s="1"/>
    </row>
    <row r="2021" spans="1:13">
      <c r="A2021" s="12"/>
      <c r="B2021" s="13"/>
      <c r="E2021"/>
      <c r="L2021" s="1"/>
      <c r="M2021" s="1"/>
    </row>
    <row r="2022" spans="1:13">
      <c r="A2022" s="12"/>
      <c r="B2022" s="13"/>
      <c r="E2022"/>
      <c r="L2022" s="1"/>
      <c r="M2022" s="1"/>
    </row>
    <row r="2023" spans="1:13">
      <c r="A2023" s="12"/>
      <c r="B2023" s="13"/>
      <c r="E2023"/>
      <c r="L2023" s="1"/>
      <c r="M2023" s="1"/>
    </row>
    <row r="2024" spans="1:13">
      <c r="A2024" s="12"/>
      <c r="B2024" s="13"/>
      <c r="E2024"/>
      <c r="L2024" s="1"/>
      <c r="M2024" s="1"/>
    </row>
    <row r="2025" spans="1:13">
      <c r="A2025" s="12"/>
      <c r="B2025" s="13"/>
      <c r="E2025"/>
      <c r="L2025" s="1"/>
      <c r="M2025" s="1"/>
    </row>
    <row r="2026" spans="1:13">
      <c r="A2026" s="12"/>
      <c r="B2026" s="13"/>
      <c r="E2026"/>
      <c r="L2026" s="1"/>
      <c r="M2026" s="1"/>
    </row>
    <row r="2027" spans="1:13">
      <c r="A2027" s="12"/>
      <c r="B2027" s="13"/>
      <c r="E2027"/>
      <c r="L2027" s="1"/>
      <c r="M2027" s="1"/>
    </row>
    <row r="2028" spans="1:13">
      <c r="A2028" s="12"/>
      <c r="B2028" s="13"/>
      <c r="E2028"/>
      <c r="L2028" s="1"/>
      <c r="M2028" s="1"/>
    </row>
    <row r="2029" spans="1:13">
      <c r="A2029" s="12"/>
      <c r="B2029" s="13"/>
      <c r="E2029"/>
      <c r="L2029" s="1"/>
      <c r="M2029" s="1"/>
    </row>
    <row r="2030" spans="1:13">
      <c r="A2030" s="12"/>
      <c r="B2030" s="13"/>
      <c r="E2030"/>
      <c r="L2030" s="1"/>
      <c r="M2030" s="1"/>
    </row>
    <row r="2031" spans="1:13">
      <c r="A2031" s="12"/>
      <c r="B2031" s="13"/>
      <c r="E2031"/>
      <c r="L2031" s="1"/>
      <c r="M2031" s="1"/>
    </row>
    <row r="2032" spans="1:13">
      <c r="A2032" s="12"/>
      <c r="B2032" s="13"/>
      <c r="E2032"/>
      <c r="L2032" s="1"/>
      <c r="M2032" s="1"/>
    </row>
    <row r="2033" spans="1:13">
      <c r="A2033" s="12"/>
      <c r="B2033" s="13"/>
      <c r="E2033"/>
      <c r="L2033" s="1"/>
      <c r="M2033" s="1"/>
    </row>
    <row r="2034" spans="1:13">
      <c r="A2034" s="12"/>
      <c r="B2034" s="13"/>
      <c r="E2034"/>
      <c r="L2034" s="1"/>
      <c r="M2034" s="1"/>
    </row>
    <row r="2035" spans="1:13">
      <c r="A2035" s="12"/>
      <c r="B2035" s="13"/>
      <c r="E2035"/>
      <c r="L2035" s="1"/>
      <c r="M2035" s="1"/>
    </row>
    <row r="2036" spans="1:13">
      <c r="A2036" s="12"/>
      <c r="B2036" s="13"/>
      <c r="E2036"/>
      <c r="L2036" s="1"/>
      <c r="M2036" s="1"/>
    </row>
    <row r="2037" spans="1:13">
      <c r="A2037" s="12"/>
      <c r="B2037" s="13"/>
      <c r="E2037"/>
      <c r="L2037" s="1"/>
      <c r="M2037" s="1"/>
    </row>
    <row r="2038" spans="1:13">
      <c r="A2038" s="12"/>
      <c r="B2038" s="13"/>
      <c r="E2038"/>
      <c r="L2038" s="1"/>
      <c r="M2038" s="1"/>
    </row>
    <row r="2039" spans="1:13">
      <c r="A2039" s="12"/>
      <c r="B2039" s="13"/>
      <c r="E2039"/>
      <c r="L2039" s="1"/>
      <c r="M2039" s="1"/>
    </row>
    <row r="2040" spans="1:13">
      <c r="A2040" s="12"/>
      <c r="B2040" s="13"/>
      <c r="E2040"/>
      <c r="L2040" s="1"/>
      <c r="M2040" s="1"/>
    </row>
    <row r="2041" spans="1:13">
      <c r="A2041" s="12"/>
      <c r="B2041" s="13"/>
      <c r="E2041"/>
      <c r="L2041" s="1"/>
      <c r="M2041" s="1"/>
    </row>
    <row r="2042" spans="1:13">
      <c r="A2042" s="12"/>
      <c r="B2042" s="13"/>
      <c r="E2042"/>
      <c r="L2042" s="1"/>
      <c r="M2042" s="1"/>
    </row>
    <row r="2043" spans="1:13">
      <c r="A2043" s="12"/>
      <c r="B2043" s="13"/>
      <c r="E2043"/>
      <c r="L2043" s="1"/>
      <c r="M2043" s="1"/>
    </row>
    <row r="2044" spans="1:13">
      <c r="A2044" s="12"/>
      <c r="B2044" s="13"/>
      <c r="E2044"/>
      <c r="L2044" s="1"/>
      <c r="M2044" s="1"/>
    </row>
    <row r="2045" spans="1:13">
      <c r="A2045" s="12"/>
      <c r="B2045" s="13"/>
      <c r="E2045"/>
      <c r="L2045" s="1"/>
      <c r="M2045" s="1"/>
    </row>
    <row r="2046" spans="1:13">
      <c r="A2046" s="12"/>
      <c r="B2046" s="13"/>
      <c r="E2046"/>
      <c r="L2046" s="1"/>
      <c r="M2046" s="1"/>
    </row>
    <row r="2047" spans="1:13">
      <c r="A2047" s="12"/>
      <c r="B2047" s="13"/>
      <c r="E2047"/>
      <c r="L2047" s="1"/>
      <c r="M2047" s="1"/>
    </row>
    <row r="2048" spans="1:13">
      <c r="A2048" s="12"/>
      <c r="B2048" s="13"/>
      <c r="E2048"/>
      <c r="L2048" s="1"/>
      <c r="M2048" s="1"/>
    </row>
    <row r="2049" spans="1:13">
      <c r="A2049" s="12"/>
      <c r="B2049" s="13"/>
      <c r="E2049"/>
      <c r="L2049" s="1"/>
      <c r="M2049" s="1"/>
    </row>
    <row r="2050" spans="1:13">
      <c r="A2050" s="12"/>
      <c r="B2050" s="13"/>
      <c r="E2050"/>
      <c r="L2050" s="1"/>
      <c r="M2050" s="1"/>
    </row>
    <row r="2051" spans="1:13">
      <c r="A2051" s="12"/>
      <c r="B2051" s="13"/>
      <c r="E2051"/>
      <c r="L2051" s="1"/>
      <c r="M2051" s="1"/>
    </row>
    <row r="2052" spans="1:13">
      <c r="A2052" s="12"/>
      <c r="B2052" s="13"/>
      <c r="E2052"/>
      <c r="L2052" s="1"/>
      <c r="M2052" s="1"/>
    </row>
    <row r="2053" spans="1:13">
      <c r="A2053" s="12"/>
      <c r="B2053" s="13"/>
      <c r="E2053"/>
      <c r="L2053" s="1"/>
      <c r="M2053" s="1"/>
    </row>
    <row r="2054" spans="1:13">
      <c r="A2054" s="12"/>
      <c r="B2054" s="13"/>
      <c r="E2054"/>
      <c r="L2054" s="1"/>
      <c r="M2054" s="1"/>
    </row>
    <row r="2055" spans="1:13">
      <c r="A2055" s="12"/>
      <c r="B2055" s="13"/>
      <c r="E2055"/>
      <c r="L2055" s="1"/>
      <c r="M2055" s="1"/>
    </row>
    <row r="2056" spans="1:13">
      <c r="A2056" s="12"/>
      <c r="B2056" s="13"/>
      <c r="E2056"/>
      <c r="L2056" s="1"/>
      <c r="M2056" s="1"/>
    </row>
    <row r="2057" spans="1:13">
      <c r="A2057" s="12"/>
      <c r="B2057" s="13"/>
      <c r="E2057"/>
      <c r="L2057" s="1"/>
      <c r="M2057" s="1"/>
    </row>
    <row r="2058" spans="1:13">
      <c r="A2058" s="12"/>
      <c r="B2058" s="13"/>
      <c r="E2058"/>
      <c r="L2058" s="1"/>
      <c r="M2058" s="1"/>
    </row>
    <row r="2059" spans="1:13">
      <c r="A2059" s="12"/>
      <c r="B2059" s="13"/>
      <c r="E2059"/>
      <c r="L2059" s="1"/>
      <c r="M2059" s="1"/>
    </row>
    <row r="2060" spans="1:13">
      <c r="A2060" s="12"/>
      <c r="B2060" s="13"/>
      <c r="E2060"/>
      <c r="L2060" s="1"/>
      <c r="M2060" s="1"/>
    </row>
    <row r="2061" spans="1:13">
      <c r="A2061" s="12"/>
      <c r="B2061" s="13"/>
      <c r="E2061"/>
      <c r="L2061" s="1"/>
      <c r="M2061" s="1"/>
    </row>
    <row r="2062" spans="1:13">
      <c r="A2062" s="12"/>
      <c r="B2062" s="13"/>
      <c r="E2062"/>
      <c r="L2062" s="1"/>
      <c r="M2062" s="1"/>
    </row>
    <row r="2063" spans="1:13">
      <c r="A2063" s="12"/>
      <c r="B2063" s="13"/>
      <c r="E2063"/>
      <c r="L2063" s="1"/>
      <c r="M2063" s="1"/>
    </row>
    <row r="2064" spans="1:13">
      <c r="A2064" s="12"/>
      <c r="B2064" s="13"/>
      <c r="E2064"/>
      <c r="L2064" s="1"/>
      <c r="M2064" s="1"/>
    </row>
    <row r="2065" spans="1:13">
      <c r="A2065" s="12"/>
      <c r="B2065" s="13"/>
      <c r="E2065"/>
      <c r="L2065" s="1"/>
      <c r="M2065" s="1"/>
    </row>
    <row r="2066" spans="1:13">
      <c r="A2066" s="12"/>
      <c r="B2066" s="13"/>
      <c r="E2066"/>
      <c r="L2066" s="1"/>
      <c r="M2066" s="1"/>
    </row>
    <row r="2067" spans="1:13">
      <c r="A2067" s="12"/>
      <c r="B2067" s="13"/>
      <c r="E2067"/>
      <c r="L2067" s="1"/>
      <c r="M2067" s="1"/>
    </row>
    <row r="2068" spans="1:13">
      <c r="A2068" s="12"/>
      <c r="B2068" s="13"/>
      <c r="E2068"/>
      <c r="L2068" s="1"/>
      <c r="M2068" s="1"/>
    </row>
    <row r="2069" spans="1:13">
      <c r="A2069" s="12"/>
      <c r="B2069" s="13"/>
      <c r="E2069"/>
      <c r="L2069" s="1"/>
      <c r="M2069" s="1"/>
    </row>
    <row r="2070" spans="1:13">
      <c r="A2070" s="12"/>
      <c r="B2070" s="13"/>
      <c r="E2070"/>
      <c r="L2070" s="1"/>
      <c r="M2070" s="1"/>
    </row>
    <row r="2071" spans="1:13">
      <c r="A2071" s="12"/>
      <c r="B2071" s="13"/>
      <c r="E2071"/>
      <c r="L2071" s="1"/>
      <c r="M2071" s="1"/>
    </row>
    <row r="2072" spans="1:13">
      <c r="A2072" s="12"/>
      <c r="B2072" s="13"/>
      <c r="E2072"/>
      <c r="L2072" s="1"/>
      <c r="M2072" s="1"/>
    </row>
    <row r="2073" spans="1:13">
      <c r="A2073" s="12"/>
      <c r="B2073" s="13"/>
      <c r="E2073"/>
      <c r="L2073" s="1"/>
      <c r="M2073" s="1"/>
    </row>
    <row r="2074" spans="1:13">
      <c r="A2074" s="12"/>
      <c r="B2074" s="13"/>
      <c r="E2074"/>
      <c r="L2074" s="1"/>
      <c r="M2074" s="1"/>
    </row>
    <row r="2075" spans="1:13">
      <c r="A2075" s="12"/>
      <c r="B2075" s="13"/>
      <c r="E2075"/>
      <c r="L2075" s="1"/>
      <c r="M2075" s="1"/>
    </row>
    <row r="2076" spans="1:13">
      <c r="A2076" s="12"/>
      <c r="B2076" s="13"/>
      <c r="E2076"/>
      <c r="L2076" s="1"/>
      <c r="M2076" s="1"/>
    </row>
    <row r="2077" spans="1:13">
      <c r="A2077" s="12"/>
      <c r="B2077" s="13"/>
      <c r="E2077"/>
      <c r="L2077" s="1"/>
      <c r="M2077" s="1"/>
    </row>
    <row r="2078" spans="1:13">
      <c r="A2078" s="12"/>
      <c r="B2078" s="13"/>
      <c r="E2078"/>
      <c r="L2078" s="1"/>
      <c r="M2078" s="1"/>
    </row>
    <row r="2079" spans="1:13">
      <c r="A2079" s="12"/>
      <c r="B2079" s="13"/>
      <c r="E2079"/>
      <c r="L2079" s="1"/>
      <c r="M2079" s="1"/>
    </row>
    <row r="2080" spans="1:13">
      <c r="A2080" s="12"/>
      <c r="B2080" s="13"/>
      <c r="E2080"/>
      <c r="L2080" s="1"/>
      <c r="M2080" s="1"/>
    </row>
    <row r="2081" spans="1:13">
      <c r="A2081" s="12"/>
      <c r="B2081" s="13"/>
      <c r="E2081"/>
      <c r="L2081" s="1"/>
      <c r="M2081" s="1"/>
    </row>
    <row r="2082" spans="1:13">
      <c r="A2082" s="12"/>
      <c r="B2082" s="13"/>
      <c r="E2082"/>
      <c r="L2082" s="1"/>
      <c r="M2082" s="1"/>
    </row>
    <row r="2083" spans="1:13">
      <c r="A2083" s="12"/>
      <c r="B2083" s="13"/>
      <c r="E2083"/>
      <c r="L2083" s="1"/>
      <c r="M2083" s="1"/>
    </row>
    <row r="2084" spans="1:13">
      <c r="A2084" s="12"/>
      <c r="B2084" s="13"/>
      <c r="E2084"/>
      <c r="L2084" s="1"/>
      <c r="M2084" s="1"/>
    </row>
    <row r="2085" spans="1:13">
      <c r="A2085" s="12"/>
      <c r="B2085" s="13"/>
      <c r="E2085"/>
      <c r="L2085" s="1"/>
      <c r="M2085" s="1"/>
    </row>
    <row r="2086" spans="1:13">
      <c r="A2086" s="12"/>
      <c r="B2086" s="13"/>
      <c r="E2086"/>
      <c r="L2086" s="1"/>
      <c r="M2086" s="1"/>
    </row>
    <row r="2087" spans="1:13">
      <c r="A2087" s="12"/>
      <c r="B2087" s="13"/>
      <c r="E2087"/>
      <c r="L2087" s="1"/>
      <c r="M2087" s="1"/>
    </row>
    <row r="2088" spans="1:13">
      <c r="A2088" s="12"/>
      <c r="B2088" s="13"/>
      <c r="E2088"/>
      <c r="L2088" s="1"/>
      <c r="M2088" s="1"/>
    </row>
    <row r="2089" spans="1:13">
      <c r="A2089" s="12"/>
      <c r="B2089" s="13"/>
      <c r="E2089"/>
      <c r="L2089" s="1"/>
      <c r="M2089" s="1"/>
    </row>
    <row r="2090" spans="1:13">
      <c r="A2090" s="12"/>
      <c r="B2090" s="13"/>
      <c r="E2090"/>
      <c r="L2090" s="1"/>
      <c r="M2090" s="1"/>
    </row>
    <row r="2091" spans="1:13">
      <c r="A2091" s="12"/>
      <c r="B2091" s="13"/>
      <c r="E2091"/>
      <c r="L2091" s="1"/>
      <c r="M2091" s="1"/>
    </row>
    <row r="2092" spans="1:13">
      <c r="A2092" s="12"/>
      <c r="B2092" s="13"/>
      <c r="E2092"/>
      <c r="L2092" s="1"/>
      <c r="M2092" s="1"/>
    </row>
    <row r="2093" spans="1:13">
      <c r="A2093" s="12"/>
      <c r="B2093" s="13"/>
      <c r="E2093"/>
      <c r="L2093" s="1"/>
      <c r="M2093" s="1"/>
    </row>
    <row r="2094" spans="1:13">
      <c r="A2094" s="12"/>
      <c r="B2094" s="13"/>
      <c r="E2094"/>
      <c r="L2094" s="1"/>
      <c r="M2094" s="1"/>
    </row>
    <row r="2095" spans="1:13">
      <c r="A2095" s="12"/>
      <c r="B2095" s="13"/>
      <c r="E2095"/>
      <c r="L2095" s="1"/>
      <c r="M2095" s="1"/>
    </row>
    <row r="2096" spans="1:13">
      <c r="A2096" s="12"/>
      <c r="B2096" s="13"/>
      <c r="E2096"/>
      <c r="L2096" s="1"/>
      <c r="M2096" s="1"/>
    </row>
    <row r="2097" spans="1:13">
      <c r="A2097" s="12"/>
      <c r="B2097" s="13"/>
      <c r="E2097"/>
      <c r="L2097" s="1"/>
      <c r="M2097" s="1"/>
    </row>
    <row r="2098" spans="1:13">
      <c r="A2098" s="12"/>
      <c r="B2098" s="13"/>
      <c r="E2098"/>
      <c r="L2098" s="1"/>
      <c r="M2098" s="1"/>
    </row>
    <row r="2099" spans="1:13">
      <c r="A2099" s="12"/>
      <c r="B2099" s="13"/>
      <c r="E2099"/>
      <c r="L2099" s="1"/>
      <c r="M2099" s="1"/>
    </row>
    <row r="2100" spans="1:13">
      <c r="A2100" s="12"/>
      <c r="B2100" s="13"/>
      <c r="E2100"/>
      <c r="L2100" s="1"/>
      <c r="M2100" s="1"/>
    </row>
    <row r="2101" spans="1:13">
      <c r="A2101" s="12"/>
      <c r="B2101" s="13"/>
      <c r="E2101"/>
      <c r="L2101" s="1"/>
      <c r="M2101" s="1"/>
    </row>
    <row r="2102" spans="1:13">
      <c r="A2102" s="12"/>
      <c r="B2102" s="13"/>
      <c r="E2102"/>
      <c r="L2102" s="1"/>
      <c r="M2102" s="1"/>
    </row>
    <row r="2103" spans="1:13">
      <c r="A2103" s="12"/>
      <c r="B2103" s="13"/>
      <c r="E2103"/>
      <c r="L2103" s="1"/>
      <c r="M2103" s="1"/>
    </row>
    <row r="2104" spans="1:13">
      <c r="A2104" s="12"/>
      <c r="B2104" s="13"/>
      <c r="E2104"/>
      <c r="L2104" s="1"/>
      <c r="M2104" s="1"/>
    </row>
    <row r="2105" spans="1:13">
      <c r="A2105" s="12"/>
      <c r="B2105" s="13"/>
      <c r="E2105"/>
      <c r="L2105" s="1"/>
      <c r="M2105" s="1"/>
    </row>
    <row r="2106" spans="1:13">
      <c r="A2106" s="12"/>
      <c r="B2106" s="13"/>
      <c r="E2106"/>
      <c r="L2106" s="1"/>
      <c r="M2106" s="1"/>
    </row>
    <row r="2107" spans="1:13">
      <c r="A2107" s="12"/>
      <c r="B2107" s="13"/>
      <c r="E2107"/>
      <c r="L2107" s="1"/>
      <c r="M2107" s="1"/>
    </row>
    <row r="2108" spans="1:13">
      <c r="A2108" s="12"/>
      <c r="B2108" s="13"/>
      <c r="E2108"/>
      <c r="L2108" s="1"/>
      <c r="M2108" s="1"/>
    </row>
    <row r="2109" spans="1:13">
      <c r="A2109" s="12"/>
      <c r="B2109" s="13"/>
      <c r="E2109"/>
      <c r="L2109" s="1"/>
      <c r="M2109" s="1"/>
    </row>
    <row r="2110" spans="1:13">
      <c r="A2110" s="12"/>
      <c r="B2110" s="13"/>
      <c r="E2110"/>
      <c r="L2110" s="1"/>
      <c r="M2110" s="1"/>
    </row>
    <row r="2111" spans="1:13">
      <c r="A2111" s="12"/>
      <c r="B2111" s="13"/>
      <c r="E2111"/>
      <c r="L2111" s="1"/>
      <c r="M2111" s="1"/>
    </row>
    <row r="2112" spans="1:13">
      <c r="A2112" s="12"/>
      <c r="B2112" s="13"/>
      <c r="E2112"/>
      <c r="L2112" s="1"/>
      <c r="M2112" s="1"/>
    </row>
    <row r="2113" spans="1:13">
      <c r="A2113" s="12"/>
      <c r="B2113" s="13"/>
      <c r="E2113"/>
      <c r="L2113" s="1"/>
      <c r="M2113" s="1"/>
    </row>
    <row r="2114" spans="1:13">
      <c r="A2114" s="12"/>
      <c r="B2114" s="13"/>
      <c r="E2114"/>
      <c r="L2114" s="1"/>
      <c r="M2114" s="1"/>
    </row>
    <row r="2115" spans="1:13">
      <c r="A2115" s="12"/>
      <c r="B2115" s="13"/>
      <c r="E2115"/>
      <c r="L2115" s="1"/>
      <c r="M2115" s="1"/>
    </row>
    <row r="2116" spans="1:13">
      <c r="A2116" s="12"/>
      <c r="B2116" s="13"/>
      <c r="E2116"/>
      <c r="L2116" s="1"/>
      <c r="M2116" s="1"/>
    </row>
    <row r="2117" spans="1:13">
      <c r="A2117" s="12"/>
      <c r="B2117" s="13"/>
      <c r="E2117"/>
      <c r="L2117" s="1"/>
      <c r="M2117" s="1"/>
    </row>
    <row r="2118" spans="1:13">
      <c r="A2118" s="12"/>
      <c r="B2118" s="13"/>
      <c r="E2118"/>
      <c r="L2118" s="1"/>
      <c r="M2118" s="1"/>
    </row>
    <row r="2119" spans="1:13">
      <c r="A2119" s="12"/>
      <c r="B2119" s="13"/>
      <c r="E2119"/>
      <c r="L2119" s="1"/>
      <c r="M2119" s="1"/>
    </row>
    <row r="2120" spans="1:13">
      <c r="A2120" s="12"/>
      <c r="B2120" s="13"/>
      <c r="E2120"/>
      <c r="L2120" s="1"/>
      <c r="M2120" s="1"/>
    </row>
    <row r="2121" spans="1:13">
      <c r="A2121" s="12"/>
      <c r="B2121" s="13"/>
      <c r="E2121"/>
      <c r="L2121" s="1"/>
      <c r="M2121" s="1"/>
    </row>
    <row r="2122" spans="1:13">
      <c r="A2122" s="12"/>
      <c r="B2122" s="13"/>
      <c r="E2122"/>
      <c r="L2122" s="1"/>
      <c r="M2122" s="1"/>
    </row>
    <row r="2123" spans="1:13">
      <c r="A2123" s="12"/>
      <c r="B2123" s="13"/>
      <c r="E2123"/>
      <c r="L2123" s="1"/>
      <c r="M2123" s="1"/>
    </row>
    <row r="2124" spans="1:13">
      <c r="A2124" s="12"/>
      <c r="B2124" s="13"/>
      <c r="E2124"/>
      <c r="L2124" s="1"/>
      <c r="M2124" s="1"/>
    </row>
    <row r="2125" spans="1:13">
      <c r="A2125" s="12"/>
      <c r="B2125" s="13"/>
      <c r="E2125"/>
      <c r="L2125" s="1"/>
      <c r="M2125" s="1"/>
    </row>
    <row r="2126" spans="1:13">
      <c r="A2126" s="12"/>
      <c r="B2126" s="13"/>
      <c r="E2126"/>
      <c r="L2126" s="1"/>
      <c r="M2126" s="1"/>
    </row>
    <row r="2127" spans="1:13">
      <c r="A2127" s="12"/>
      <c r="B2127" s="13"/>
      <c r="E2127"/>
      <c r="L2127" s="1"/>
      <c r="M2127" s="1"/>
    </row>
    <row r="2128" spans="1:13">
      <c r="A2128" s="12"/>
      <c r="B2128" s="13"/>
      <c r="E2128"/>
      <c r="L2128" s="1"/>
      <c r="M2128" s="1"/>
    </row>
    <row r="2129" spans="1:13">
      <c r="A2129" s="12"/>
      <c r="B2129" s="13"/>
      <c r="E2129"/>
      <c r="L2129" s="1"/>
      <c r="M2129" s="1"/>
    </row>
    <row r="2130" spans="1:13">
      <c r="A2130" s="12"/>
      <c r="B2130" s="13"/>
      <c r="E2130"/>
      <c r="L2130" s="1"/>
      <c r="M2130" s="1"/>
    </row>
    <row r="2131" spans="1:13">
      <c r="A2131" s="12"/>
      <c r="B2131" s="13"/>
      <c r="E2131"/>
      <c r="L2131" s="1"/>
      <c r="M2131" s="1"/>
    </row>
    <row r="2132" spans="1:13">
      <c r="A2132" s="12"/>
      <c r="B2132" s="13"/>
      <c r="E2132"/>
      <c r="L2132" s="1"/>
      <c r="M2132" s="1"/>
    </row>
    <row r="2133" spans="1:13">
      <c r="A2133" s="12"/>
      <c r="B2133" s="13"/>
      <c r="E2133"/>
      <c r="L2133" s="1"/>
      <c r="M2133" s="1"/>
    </row>
    <row r="2134" spans="1:13">
      <c r="A2134" s="12"/>
      <c r="B2134" s="13"/>
      <c r="E2134"/>
      <c r="L2134" s="1"/>
      <c r="M2134" s="1"/>
    </row>
    <row r="2135" spans="1:13">
      <c r="A2135" s="12"/>
      <c r="B2135" s="13"/>
      <c r="E2135"/>
      <c r="L2135" s="1"/>
      <c r="M2135" s="1"/>
    </row>
    <row r="2136" spans="1:13">
      <c r="A2136" s="12"/>
      <c r="B2136" s="13"/>
      <c r="E2136"/>
      <c r="L2136" s="1"/>
      <c r="M2136" s="1"/>
    </row>
    <row r="2137" spans="1:13">
      <c r="A2137" s="12"/>
      <c r="B2137" s="13"/>
      <c r="E2137"/>
      <c r="L2137" s="1"/>
      <c r="M2137" s="1"/>
    </row>
    <row r="2138" spans="1:13">
      <c r="A2138" s="12"/>
      <c r="B2138" s="13"/>
      <c r="E2138"/>
      <c r="L2138" s="1"/>
      <c r="M2138" s="1"/>
    </row>
    <row r="2139" spans="1:13">
      <c r="A2139" s="12"/>
      <c r="B2139" s="13"/>
      <c r="E2139"/>
      <c r="L2139" s="1"/>
      <c r="M2139" s="1"/>
    </row>
    <row r="2140" spans="1:13">
      <c r="A2140" s="12"/>
      <c r="B2140" s="13"/>
      <c r="E2140"/>
      <c r="L2140" s="1"/>
      <c r="M2140" s="1"/>
    </row>
    <row r="2141" spans="1:13">
      <c r="A2141" s="12"/>
      <c r="B2141" s="13"/>
      <c r="E2141"/>
      <c r="L2141" s="1"/>
      <c r="M2141" s="1"/>
    </row>
    <row r="2142" spans="1:13">
      <c r="A2142" s="12"/>
      <c r="B2142" s="13"/>
      <c r="E2142"/>
      <c r="L2142" s="1"/>
      <c r="M2142" s="1"/>
    </row>
    <row r="2143" spans="1:13">
      <c r="A2143" s="12"/>
      <c r="B2143" s="13"/>
      <c r="E2143"/>
      <c r="L2143" s="1"/>
      <c r="M2143" s="1"/>
    </row>
    <row r="2144" spans="1:13">
      <c r="A2144" s="12"/>
      <c r="B2144" s="13"/>
      <c r="E2144"/>
      <c r="L2144" s="1"/>
      <c r="M2144" s="1"/>
    </row>
    <row r="2145" spans="1:14">
      <c r="A2145" s="12"/>
      <c r="B2145" s="13"/>
      <c r="E2145"/>
      <c r="L2145" s="1"/>
      <c r="M2145" s="1"/>
    </row>
    <row r="2146" spans="1:14">
      <c r="A2146" s="12"/>
      <c r="B2146" s="13"/>
      <c r="E2146"/>
      <c r="L2146" s="1"/>
      <c r="M2146" s="1"/>
    </row>
    <row r="2147" spans="1:14">
      <c r="A2147" s="12"/>
      <c r="B2147" s="13"/>
      <c r="E2147"/>
      <c r="L2147" s="1"/>
      <c r="M2147" s="1"/>
    </row>
    <row r="2148" spans="1:14">
      <c r="A2148" s="12"/>
      <c r="B2148" s="13"/>
      <c r="E2148"/>
      <c r="L2148" s="1"/>
      <c r="M2148" s="1"/>
    </row>
    <row r="2149" spans="1:14">
      <c r="A2149" s="12"/>
      <c r="B2149" s="13"/>
      <c r="E2149"/>
      <c r="L2149" s="1"/>
      <c r="M2149" s="1"/>
    </row>
    <row r="2150" spans="1:14">
      <c r="A2150" s="12"/>
      <c r="B2150" s="13"/>
      <c r="E2150"/>
      <c r="L2150" s="1"/>
      <c r="M2150" s="1"/>
    </row>
    <row r="2151" spans="1:14">
      <c r="A2151" s="12"/>
      <c r="B2151" s="13"/>
      <c r="E2151"/>
      <c r="L2151" s="1"/>
      <c r="M2151" s="1"/>
    </row>
    <row r="2152" spans="1:14">
      <c r="A2152" s="12"/>
      <c r="B2152" s="13"/>
      <c r="E2152"/>
      <c r="L2152" s="1"/>
      <c r="M2152" s="1"/>
    </row>
    <row r="2153" spans="1:14">
      <c r="A2153" s="12"/>
      <c r="B2153" s="13"/>
      <c r="E2153"/>
      <c r="L2153" s="1"/>
      <c r="M2153" s="1"/>
      <c r="N2153" s="31"/>
    </row>
    <row r="2154" spans="1:14">
      <c r="A2154" s="12"/>
      <c r="B2154" s="13"/>
      <c r="E2154"/>
      <c r="L2154" s="1"/>
      <c r="M2154" s="1"/>
    </row>
    <row r="2155" spans="1:14">
      <c r="A2155" s="12"/>
      <c r="B2155" s="13"/>
      <c r="E2155"/>
      <c r="L2155" s="1"/>
      <c r="M2155" s="1"/>
    </row>
    <row r="2156" spans="1:14">
      <c r="A2156" s="12"/>
      <c r="B2156" s="13"/>
      <c r="E2156"/>
      <c r="L2156" s="1"/>
      <c r="M2156" s="1"/>
    </row>
    <row r="2157" spans="1:14">
      <c r="A2157" s="12"/>
      <c r="B2157" s="13"/>
      <c r="E2157"/>
      <c r="L2157" s="1"/>
      <c r="M2157" s="1"/>
    </row>
    <row r="2158" spans="1:14">
      <c r="A2158" s="12"/>
      <c r="B2158" s="13"/>
      <c r="E2158"/>
      <c r="L2158" s="1"/>
      <c r="M2158" s="1"/>
    </row>
    <row r="2159" spans="1:14">
      <c r="A2159" s="12"/>
      <c r="B2159" s="13"/>
      <c r="E2159"/>
      <c r="L2159" s="1"/>
      <c r="M2159" s="1"/>
    </row>
    <row r="2160" spans="1:14">
      <c r="A2160" s="12"/>
      <c r="B2160" s="13"/>
      <c r="E2160"/>
      <c r="L2160" s="1"/>
      <c r="M2160" s="1"/>
    </row>
    <row r="2161" spans="1:13">
      <c r="A2161" s="12"/>
      <c r="B2161" s="13"/>
      <c r="E2161"/>
      <c r="L2161" s="1"/>
      <c r="M2161" s="1"/>
    </row>
    <row r="2162" spans="1:13">
      <c r="A2162" s="12"/>
      <c r="B2162" s="13"/>
      <c r="E2162"/>
    </row>
    <row r="2163" spans="1:13">
      <c r="A2163" s="12"/>
      <c r="B2163" s="13"/>
      <c r="E2163"/>
    </row>
    <row r="2164" spans="1:13">
      <c r="A2164" s="12"/>
      <c r="B2164" s="13"/>
      <c r="E2164"/>
    </row>
    <row r="2165" spans="1:13">
      <c r="A2165" s="12"/>
      <c r="B2165" s="13"/>
      <c r="E2165"/>
    </row>
    <row r="2166" spans="1:13">
      <c r="A2166" s="12"/>
      <c r="B2166" s="13"/>
      <c r="E2166"/>
    </row>
    <row r="2167" spans="1:13">
      <c r="A2167" s="12"/>
      <c r="B2167" s="13"/>
      <c r="E2167"/>
    </row>
    <row r="2168" spans="1:13">
      <c r="A2168" s="12"/>
      <c r="B2168" s="13"/>
      <c r="E2168"/>
    </row>
    <row r="2169" spans="1:13">
      <c r="A2169" s="12"/>
      <c r="B2169" s="13"/>
      <c r="E2169"/>
    </row>
    <row r="2170" spans="1:13">
      <c r="A2170" s="12"/>
      <c r="B2170" s="13"/>
      <c r="E2170"/>
    </row>
    <row r="2171" spans="1:13">
      <c r="A2171" s="12"/>
      <c r="B2171" s="13"/>
      <c r="E2171"/>
    </row>
    <row r="2172" spans="1:13">
      <c r="A2172" s="12"/>
      <c r="B2172" s="13"/>
      <c r="E2172"/>
    </row>
    <row r="2173" spans="1:13">
      <c r="A2173" s="12"/>
      <c r="B2173" s="13"/>
      <c r="E2173"/>
    </row>
    <row r="2174" spans="1:13">
      <c r="A2174" s="12"/>
      <c r="B2174" s="13"/>
      <c r="E2174"/>
    </row>
    <row r="2175" spans="1:13">
      <c r="A2175" s="12"/>
      <c r="B2175" s="13"/>
      <c r="E2175"/>
    </row>
    <row r="2176" spans="1:13">
      <c r="A2176" s="12"/>
      <c r="B2176" s="13"/>
      <c r="E2176"/>
    </row>
    <row r="2177" spans="1:5">
      <c r="A2177" s="12"/>
      <c r="B2177" s="13"/>
      <c r="E2177"/>
    </row>
    <row r="2178" spans="1:5">
      <c r="A2178" s="12"/>
      <c r="B2178" s="13"/>
      <c r="E2178"/>
    </row>
    <row r="2179" spans="1:5">
      <c r="A2179" s="12"/>
      <c r="B2179" s="13"/>
      <c r="E2179"/>
    </row>
    <row r="2180" spans="1:5">
      <c r="A2180" s="12"/>
      <c r="B2180" s="13"/>
      <c r="E2180"/>
    </row>
    <row r="2181" spans="1:5">
      <c r="A2181" s="12"/>
      <c r="B2181" s="13"/>
      <c r="E2181"/>
    </row>
    <row r="2182" spans="1:5">
      <c r="A2182" s="12"/>
      <c r="B2182" s="13"/>
      <c r="E2182"/>
    </row>
    <row r="2183" spans="1:5">
      <c r="A2183" s="12"/>
      <c r="B2183" s="13"/>
      <c r="E2183"/>
    </row>
    <row r="2184" spans="1:5">
      <c r="A2184" s="12"/>
      <c r="B2184" s="13"/>
      <c r="E2184"/>
    </row>
    <row r="2185" spans="1:5">
      <c r="A2185" s="12"/>
      <c r="B2185" s="13"/>
      <c r="E2185"/>
    </row>
    <row r="2186" spans="1:5">
      <c r="A2186" s="12"/>
      <c r="B2186" s="13"/>
      <c r="E2186"/>
    </row>
    <row r="2187" spans="1:5">
      <c r="A2187" s="12"/>
      <c r="B2187" s="13"/>
      <c r="E2187"/>
    </row>
    <row r="2188" spans="1:5">
      <c r="A2188" s="12"/>
      <c r="B2188" s="13"/>
      <c r="E2188"/>
    </row>
    <row r="2189" spans="1:5">
      <c r="A2189" s="12"/>
      <c r="B2189" s="13"/>
      <c r="E2189"/>
    </row>
    <row r="2190" spans="1:5">
      <c r="A2190" s="12"/>
      <c r="B2190" s="13"/>
      <c r="E2190"/>
    </row>
    <row r="2191" spans="1:5">
      <c r="A2191" s="12"/>
      <c r="B2191" s="13"/>
      <c r="E2191"/>
    </row>
    <row r="2192" spans="1:5">
      <c r="A2192" s="12"/>
      <c r="B2192" s="13"/>
      <c r="E2192"/>
    </row>
    <row r="2193" spans="1:5">
      <c r="A2193" s="12"/>
      <c r="B2193" s="13"/>
      <c r="E2193"/>
    </row>
    <row r="2194" spans="1:5">
      <c r="A2194" s="12"/>
      <c r="B2194" s="13"/>
      <c r="E2194"/>
    </row>
    <row r="2195" spans="1:5">
      <c r="A2195" s="12"/>
      <c r="B2195" s="13"/>
      <c r="E2195"/>
    </row>
    <row r="2196" spans="1:5">
      <c r="A2196" s="12"/>
      <c r="B2196" s="13"/>
      <c r="E2196"/>
    </row>
    <row r="2197" spans="1:5">
      <c r="A2197" s="12"/>
      <c r="B2197" s="13"/>
      <c r="E2197"/>
    </row>
    <row r="2198" spans="1:5">
      <c r="A2198" s="12"/>
      <c r="B2198" s="13"/>
      <c r="E2198"/>
    </row>
    <row r="2199" spans="1:5">
      <c r="A2199" s="12"/>
      <c r="B2199" s="13"/>
      <c r="E2199"/>
    </row>
    <row r="2200" spans="1:5">
      <c r="A2200" s="12"/>
      <c r="B2200" s="13"/>
      <c r="E2200"/>
    </row>
    <row r="2201" spans="1:5">
      <c r="A2201" s="12"/>
      <c r="B2201" s="13"/>
      <c r="E2201"/>
    </row>
    <row r="2202" spans="1:5">
      <c r="A2202" s="12"/>
      <c r="B2202" s="13"/>
      <c r="E2202"/>
    </row>
    <row r="2203" spans="1:5">
      <c r="A2203" s="12"/>
      <c r="B2203" s="13"/>
      <c r="E2203"/>
    </row>
    <row r="2204" spans="1:5">
      <c r="A2204" s="12"/>
      <c r="B2204" s="13"/>
      <c r="E2204"/>
    </row>
    <row r="2205" spans="1:5">
      <c r="A2205" s="12"/>
      <c r="B2205" s="13"/>
      <c r="E2205"/>
    </row>
    <row r="2206" spans="1:5">
      <c r="A2206" s="12"/>
      <c r="B2206" s="13"/>
      <c r="E2206"/>
    </row>
    <row r="2207" spans="1:5">
      <c r="A2207" s="12"/>
      <c r="B2207" s="13"/>
      <c r="E2207"/>
    </row>
    <row r="2208" spans="1:5">
      <c r="A2208" s="12"/>
      <c r="B2208" s="13"/>
      <c r="E2208"/>
    </row>
    <row r="2209" spans="1:5">
      <c r="A2209" s="12"/>
      <c r="B2209" s="13"/>
      <c r="E2209"/>
    </row>
    <row r="2210" spans="1:5">
      <c r="A2210" s="12"/>
      <c r="B2210" s="13"/>
      <c r="E2210"/>
    </row>
    <row r="2211" spans="1:5">
      <c r="A2211" s="12"/>
      <c r="B2211" s="13"/>
      <c r="E2211"/>
    </row>
    <row r="2212" spans="1:5">
      <c r="A2212" s="12"/>
      <c r="B2212" s="13"/>
      <c r="E2212"/>
    </row>
    <row r="2213" spans="1:5">
      <c r="A2213" s="12"/>
      <c r="B2213" s="13"/>
      <c r="E2213"/>
    </row>
    <row r="2214" spans="1:5">
      <c r="A2214" s="12"/>
      <c r="B2214" s="13"/>
      <c r="E2214"/>
    </row>
    <row r="2215" spans="1:5">
      <c r="A2215" s="12"/>
      <c r="B2215" s="13"/>
      <c r="E2215"/>
    </row>
    <row r="2216" spans="1:5">
      <c r="A2216" s="12"/>
      <c r="B2216" s="13"/>
      <c r="E2216"/>
    </row>
    <row r="2217" spans="1:5">
      <c r="A2217" s="12"/>
      <c r="B2217" s="13"/>
      <c r="E2217"/>
    </row>
    <row r="2218" spans="1:5">
      <c r="A2218" s="12"/>
      <c r="B2218" s="13"/>
      <c r="E2218"/>
    </row>
    <row r="2219" spans="1:5">
      <c r="A2219" s="12"/>
      <c r="B2219" s="13"/>
      <c r="E2219"/>
    </row>
    <row r="2220" spans="1:5">
      <c r="A2220" s="12"/>
      <c r="B2220" s="13"/>
      <c r="E2220"/>
    </row>
    <row r="2221" spans="1:5">
      <c r="A2221" s="12"/>
      <c r="B2221" s="13"/>
      <c r="E2221"/>
    </row>
    <row r="2222" spans="1:5">
      <c r="A2222" s="12"/>
      <c r="B2222" s="13"/>
      <c r="E2222"/>
    </row>
    <row r="2223" spans="1:5">
      <c r="A2223" s="12"/>
      <c r="B2223" s="13"/>
      <c r="E2223"/>
    </row>
    <row r="2224" spans="1:5">
      <c r="A2224" s="12"/>
      <c r="B2224" s="13"/>
      <c r="E2224"/>
    </row>
    <row r="2225" spans="1:5">
      <c r="A2225" s="12"/>
      <c r="B2225" s="13"/>
      <c r="E2225"/>
    </row>
    <row r="2226" spans="1:5">
      <c r="A2226" s="12"/>
      <c r="B2226" s="13"/>
      <c r="E2226"/>
    </row>
    <row r="2227" spans="1:5">
      <c r="A2227" s="12"/>
      <c r="B2227" s="13"/>
      <c r="E2227"/>
    </row>
    <row r="2228" spans="1:5">
      <c r="A2228" s="12"/>
      <c r="B2228" s="13"/>
      <c r="E2228"/>
    </row>
    <row r="2229" spans="1:5">
      <c r="A2229" s="12"/>
      <c r="B2229" s="13"/>
      <c r="E2229"/>
    </row>
    <row r="2230" spans="1:5">
      <c r="A2230" s="12"/>
      <c r="B2230" s="13"/>
      <c r="E2230"/>
    </row>
    <row r="2231" spans="1:5">
      <c r="A2231" s="12"/>
      <c r="B2231" s="13"/>
      <c r="E2231"/>
    </row>
    <row r="2232" spans="1:5">
      <c r="A2232" s="12"/>
      <c r="B2232" s="13"/>
      <c r="E2232"/>
    </row>
    <row r="2233" spans="1:5">
      <c r="A2233" s="12"/>
      <c r="B2233" s="13"/>
      <c r="E2233"/>
    </row>
    <row r="2234" spans="1:5">
      <c r="A2234" s="12"/>
      <c r="B2234" s="13"/>
      <c r="E2234"/>
    </row>
    <row r="2235" spans="1:5">
      <c r="A2235" s="12"/>
      <c r="B2235" s="13"/>
      <c r="E2235"/>
    </row>
    <row r="2236" spans="1:5">
      <c r="A2236" s="12"/>
      <c r="B2236" s="13"/>
      <c r="E2236"/>
    </row>
    <row r="2237" spans="1:5">
      <c r="A2237" s="12"/>
      <c r="B2237" s="13"/>
      <c r="E2237"/>
    </row>
    <row r="2238" spans="1:5">
      <c r="A2238" s="12"/>
      <c r="B2238" s="13"/>
      <c r="E2238"/>
    </row>
    <row r="2239" spans="1:5">
      <c r="A2239" s="12"/>
      <c r="B2239" s="13"/>
      <c r="E2239"/>
    </row>
    <row r="2240" spans="1:5">
      <c r="A2240" s="12"/>
      <c r="B2240" s="13"/>
      <c r="E2240"/>
    </row>
    <row r="2241" spans="1:5">
      <c r="A2241" s="12"/>
      <c r="B2241" s="13"/>
      <c r="E2241"/>
    </row>
    <row r="2242" spans="1:5">
      <c r="A2242" s="12"/>
      <c r="B2242" s="13"/>
      <c r="E2242"/>
    </row>
    <row r="2243" spans="1:5">
      <c r="A2243" s="12"/>
      <c r="B2243" s="13"/>
      <c r="E2243"/>
    </row>
    <row r="2244" spans="1:5">
      <c r="A2244" s="12"/>
      <c r="B2244" s="13"/>
      <c r="E2244"/>
    </row>
    <row r="2245" spans="1:5">
      <c r="A2245" s="12"/>
      <c r="B2245" s="13"/>
      <c r="E2245"/>
    </row>
    <row r="2246" spans="1:5">
      <c r="A2246" s="12"/>
      <c r="B2246" s="13"/>
      <c r="E2246"/>
    </row>
    <row r="2247" spans="1:5">
      <c r="A2247" s="12"/>
      <c r="B2247" s="13"/>
      <c r="E2247"/>
    </row>
    <row r="2248" spans="1:5">
      <c r="A2248" s="12"/>
      <c r="B2248" s="13"/>
      <c r="E2248"/>
    </row>
    <row r="2249" spans="1:5">
      <c r="A2249" s="12"/>
      <c r="B2249" s="13"/>
      <c r="E2249"/>
    </row>
    <row r="2250" spans="1:5">
      <c r="A2250" s="12"/>
      <c r="B2250" s="13"/>
      <c r="E2250"/>
    </row>
    <row r="2251" spans="1:5">
      <c r="A2251" s="12"/>
      <c r="B2251" s="13"/>
      <c r="E2251"/>
    </row>
    <row r="2252" spans="1:5">
      <c r="A2252" s="12"/>
      <c r="B2252" s="13"/>
      <c r="E2252"/>
    </row>
    <row r="2253" spans="1:5">
      <c r="A2253" s="12"/>
      <c r="B2253" s="13"/>
      <c r="E2253"/>
    </row>
    <row r="2254" spans="1:5">
      <c r="A2254" s="12"/>
      <c r="B2254" s="13"/>
      <c r="E2254"/>
    </row>
    <row r="2255" spans="1:5">
      <c r="A2255" s="12"/>
      <c r="B2255" s="13"/>
      <c r="E2255"/>
    </row>
    <row r="2256" spans="1:5">
      <c r="A2256" s="12"/>
      <c r="B2256" s="13"/>
      <c r="E2256"/>
    </row>
    <row r="2257" spans="1:13">
      <c r="A2257" s="12"/>
      <c r="B2257" s="13"/>
      <c r="E2257"/>
    </row>
    <row r="2258" spans="1:13">
      <c r="A2258" s="12"/>
      <c r="B2258" s="13"/>
      <c r="E2258"/>
      <c r="L2258" s="1"/>
      <c r="M2258" s="1"/>
    </row>
    <row r="2259" spans="1:13">
      <c r="A2259" s="12"/>
      <c r="B2259" s="13"/>
      <c r="E2259"/>
      <c r="L2259" s="1"/>
      <c r="M2259" s="1"/>
    </row>
    <row r="2260" spans="1:13">
      <c r="A2260" s="12"/>
      <c r="B2260" s="13"/>
      <c r="E2260"/>
      <c r="L2260" s="1"/>
      <c r="M2260" s="1"/>
    </row>
    <row r="2261" spans="1:13">
      <c r="A2261" s="12"/>
      <c r="B2261" s="13"/>
      <c r="E2261"/>
      <c r="L2261" s="1"/>
      <c r="M2261" s="1"/>
    </row>
    <row r="2262" spans="1:13">
      <c r="A2262" s="12"/>
      <c r="B2262" s="13"/>
      <c r="E2262"/>
      <c r="L2262" s="1"/>
      <c r="M2262" s="1"/>
    </row>
    <row r="2263" spans="1:13">
      <c r="A2263" s="12"/>
      <c r="B2263" s="13"/>
      <c r="E2263"/>
      <c r="L2263" s="1"/>
      <c r="M2263" s="1"/>
    </row>
    <row r="2264" spans="1:13">
      <c r="A2264" s="12"/>
      <c r="B2264" s="13"/>
      <c r="E2264"/>
      <c r="L2264" s="1"/>
      <c r="M2264" s="1"/>
    </row>
    <row r="2265" spans="1:13">
      <c r="A2265" s="12"/>
      <c r="B2265" s="13"/>
      <c r="E2265"/>
      <c r="L2265" s="1"/>
      <c r="M2265" s="1"/>
    </row>
    <row r="2266" spans="1:13">
      <c r="A2266" s="12"/>
      <c r="B2266" s="13"/>
      <c r="E2266"/>
      <c r="L2266" s="1"/>
      <c r="M2266" s="1"/>
    </row>
    <row r="2267" spans="1:13">
      <c r="A2267" s="12"/>
      <c r="B2267" s="13"/>
      <c r="E2267"/>
      <c r="L2267" s="1"/>
      <c r="M2267" s="1"/>
    </row>
    <row r="2268" spans="1:13">
      <c r="A2268" s="12"/>
      <c r="B2268" s="13"/>
      <c r="E2268"/>
      <c r="L2268" s="1"/>
      <c r="M2268" s="1"/>
    </row>
    <row r="2269" spans="1:13">
      <c r="A2269" s="12"/>
      <c r="B2269" s="13"/>
      <c r="E2269"/>
      <c r="L2269" s="1"/>
      <c r="M2269" s="1"/>
    </row>
    <row r="2270" spans="1:13">
      <c r="A2270" s="12"/>
      <c r="B2270" s="13"/>
      <c r="E2270"/>
      <c r="L2270" s="1"/>
      <c r="M2270" s="1"/>
    </row>
    <row r="2271" spans="1:13">
      <c r="A2271" s="12"/>
      <c r="B2271" s="13"/>
      <c r="E2271"/>
      <c r="L2271" s="1"/>
      <c r="M2271" s="1"/>
    </row>
    <row r="2272" spans="1:13">
      <c r="A2272" s="12"/>
      <c r="B2272" s="13"/>
      <c r="E2272"/>
      <c r="L2272" s="1"/>
      <c r="M2272" s="1"/>
    </row>
    <row r="2273" spans="1:13">
      <c r="A2273" s="12"/>
      <c r="B2273" s="13"/>
      <c r="E2273"/>
      <c r="L2273" s="1"/>
      <c r="M2273" s="1"/>
    </row>
    <row r="2274" spans="1:13">
      <c r="A2274" s="12"/>
      <c r="B2274" s="13"/>
      <c r="E2274"/>
      <c r="L2274" s="1"/>
      <c r="M2274" s="1"/>
    </row>
    <row r="2275" spans="1:13">
      <c r="A2275" s="12"/>
      <c r="B2275" s="13"/>
      <c r="E2275"/>
      <c r="L2275" s="1"/>
      <c r="M2275" s="1"/>
    </row>
    <row r="2276" spans="1:13">
      <c r="A2276" s="12"/>
      <c r="B2276" s="13"/>
      <c r="E2276"/>
      <c r="L2276" s="1"/>
      <c r="M2276" s="1"/>
    </row>
    <row r="2277" spans="1:13">
      <c r="A2277" s="12"/>
      <c r="B2277" s="13"/>
      <c r="E2277"/>
      <c r="L2277" s="1"/>
      <c r="M2277" s="1"/>
    </row>
    <row r="2278" spans="1:13">
      <c r="A2278" s="12"/>
      <c r="B2278" s="13"/>
      <c r="E2278"/>
      <c r="L2278" s="1"/>
      <c r="M2278" s="1"/>
    </row>
    <row r="2279" spans="1:13">
      <c r="A2279" s="12"/>
      <c r="B2279" s="13"/>
      <c r="E2279"/>
      <c r="L2279" s="1"/>
      <c r="M2279" s="1"/>
    </row>
    <row r="2280" spans="1:13">
      <c r="A2280" s="12"/>
      <c r="B2280" s="13"/>
      <c r="E2280"/>
      <c r="L2280" s="1"/>
      <c r="M2280" s="1"/>
    </row>
    <row r="2281" spans="1:13">
      <c r="A2281" s="12"/>
      <c r="B2281" s="13"/>
      <c r="E2281"/>
      <c r="L2281" s="1"/>
      <c r="M2281" s="1"/>
    </row>
    <row r="2282" spans="1:13">
      <c r="A2282" s="12"/>
      <c r="B2282" s="13"/>
      <c r="E2282"/>
      <c r="L2282" s="1"/>
      <c r="M2282" s="1"/>
    </row>
    <row r="2283" spans="1:13">
      <c r="A2283" s="12"/>
      <c r="B2283" s="13"/>
      <c r="E2283"/>
      <c r="L2283" s="1"/>
      <c r="M2283" s="1"/>
    </row>
    <row r="2284" spans="1:13">
      <c r="A2284" s="12"/>
      <c r="B2284" s="13"/>
      <c r="E2284"/>
      <c r="L2284" s="1"/>
      <c r="M2284" s="1"/>
    </row>
    <row r="2285" spans="1:13">
      <c r="A2285" s="12"/>
      <c r="B2285" s="13"/>
      <c r="E2285"/>
      <c r="L2285" s="1"/>
      <c r="M2285" s="1"/>
    </row>
    <row r="2286" spans="1:13">
      <c r="A2286" s="12"/>
      <c r="B2286" s="13"/>
      <c r="E2286"/>
      <c r="L2286" s="1"/>
      <c r="M2286" s="1"/>
    </row>
    <row r="2287" spans="1:13">
      <c r="A2287" s="12"/>
      <c r="B2287" s="13"/>
      <c r="E2287"/>
      <c r="L2287" s="1"/>
      <c r="M2287" s="1"/>
    </row>
    <row r="2288" spans="1:13">
      <c r="A2288" s="12"/>
      <c r="B2288" s="13"/>
      <c r="E2288"/>
      <c r="L2288" s="1"/>
      <c r="M2288" s="1"/>
    </row>
    <row r="2289" spans="1:13">
      <c r="A2289" s="12"/>
      <c r="B2289" s="13"/>
      <c r="E2289"/>
      <c r="L2289" s="1"/>
      <c r="M2289" s="1"/>
    </row>
    <row r="2290" spans="1:13">
      <c r="A2290" s="12"/>
      <c r="B2290" s="13"/>
      <c r="E2290"/>
      <c r="L2290" s="1"/>
      <c r="M2290" s="1"/>
    </row>
    <row r="2291" spans="1:13">
      <c r="A2291" s="12"/>
      <c r="B2291" s="13"/>
      <c r="E2291"/>
      <c r="L2291" s="1"/>
      <c r="M2291" s="1"/>
    </row>
    <row r="2292" spans="1:13">
      <c r="A2292" s="12"/>
      <c r="B2292" s="13"/>
      <c r="E2292"/>
      <c r="L2292" s="1"/>
      <c r="M2292" s="1"/>
    </row>
    <row r="2293" spans="1:13">
      <c r="A2293" s="12"/>
      <c r="B2293" s="13"/>
      <c r="E2293"/>
      <c r="L2293" s="1"/>
      <c r="M2293" s="1"/>
    </row>
    <row r="2294" spans="1:13">
      <c r="A2294" s="12"/>
      <c r="B2294" s="13"/>
      <c r="E2294"/>
      <c r="L2294" s="1"/>
      <c r="M2294" s="1"/>
    </row>
    <row r="2295" spans="1:13">
      <c r="A2295" s="12"/>
      <c r="B2295" s="13"/>
      <c r="E2295"/>
      <c r="L2295" s="1"/>
      <c r="M2295" s="1"/>
    </row>
    <row r="2296" spans="1:13">
      <c r="A2296" s="12"/>
      <c r="B2296" s="13"/>
      <c r="E2296"/>
      <c r="L2296" s="1"/>
      <c r="M2296" s="1"/>
    </row>
    <row r="2297" spans="1:13">
      <c r="A2297" s="12"/>
      <c r="B2297" s="13"/>
      <c r="E2297"/>
      <c r="L2297" s="1"/>
      <c r="M2297" s="1"/>
    </row>
    <row r="2298" spans="1:13">
      <c r="A2298" s="12"/>
      <c r="B2298" s="13"/>
      <c r="E2298"/>
      <c r="L2298" s="1"/>
      <c r="M2298" s="1"/>
    </row>
    <row r="2299" spans="1:13">
      <c r="A2299" s="12"/>
      <c r="B2299" s="13"/>
      <c r="E2299"/>
      <c r="L2299" s="1"/>
      <c r="M2299" s="1"/>
    </row>
    <row r="2300" spans="1:13">
      <c r="A2300" s="12"/>
      <c r="B2300" s="13"/>
      <c r="E2300"/>
      <c r="L2300" s="1"/>
      <c r="M2300" s="1"/>
    </row>
    <row r="2301" spans="1:13">
      <c r="A2301" s="12"/>
      <c r="B2301" s="13"/>
      <c r="E2301"/>
      <c r="L2301" s="1"/>
      <c r="M2301" s="1"/>
    </row>
    <row r="2302" spans="1:13">
      <c r="A2302" s="12"/>
      <c r="B2302" s="13"/>
      <c r="E2302"/>
      <c r="L2302" s="1"/>
      <c r="M2302" s="1"/>
    </row>
    <row r="2303" spans="1:13">
      <c r="A2303" s="12"/>
      <c r="B2303" s="13"/>
      <c r="E2303"/>
      <c r="L2303" s="1"/>
      <c r="M2303" s="1"/>
    </row>
    <row r="2304" spans="1:13">
      <c r="A2304" s="12"/>
      <c r="B2304" s="13"/>
      <c r="E2304"/>
      <c r="L2304" s="1"/>
      <c r="M2304" s="1"/>
    </row>
    <row r="2305" spans="1:13">
      <c r="A2305" s="12"/>
      <c r="B2305" s="13"/>
      <c r="E2305"/>
      <c r="L2305" s="1"/>
      <c r="M2305" s="1"/>
    </row>
    <row r="2306" spans="1:13">
      <c r="A2306" s="12"/>
      <c r="B2306" s="13"/>
      <c r="E2306"/>
      <c r="L2306" s="1"/>
      <c r="M2306" s="1"/>
    </row>
    <row r="2307" spans="1:13">
      <c r="A2307" s="12"/>
      <c r="B2307" s="13"/>
      <c r="E2307"/>
      <c r="L2307" s="1"/>
      <c r="M2307" s="1"/>
    </row>
    <row r="2308" spans="1:13">
      <c r="A2308" s="12"/>
      <c r="B2308" s="13"/>
      <c r="E2308"/>
      <c r="L2308" s="1"/>
      <c r="M2308" s="1"/>
    </row>
    <row r="2309" spans="1:13">
      <c r="A2309" s="12"/>
      <c r="B2309" s="13"/>
      <c r="E2309"/>
      <c r="L2309" s="1"/>
      <c r="M2309" s="1"/>
    </row>
    <row r="2310" spans="1:13">
      <c r="A2310" s="12"/>
      <c r="B2310" s="13"/>
      <c r="E2310"/>
      <c r="L2310" s="1"/>
      <c r="M2310" s="1"/>
    </row>
    <row r="2311" spans="1:13">
      <c r="A2311" s="12"/>
      <c r="B2311" s="13"/>
      <c r="E2311"/>
      <c r="L2311" s="1"/>
      <c r="M2311" s="1"/>
    </row>
    <row r="2312" spans="1:13">
      <c r="A2312" s="12"/>
      <c r="B2312" s="13"/>
      <c r="E2312"/>
      <c r="L2312" s="1"/>
      <c r="M2312" s="1"/>
    </row>
    <row r="2313" spans="1:13">
      <c r="A2313" s="12"/>
      <c r="B2313" s="13"/>
      <c r="E2313"/>
      <c r="L2313" s="1"/>
      <c r="M2313" s="1"/>
    </row>
    <row r="2314" spans="1:13">
      <c r="A2314" s="12"/>
      <c r="B2314" s="13"/>
      <c r="E2314"/>
      <c r="L2314" s="1"/>
      <c r="M2314" s="1"/>
    </row>
    <row r="2315" spans="1:13">
      <c r="A2315" s="12"/>
      <c r="B2315" s="13"/>
      <c r="E2315"/>
      <c r="L2315" s="1"/>
      <c r="M2315" s="1"/>
    </row>
    <row r="2316" spans="1:13">
      <c r="A2316" s="12"/>
      <c r="B2316" s="13"/>
      <c r="E2316"/>
      <c r="L2316" s="1"/>
      <c r="M2316" s="1"/>
    </row>
    <row r="2317" spans="1:13">
      <c r="A2317" s="12"/>
      <c r="B2317" s="13"/>
      <c r="E2317"/>
      <c r="L2317" s="1"/>
      <c r="M2317" s="1"/>
    </row>
    <row r="2318" spans="1:13">
      <c r="A2318" s="12"/>
      <c r="B2318" s="13"/>
      <c r="E2318"/>
      <c r="L2318" s="1"/>
      <c r="M2318" s="1"/>
    </row>
    <row r="2319" spans="1:13">
      <c r="A2319" s="12"/>
      <c r="B2319" s="13"/>
      <c r="E2319"/>
      <c r="L2319" s="1"/>
      <c r="M2319" s="1"/>
    </row>
    <row r="2320" spans="1:13">
      <c r="A2320" s="12"/>
      <c r="B2320" s="13"/>
      <c r="E2320"/>
      <c r="L2320" s="1"/>
      <c r="M2320" s="1"/>
    </row>
    <row r="2321" spans="1:13">
      <c r="A2321" s="12"/>
      <c r="B2321" s="13"/>
      <c r="E2321"/>
      <c r="L2321" s="1"/>
      <c r="M2321" s="1"/>
    </row>
    <row r="2322" spans="1:13">
      <c r="A2322" s="12"/>
      <c r="B2322" s="13"/>
      <c r="E2322"/>
      <c r="L2322" s="1"/>
      <c r="M2322" s="1"/>
    </row>
    <row r="2323" spans="1:13">
      <c r="A2323" s="12"/>
      <c r="B2323" s="13"/>
      <c r="E2323"/>
      <c r="L2323" s="1"/>
      <c r="M2323" s="1"/>
    </row>
    <row r="2324" spans="1:13">
      <c r="A2324" s="12"/>
      <c r="B2324" s="13"/>
      <c r="E2324"/>
      <c r="L2324" s="1"/>
      <c r="M2324" s="1"/>
    </row>
    <row r="2325" spans="1:13">
      <c r="A2325" s="12"/>
      <c r="B2325" s="13"/>
      <c r="E2325"/>
      <c r="L2325" s="1"/>
      <c r="M2325" s="1"/>
    </row>
    <row r="2326" spans="1:13">
      <c r="A2326" s="12"/>
      <c r="B2326" s="13"/>
      <c r="E2326"/>
      <c r="L2326" s="1"/>
      <c r="M2326" s="1"/>
    </row>
    <row r="2327" spans="1:13">
      <c r="A2327" s="12"/>
      <c r="B2327" s="13"/>
      <c r="E2327"/>
      <c r="L2327" s="1"/>
      <c r="M2327" s="1"/>
    </row>
    <row r="2328" spans="1:13">
      <c r="A2328" s="12"/>
      <c r="B2328" s="13"/>
      <c r="E2328"/>
      <c r="L2328" s="1"/>
      <c r="M2328" s="1"/>
    </row>
    <row r="2329" spans="1:13">
      <c r="A2329" s="12"/>
      <c r="B2329" s="13"/>
      <c r="E2329"/>
      <c r="L2329" s="1"/>
      <c r="M2329" s="1"/>
    </row>
    <row r="2330" spans="1:13">
      <c r="A2330" s="12"/>
      <c r="B2330" s="13"/>
      <c r="E2330"/>
      <c r="L2330" s="1"/>
      <c r="M2330" s="1"/>
    </row>
    <row r="2331" spans="1:13">
      <c r="A2331" s="12"/>
      <c r="B2331" s="13"/>
      <c r="E2331"/>
      <c r="L2331" s="1"/>
      <c r="M2331" s="1"/>
    </row>
    <row r="2332" spans="1:13">
      <c r="A2332" s="12"/>
      <c r="B2332" s="13"/>
      <c r="E2332"/>
      <c r="L2332" s="1"/>
      <c r="M2332" s="1"/>
    </row>
    <row r="2333" spans="1:13">
      <c r="A2333" s="12"/>
      <c r="B2333" s="13"/>
      <c r="E2333"/>
      <c r="L2333" s="1"/>
      <c r="M2333" s="1"/>
    </row>
    <row r="2334" spans="1:13">
      <c r="A2334" s="12"/>
      <c r="B2334" s="13"/>
      <c r="E2334"/>
      <c r="L2334" s="1"/>
      <c r="M2334" s="1"/>
    </row>
    <row r="2335" spans="1:13">
      <c r="A2335" s="12"/>
      <c r="B2335" s="13"/>
      <c r="E2335"/>
      <c r="K2335" s="31"/>
      <c r="L2335" s="1"/>
      <c r="M2335" s="1"/>
    </row>
    <row r="2336" spans="1:13">
      <c r="A2336" s="12"/>
      <c r="B2336" s="13"/>
      <c r="E2336"/>
      <c r="L2336" s="1"/>
      <c r="M2336" s="1"/>
    </row>
    <row r="2337" spans="1:13">
      <c r="A2337" s="12"/>
      <c r="B2337" s="13"/>
      <c r="E2337"/>
      <c r="L2337" s="1"/>
      <c r="M2337" s="1"/>
    </row>
    <row r="2338" spans="1:13">
      <c r="A2338" s="12"/>
      <c r="B2338" s="13"/>
      <c r="E2338"/>
      <c r="L2338" s="1"/>
      <c r="M2338" s="1"/>
    </row>
    <row r="2339" spans="1:13">
      <c r="A2339" s="12"/>
      <c r="B2339" s="13"/>
      <c r="E2339"/>
      <c r="L2339" s="1"/>
      <c r="M2339" s="1"/>
    </row>
    <row r="2340" spans="1:13">
      <c r="A2340" s="12"/>
      <c r="B2340" s="13"/>
      <c r="E2340"/>
      <c r="L2340" s="1"/>
      <c r="M2340" s="1"/>
    </row>
    <row r="2341" spans="1:13">
      <c r="A2341" s="12"/>
      <c r="B2341" s="13"/>
      <c r="E2341"/>
      <c r="L2341" s="1"/>
      <c r="M2341" s="1"/>
    </row>
    <row r="2342" spans="1:13">
      <c r="A2342" s="12"/>
      <c r="B2342" s="13"/>
      <c r="E2342"/>
      <c r="L2342" s="1"/>
      <c r="M2342" s="1"/>
    </row>
    <row r="2343" spans="1:13">
      <c r="A2343" s="12"/>
      <c r="B2343" s="13"/>
      <c r="E2343"/>
      <c r="L2343" s="1"/>
      <c r="M2343" s="1"/>
    </row>
    <row r="2344" spans="1:13">
      <c r="A2344" s="12"/>
      <c r="B2344" s="13"/>
      <c r="E2344"/>
      <c r="L2344" s="1"/>
      <c r="M2344" s="1"/>
    </row>
    <row r="2345" spans="1:13">
      <c r="A2345" s="12"/>
      <c r="B2345" s="13"/>
      <c r="E2345"/>
      <c r="L2345" s="1"/>
      <c r="M2345" s="1"/>
    </row>
    <row r="2346" spans="1:13">
      <c r="A2346" s="12"/>
      <c r="B2346" s="13"/>
      <c r="E2346"/>
      <c r="L2346" s="1"/>
      <c r="M2346" s="1"/>
    </row>
    <row r="2347" spans="1:13">
      <c r="A2347" s="12"/>
      <c r="B2347" s="13"/>
      <c r="E2347"/>
      <c r="L2347" s="1"/>
      <c r="M2347" s="1"/>
    </row>
    <row r="2348" spans="1:13">
      <c r="A2348" s="12"/>
      <c r="B2348" s="13"/>
      <c r="E2348"/>
      <c r="L2348" s="1"/>
      <c r="M2348" s="1"/>
    </row>
    <row r="2349" spans="1:13">
      <c r="A2349" s="12"/>
      <c r="B2349" s="13"/>
      <c r="E2349"/>
      <c r="L2349" s="1"/>
      <c r="M2349" s="1"/>
    </row>
    <row r="2350" spans="1:13">
      <c r="A2350" s="12"/>
      <c r="B2350" s="13"/>
      <c r="E2350"/>
      <c r="L2350" s="1"/>
      <c r="M2350" s="1"/>
    </row>
    <row r="2351" spans="1:13">
      <c r="A2351" s="12"/>
      <c r="B2351" s="13"/>
      <c r="E2351"/>
      <c r="L2351" s="1"/>
      <c r="M2351" s="1"/>
    </row>
    <row r="2352" spans="1:13">
      <c r="A2352" s="12"/>
      <c r="B2352" s="13"/>
      <c r="E2352"/>
      <c r="L2352" s="1"/>
      <c r="M2352" s="1"/>
    </row>
    <row r="2353" spans="1:13">
      <c r="A2353" s="12"/>
      <c r="B2353" s="13"/>
      <c r="E2353"/>
      <c r="L2353" s="1"/>
      <c r="M2353" s="1"/>
    </row>
    <row r="2354" spans="1:13">
      <c r="A2354" s="12"/>
      <c r="B2354" s="13"/>
      <c r="E2354"/>
      <c r="L2354" s="1"/>
      <c r="M2354" s="1"/>
    </row>
    <row r="2355" spans="1:13">
      <c r="A2355" s="12"/>
      <c r="B2355" s="13"/>
      <c r="E2355"/>
      <c r="L2355" s="1"/>
      <c r="M2355" s="1"/>
    </row>
    <row r="2356" spans="1:13">
      <c r="A2356" s="12"/>
      <c r="B2356" s="13"/>
      <c r="E2356"/>
      <c r="L2356" s="1"/>
      <c r="M2356" s="1"/>
    </row>
    <row r="2357" spans="1:13">
      <c r="A2357" s="12"/>
      <c r="B2357" s="13"/>
      <c r="E2357"/>
      <c r="L2357" s="1"/>
      <c r="M2357" s="1"/>
    </row>
    <row r="2358" spans="1:13">
      <c r="A2358" s="12"/>
      <c r="B2358" s="13"/>
      <c r="E2358"/>
      <c r="L2358" s="1"/>
      <c r="M2358" s="1"/>
    </row>
    <row r="2359" spans="1:13">
      <c r="A2359" s="12"/>
      <c r="B2359" s="13"/>
      <c r="E2359"/>
      <c r="L2359" s="1"/>
      <c r="M2359" s="1"/>
    </row>
    <row r="2360" spans="1:13">
      <c r="A2360" s="12"/>
      <c r="B2360" s="13"/>
      <c r="E2360"/>
      <c r="L2360" s="1"/>
      <c r="M2360" s="1"/>
    </row>
    <row r="2361" spans="1:13">
      <c r="A2361" s="12"/>
      <c r="B2361" s="13"/>
      <c r="E2361"/>
      <c r="L2361" s="1"/>
      <c r="M2361" s="1"/>
    </row>
    <row r="2362" spans="1:13">
      <c r="A2362" s="12"/>
      <c r="B2362" s="13"/>
      <c r="E2362"/>
      <c r="L2362" s="1"/>
      <c r="M2362" s="1"/>
    </row>
    <row r="2363" spans="1:13">
      <c r="A2363" s="12"/>
      <c r="B2363" s="13"/>
      <c r="E2363"/>
      <c r="L2363" s="1"/>
      <c r="M2363" s="1"/>
    </row>
    <row r="2364" spans="1:13">
      <c r="A2364" s="12"/>
      <c r="B2364" s="13"/>
      <c r="E2364"/>
      <c r="L2364" s="1"/>
      <c r="M2364" s="1"/>
    </row>
    <row r="2365" spans="1:13">
      <c r="A2365" s="12"/>
      <c r="B2365" s="13"/>
      <c r="E2365"/>
      <c r="L2365" s="1"/>
      <c r="M2365" s="1"/>
    </row>
    <row r="2366" spans="1:13">
      <c r="A2366" s="12"/>
      <c r="B2366" s="13"/>
      <c r="E2366"/>
      <c r="L2366" s="1"/>
      <c r="M2366" s="1"/>
    </row>
    <row r="2367" spans="1:13">
      <c r="A2367" s="12"/>
      <c r="B2367" s="13"/>
      <c r="E2367"/>
      <c r="L2367" s="1"/>
      <c r="M2367" s="1"/>
    </row>
    <row r="2368" spans="1:13">
      <c r="A2368" s="12"/>
      <c r="B2368" s="13"/>
      <c r="E2368"/>
      <c r="L2368" s="1"/>
      <c r="M2368" s="1"/>
    </row>
    <row r="2369" spans="1:13">
      <c r="A2369" s="12"/>
      <c r="B2369" s="13"/>
      <c r="E2369"/>
      <c r="L2369" s="1"/>
      <c r="M2369" s="1"/>
    </row>
    <row r="2370" spans="1:13">
      <c r="A2370" s="12"/>
      <c r="B2370" s="13"/>
      <c r="E2370"/>
      <c r="L2370" s="1"/>
      <c r="M2370" s="1"/>
    </row>
    <row r="2371" spans="1:13">
      <c r="A2371" s="12"/>
      <c r="B2371" s="13"/>
      <c r="E2371"/>
      <c r="L2371" s="1"/>
      <c r="M2371" s="1"/>
    </row>
    <row r="2372" spans="1:13">
      <c r="A2372" s="12"/>
      <c r="B2372" s="13"/>
      <c r="E2372"/>
      <c r="L2372" s="1"/>
      <c r="M2372" s="1"/>
    </row>
    <row r="2373" spans="1:13">
      <c r="A2373" s="12"/>
      <c r="B2373" s="13"/>
      <c r="E2373"/>
      <c r="L2373" s="1"/>
      <c r="M2373" s="1"/>
    </row>
    <row r="2374" spans="1:13">
      <c r="A2374" s="12"/>
      <c r="B2374" s="13"/>
      <c r="E2374"/>
      <c r="L2374" s="1"/>
      <c r="M2374" s="1"/>
    </row>
    <row r="2375" spans="1:13">
      <c r="A2375" s="12"/>
      <c r="B2375" s="13"/>
      <c r="E2375"/>
      <c r="L2375" s="1"/>
      <c r="M2375" s="1"/>
    </row>
    <row r="2376" spans="1:13">
      <c r="A2376" s="12"/>
      <c r="B2376" s="13"/>
      <c r="E2376"/>
      <c r="L2376" s="1"/>
      <c r="M2376" s="1"/>
    </row>
    <row r="2377" spans="1:13">
      <c r="A2377" s="12"/>
      <c r="B2377" s="13"/>
      <c r="E2377"/>
      <c r="L2377" s="1"/>
      <c r="M2377" s="1"/>
    </row>
    <row r="2378" spans="1:13">
      <c r="A2378" s="12"/>
      <c r="B2378" s="13"/>
      <c r="E2378"/>
      <c r="L2378" s="1"/>
      <c r="M2378" s="1"/>
    </row>
    <row r="2379" spans="1:13">
      <c r="A2379" s="12"/>
      <c r="B2379" s="13"/>
      <c r="E2379"/>
      <c r="L2379" s="1"/>
      <c r="M2379" s="1"/>
    </row>
    <row r="2380" spans="1:13">
      <c r="A2380" s="12"/>
      <c r="B2380" s="13"/>
      <c r="E2380"/>
      <c r="L2380" s="1"/>
      <c r="M2380" s="1"/>
    </row>
    <row r="2381" spans="1:13">
      <c r="A2381" s="12"/>
      <c r="B2381" s="13"/>
      <c r="E2381"/>
      <c r="L2381" s="1"/>
      <c r="M2381" s="1"/>
    </row>
    <row r="2382" spans="1:13">
      <c r="A2382" s="12"/>
      <c r="B2382" s="13"/>
      <c r="E2382"/>
      <c r="L2382" s="1"/>
      <c r="M2382" s="1"/>
    </row>
    <row r="2383" spans="1:13">
      <c r="A2383" s="12"/>
      <c r="B2383" s="13"/>
      <c r="E2383"/>
      <c r="L2383" s="1"/>
      <c r="M2383" s="1"/>
    </row>
    <row r="2384" spans="1:13">
      <c r="A2384" s="12"/>
      <c r="B2384" s="13"/>
      <c r="E2384"/>
      <c r="L2384" s="1"/>
      <c r="M2384" s="1"/>
    </row>
    <row r="2385" spans="1:13">
      <c r="A2385" s="12"/>
      <c r="B2385" s="13"/>
      <c r="E2385"/>
      <c r="L2385" s="1"/>
      <c r="M2385" s="1"/>
    </row>
    <row r="2386" spans="1:13">
      <c r="A2386" s="12"/>
      <c r="B2386" s="13"/>
      <c r="E2386"/>
      <c r="L2386" s="1"/>
      <c r="M2386" s="1"/>
    </row>
    <row r="2387" spans="1:13">
      <c r="A2387" s="12"/>
      <c r="B2387" s="13"/>
      <c r="E2387"/>
      <c r="L2387" s="1"/>
      <c r="M2387" s="1"/>
    </row>
    <row r="2388" spans="1:13">
      <c r="A2388" s="12"/>
      <c r="B2388" s="13"/>
      <c r="E2388"/>
      <c r="L2388" s="1"/>
      <c r="M2388" s="1"/>
    </row>
    <row r="2389" spans="1:13">
      <c r="A2389" s="12"/>
      <c r="B2389" s="13"/>
      <c r="E2389"/>
      <c r="L2389" s="1"/>
      <c r="M2389" s="1"/>
    </row>
    <row r="2390" spans="1:13">
      <c r="A2390" s="12"/>
      <c r="B2390" s="13"/>
      <c r="E2390"/>
      <c r="L2390" s="1"/>
      <c r="M2390" s="1"/>
    </row>
    <row r="2391" spans="1:13">
      <c r="A2391" s="12"/>
      <c r="B2391" s="13"/>
      <c r="E2391"/>
      <c r="L2391" s="1"/>
      <c r="M2391" s="1"/>
    </row>
    <row r="2392" spans="1:13">
      <c r="A2392" s="12"/>
      <c r="B2392" s="13"/>
      <c r="E2392"/>
      <c r="L2392" s="1"/>
      <c r="M2392" s="1"/>
    </row>
    <row r="2393" spans="1:13">
      <c r="A2393" s="12"/>
      <c r="B2393" s="13"/>
      <c r="E2393"/>
      <c r="L2393" s="1"/>
      <c r="M2393" s="1"/>
    </row>
    <row r="2394" spans="1:13">
      <c r="A2394" s="12"/>
      <c r="B2394" s="13"/>
      <c r="E2394"/>
      <c r="L2394" s="1"/>
      <c r="M2394" s="1"/>
    </row>
    <row r="2395" spans="1:13">
      <c r="A2395" s="12"/>
      <c r="B2395" s="13"/>
      <c r="E2395"/>
      <c r="L2395" s="1"/>
      <c r="M2395" s="1"/>
    </row>
    <row r="2396" spans="1:13">
      <c r="A2396" s="12"/>
      <c r="B2396" s="13"/>
      <c r="E2396"/>
      <c r="L2396" s="1"/>
      <c r="M2396" s="1"/>
    </row>
    <row r="2397" spans="1:13">
      <c r="A2397" s="12"/>
      <c r="B2397" s="13"/>
      <c r="E2397"/>
      <c r="L2397" s="1"/>
      <c r="M2397" s="1"/>
    </row>
    <row r="2398" spans="1:13">
      <c r="A2398" s="12"/>
      <c r="B2398" s="13"/>
      <c r="E2398"/>
      <c r="L2398" s="1"/>
      <c r="M2398" s="1"/>
    </row>
    <row r="2399" spans="1:13">
      <c r="A2399" s="12"/>
      <c r="B2399" s="13"/>
      <c r="E2399"/>
      <c r="L2399" s="1"/>
      <c r="M2399" s="1"/>
    </row>
    <row r="2400" spans="1:13">
      <c r="A2400" s="12"/>
      <c r="B2400" s="13"/>
      <c r="E2400"/>
      <c r="L2400" s="1"/>
      <c r="M2400" s="1"/>
    </row>
    <row r="2401" spans="1:13">
      <c r="A2401" s="12"/>
      <c r="B2401" s="13"/>
      <c r="E2401"/>
      <c r="L2401" s="1"/>
      <c r="M2401" s="1"/>
    </row>
    <row r="2402" spans="1:13">
      <c r="A2402" s="12"/>
      <c r="B2402" s="13"/>
      <c r="E2402"/>
      <c r="L2402" s="1"/>
      <c r="M2402" s="1"/>
    </row>
    <row r="2403" spans="1:13">
      <c r="A2403" s="12"/>
      <c r="B2403" s="13"/>
      <c r="E2403"/>
      <c r="L2403" s="1"/>
      <c r="M2403" s="1"/>
    </row>
    <row r="2404" spans="1:13">
      <c r="A2404" s="12"/>
      <c r="B2404" s="13"/>
      <c r="E2404"/>
      <c r="L2404" s="1"/>
      <c r="M2404" s="1"/>
    </row>
    <row r="2405" spans="1:13">
      <c r="A2405" s="12"/>
      <c r="B2405" s="13"/>
      <c r="E2405"/>
      <c r="L2405" s="1"/>
      <c r="M2405" s="1"/>
    </row>
    <row r="2406" spans="1:13">
      <c r="A2406" s="12"/>
      <c r="B2406" s="13"/>
      <c r="E2406"/>
      <c r="L2406" s="1"/>
      <c r="M2406" s="1"/>
    </row>
    <row r="2407" spans="1:13">
      <c r="A2407" s="12"/>
      <c r="B2407" s="13"/>
      <c r="E2407"/>
      <c r="L2407" s="1"/>
      <c r="M2407" s="1"/>
    </row>
    <row r="2408" spans="1:13">
      <c r="A2408" s="12"/>
      <c r="B2408" s="13"/>
      <c r="E2408"/>
      <c r="L2408" s="1"/>
      <c r="M2408" s="1"/>
    </row>
    <row r="2409" spans="1:13">
      <c r="A2409" s="12"/>
      <c r="B2409" s="13"/>
      <c r="E2409"/>
      <c r="L2409" s="1"/>
      <c r="M2409" s="1"/>
    </row>
    <row r="2410" spans="1:13">
      <c r="A2410" s="12"/>
      <c r="B2410" s="13"/>
      <c r="E2410"/>
      <c r="L2410" s="1"/>
      <c r="M2410" s="1"/>
    </row>
    <row r="2411" spans="1:13">
      <c r="A2411" s="12"/>
      <c r="B2411" s="13"/>
      <c r="E2411"/>
      <c r="L2411" s="1"/>
      <c r="M2411" s="1"/>
    </row>
    <row r="2412" spans="1:13">
      <c r="A2412" s="12"/>
      <c r="B2412" s="13"/>
      <c r="E2412"/>
      <c r="L2412" s="1"/>
      <c r="M2412" s="1"/>
    </row>
    <row r="2413" spans="1:13">
      <c r="A2413" s="12"/>
      <c r="B2413" s="13"/>
      <c r="E2413"/>
      <c r="L2413" s="1"/>
      <c r="M2413" s="1"/>
    </row>
    <row r="2414" spans="1:13">
      <c r="A2414" s="12"/>
      <c r="B2414" s="13"/>
      <c r="E2414"/>
      <c r="L2414" s="1"/>
      <c r="M2414" s="1"/>
    </row>
    <row r="2415" spans="1:13">
      <c r="A2415" s="12"/>
      <c r="B2415" s="13"/>
      <c r="E2415"/>
      <c r="L2415" s="1"/>
      <c r="M2415" s="1"/>
    </row>
    <row r="2416" spans="1:13">
      <c r="A2416" s="12"/>
      <c r="B2416" s="13"/>
      <c r="E2416"/>
      <c r="L2416" s="1"/>
      <c r="M2416" s="1"/>
    </row>
    <row r="2417" spans="1:13">
      <c r="A2417" s="12"/>
      <c r="B2417" s="13"/>
      <c r="E2417"/>
      <c r="L2417" s="1"/>
      <c r="M2417" s="1"/>
    </row>
    <row r="2418" spans="1:13">
      <c r="A2418" s="12"/>
      <c r="B2418" s="13"/>
      <c r="E2418"/>
      <c r="L2418" s="1"/>
      <c r="M2418" s="1"/>
    </row>
    <row r="2419" spans="1:13">
      <c r="A2419" s="12"/>
      <c r="B2419" s="13"/>
      <c r="E2419"/>
      <c r="L2419" s="1"/>
      <c r="M2419" s="1"/>
    </row>
    <row r="2420" spans="1:13">
      <c r="A2420" s="12"/>
      <c r="B2420" s="13"/>
      <c r="E2420"/>
      <c r="L2420" s="1"/>
      <c r="M2420" s="1"/>
    </row>
    <row r="2421" spans="1:13">
      <c r="A2421" s="12"/>
      <c r="B2421" s="13"/>
      <c r="E2421"/>
      <c r="L2421" s="1"/>
      <c r="M2421" s="1"/>
    </row>
    <row r="2422" spans="1:13">
      <c r="A2422" s="12"/>
      <c r="B2422" s="13"/>
      <c r="E2422"/>
      <c r="L2422" s="1"/>
      <c r="M2422" s="1"/>
    </row>
    <row r="2423" spans="1:13">
      <c r="A2423" s="12"/>
      <c r="B2423" s="13"/>
      <c r="E2423"/>
      <c r="L2423" s="1"/>
      <c r="M2423" s="1"/>
    </row>
    <row r="2424" spans="1:13">
      <c r="A2424" s="12"/>
      <c r="B2424" s="13"/>
      <c r="E2424"/>
      <c r="L2424" s="1"/>
      <c r="M2424" s="1"/>
    </row>
    <row r="2425" spans="1:13">
      <c r="A2425" s="12"/>
      <c r="B2425" s="13"/>
      <c r="E2425"/>
      <c r="L2425" s="1"/>
      <c r="M2425" s="1"/>
    </row>
    <row r="2426" spans="1:13">
      <c r="A2426" s="12"/>
      <c r="B2426" s="13"/>
      <c r="E2426"/>
      <c r="L2426" s="1"/>
      <c r="M2426" s="1"/>
    </row>
    <row r="2427" spans="1:13">
      <c r="A2427" s="12"/>
      <c r="B2427" s="13"/>
      <c r="E2427"/>
      <c r="L2427" s="1"/>
      <c r="M2427" s="1"/>
    </row>
    <row r="2428" spans="1:13">
      <c r="A2428" s="12"/>
      <c r="B2428" s="13"/>
      <c r="E2428"/>
      <c r="L2428" s="1"/>
      <c r="M2428" s="1"/>
    </row>
    <row r="2429" spans="1:13">
      <c r="A2429" s="12"/>
      <c r="B2429" s="13"/>
      <c r="E2429"/>
      <c r="L2429" s="1"/>
      <c r="M2429" s="1"/>
    </row>
    <row r="2430" spans="1:13">
      <c r="A2430" s="12"/>
      <c r="B2430" s="13"/>
      <c r="E2430"/>
      <c r="L2430" s="1"/>
      <c r="M2430" s="1"/>
    </row>
    <row r="2431" spans="1:13">
      <c r="A2431" s="12"/>
      <c r="B2431" s="13"/>
      <c r="E2431"/>
      <c r="L2431" s="1"/>
      <c r="M2431" s="1"/>
    </row>
    <row r="2432" spans="1:13">
      <c r="A2432" s="12"/>
      <c r="B2432" s="13"/>
      <c r="E2432"/>
      <c r="L2432" s="1"/>
      <c r="M2432" s="1"/>
    </row>
    <row r="2433" spans="1:13">
      <c r="A2433" s="12"/>
      <c r="B2433" s="13"/>
      <c r="E2433"/>
      <c r="L2433" s="1"/>
      <c r="M2433" s="1"/>
    </row>
    <row r="2434" spans="1:13">
      <c r="A2434" s="12"/>
      <c r="B2434" s="13"/>
      <c r="E2434"/>
      <c r="L2434" s="1"/>
      <c r="M2434" s="1"/>
    </row>
    <row r="2435" spans="1:13">
      <c r="A2435" s="12"/>
      <c r="B2435" s="13"/>
      <c r="E2435"/>
      <c r="L2435" s="1"/>
      <c r="M2435" s="1"/>
    </row>
    <row r="2436" spans="1:13">
      <c r="A2436" s="12"/>
      <c r="B2436" s="13"/>
      <c r="E2436"/>
      <c r="L2436" s="1"/>
      <c r="M2436" s="1"/>
    </row>
    <row r="2437" spans="1:13">
      <c r="A2437" s="12"/>
      <c r="B2437" s="13"/>
      <c r="E2437"/>
      <c r="L2437" s="1"/>
      <c r="M2437" s="1"/>
    </row>
    <row r="2438" spans="1:13">
      <c r="A2438" s="12"/>
      <c r="B2438" s="13"/>
      <c r="E2438"/>
      <c r="L2438" s="1"/>
      <c r="M2438" s="1"/>
    </row>
    <row r="2439" spans="1:13">
      <c r="A2439" s="12"/>
      <c r="B2439" s="13"/>
      <c r="E2439"/>
      <c r="L2439" s="1"/>
      <c r="M2439" s="1"/>
    </row>
    <row r="2440" spans="1:13">
      <c r="A2440" s="12"/>
      <c r="B2440" s="13"/>
      <c r="E2440"/>
      <c r="L2440" s="1"/>
      <c r="M2440" s="1"/>
    </row>
    <row r="2441" spans="1:13">
      <c r="A2441" s="12"/>
      <c r="B2441" s="13"/>
      <c r="E2441"/>
      <c r="L2441" s="1"/>
      <c r="M2441" s="1"/>
    </row>
    <row r="2442" spans="1:13">
      <c r="A2442" s="12"/>
      <c r="B2442" s="13"/>
      <c r="E2442"/>
      <c r="L2442" s="1"/>
      <c r="M2442" s="1"/>
    </row>
    <row r="2443" spans="1:13">
      <c r="A2443" s="12"/>
      <c r="B2443" s="13"/>
      <c r="E2443"/>
      <c r="L2443" s="1"/>
      <c r="M2443" s="1"/>
    </row>
    <row r="2444" spans="1:13">
      <c r="A2444" s="12"/>
      <c r="B2444" s="13"/>
      <c r="E2444"/>
      <c r="L2444" s="1"/>
      <c r="M2444" s="1"/>
    </row>
    <row r="2445" spans="1:13">
      <c r="A2445" s="12"/>
      <c r="B2445" s="13"/>
      <c r="E2445"/>
      <c r="L2445" s="1"/>
      <c r="M2445" s="1"/>
    </row>
    <row r="2446" spans="1:13">
      <c r="A2446" s="12"/>
      <c r="B2446" s="13"/>
      <c r="E2446"/>
      <c r="L2446" s="1"/>
      <c r="M2446" s="1"/>
    </row>
    <row r="2447" spans="1:13">
      <c r="A2447" s="12"/>
      <c r="B2447" s="13"/>
      <c r="E2447"/>
      <c r="L2447" s="1"/>
      <c r="M2447" s="1"/>
    </row>
    <row r="2448" spans="1:13">
      <c r="A2448" s="12"/>
      <c r="B2448" s="13"/>
      <c r="E2448"/>
      <c r="L2448" s="1"/>
      <c r="M2448" s="1"/>
    </row>
    <row r="2449" spans="1:13">
      <c r="A2449" s="12"/>
      <c r="B2449" s="13"/>
      <c r="E2449"/>
      <c r="L2449" s="1"/>
      <c r="M2449" s="1"/>
    </row>
    <row r="2450" spans="1:13">
      <c r="A2450" s="12"/>
      <c r="B2450" s="13"/>
      <c r="E2450"/>
      <c r="L2450" s="1"/>
      <c r="M2450" s="1"/>
    </row>
    <row r="2451" spans="1:13">
      <c r="A2451" s="12"/>
      <c r="B2451" s="13"/>
      <c r="E2451"/>
      <c r="L2451" s="1"/>
      <c r="M2451" s="1"/>
    </row>
    <row r="2452" spans="1:13">
      <c r="A2452" s="12"/>
      <c r="B2452" s="13"/>
      <c r="E2452"/>
      <c r="L2452" s="1"/>
      <c r="M2452" s="1"/>
    </row>
    <row r="2453" spans="1:13">
      <c r="A2453" s="12"/>
      <c r="B2453" s="13"/>
      <c r="E2453"/>
      <c r="L2453" s="1"/>
      <c r="M2453" s="1"/>
    </row>
    <row r="2454" spans="1:13">
      <c r="A2454" s="12"/>
      <c r="B2454" s="13"/>
      <c r="E2454"/>
      <c r="L2454" s="1"/>
      <c r="M2454" s="1"/>
    </row>
    <row r="2455" spans="1:13">
      <c r="A2455" s="12"/>
      <c r="B2455" s="13"/>
      <c r="E2455"/>
      <c r="L2455" s="1"/>
      <c r="M2455" s="1"/>
    </row>
    <row r="2456" spans="1:13">
      <c r="A2456" s="12"/>
      <c r="B2456" s="13"/>
      <c r="E2456"/>
      <c r="L2456" s="1"/>
      <c r="M2456" s="1"/>
    </row>
    <row r="2457" spans="1:13">
      <c r="A2457" s="12"/>
      <c r="B2457" s="13"/>
      <c r="E2457"/>
      <c r="L2457" s="1"/>
      <c r="M2457" s="1"/>
    </row>
    <row r="2458" spans="1:13">
      <c r="A2458" s="12"/>
      <c r="B2458" s="13"/>
      <c r="E2458"/>
      <c r="L2458" s="1"/>
      <c r="M2458" s="1"/>
    </row>
    <row r="2459" spans="1:13">
      <c r="A2459" s="12"/>
      <c r="B2459" s="13"/>
      <c r="E2459"/>
      <c r="L2459" s="1"/>
      <c r="M2459" s="1"/>
    </row>
    <row r="2460" spans="1:13">
      <c r="A2460" s="12"/>
      <c r="B2460" s="13"/>
      <c r="E2460"/>
      <c r="L2460" s="1"/>
      <c r="M2460" s="1"/>
    </row>
    <row r="2461" spans="1:13">
      <c r="A2461" s="12"/>
      <c r="B2461" s="13"/>
      <c r="E2461"/>
      <c r="L2461" s="1"/>
      <c r="M2461" s="1"/>
    </row>
    <row r="2462" spans="1:13">
      <c r="A2462" s="12"/>
      <c r="B2462" s="13"/>
      <c r="E2462"/>
      <c r="L2462" s="1"/>
      <c r="M2462" s="1"/>
    </row>
    <row r="2463" spans="1:13">
      <c r="A2463" s="12"/>
      <c r="B2463" s="13"/>
      <c r="E2463"/>
      <c r="L2463" s="1"/>
      <c r="M2463" s="1"/>
    </row>
    <row r="2464" spans="1:13">
      <c r="A2464" s="12"/>
      <c r="B2464" s="13"/>
      <c r="E2464"/>
      <c r="L2464" s="1"/>
      <c r="M2464" s="1"/>
    </row>
    <row r="2465" spans="1:13">
      <c r="A2465" s="12"/>
      <c r="B2465" s="13"/>
      <c r="E2465"/>
      <c r="L2465" s="1"/>
      <c r="M2465" s="1"/>
    </row>
    <row r="2466" spans="1:13">
      <c r="A2466" s="12"/>
      <c r="B2466" s="13"/>
      <c r="E2466"/>
      <c r="L2466" s="1"/>
      <c r="M2466" s="1"/>
    </row>
    <row r="2467" spans="1:13">
      <c r="A2467" s="12"/>
      <c r="B2467" s="13"/>
      <c r="E2467"/>
      <c r="L2467" s="1"/>
      <c r="M2467" s="1"/>
    </row>
    <row r="2468" spans="1:13">
      <c r="A2468" s="12"/>
      <c r="B2468" s="13"/>
      <c r="E2468"/>
      <c r="L2468" s="1"/>
      <c r="M2468" s="1"/>
    </row>
    <row r="2469" spans="1:13">
      <c r="A2469" s="12"/>
      <c r="B2469" s="13"/>
      <c r="E2469"/>
      <c r="L2469" s="1"/>
      <c r="M2469" s="1"/>
    </row>
    <row r="2470" spans="1:13">
      <c r="A2470" s="12"/>
      <c r="B2470" s="13"/>
      <c r="E2470"/>
      <c r="L2470" s="1"/>
      <c r="M2470" s="1"/>
    </row>
    <row r="2471" spans="1:13">
      <c r="A2471" s="12"/>
      <c r="B2471" s="13"/>
      <c r="E2471"/>
      <c r="L2471" s="1"/>
      <c r="M2471" s="1"/>
    </row>
    <row r="2472" spans="1:13">
      <c r="A2472" s="12"/>
      <c r="B2472" s="13"/>
      <c r="E2472"/>
      <c r="L2472" s="1"/>
      <c r="M2472" s="1"/>
    </row>
    <row r="2473" spans="1:13">
      <c r="A2473" s="12"/>
      <c r="B2473" s="13"/>
      <c r="E2473"/>
      <c r="L2473" s="1"/>
      <c r="M2473" s="1"/>
    </row>
    <row r="2474" spans="1:13">
      <c r="A2474" s="12"/>
      <c r="B2474" s="13"/>
      <c r="E2474"/>
      <c r="L2474" s="1"/>
      <c r="M2474" s="1"/>
    </row>
    <row r="2475" spans="1:13">
      <c r="A2475" s="12"/>
      <c r="B2475" s="13"/>
      <c r="E2475"/>
      <c r="L2475" s="1"/>
      <c r="M2475" s="1"/>
    </row>
    <row r="2476" spans="1:13">
      <c r="A2476" s="12"/>
      <c r="B2476" s="13"/>
      <c r="E2476"/>
      <c r="L2476" s="1"/>
      <c r="M2476" s="1"/>
    </row>
    <row r="2477" spans="1:13">
      <c r="A2477" s="12"/>
      <c r="B2477" s="13"/>
      <c r="E2477"/>
      <c r="L2477" s="1"/>
      <c r="M2477" s="1"/>
    </row>
    <row r="2478" spans="1:13">
      <c r="A2478" s="12"/>
      <c r="B2478" s="13"/>
      <c r="E2478"/>
      <c r="L2478" s="1"/>
      <c r="M2478" s="1"/>
    </row>
    <row r="2479" spans="1:13">
      <c r="A2479" s="12"/>
      <c r="B2479" s="13"/>
      <c r="E2479"/>
      <c r="L2479" s="1"/>
      <c r="M2479" s="1"/>
    </row>
    <row r="2480" spans="1:13">
      <c r="A2480" s="12"/>
      <c r="B2480" s="13"/>
      <c r="E2480"/>
      <c r="L2480" s="1"/>
      <c r="M2480" s="1"/>
    </row>
    <row r="2481" spans="1:13">
      <c r="A2481" s="12"/>
      <c r="B2481" s="13"/>
      <c r="E2481"/>
      <c r="L2481" s="1"/>
      <c r="M2481" s="1"/>
    </row>
    <row r="2482" spans="1:13">
      <c r="A2482" s="12"/>
      <c r="B2482" s="13"/>
      <c r="E2482"/>
      <c r="L2482" s="1"/>
      <c r="M2482" s="1"/>
    </row>
    <row r="2483" spans="1:13">
      <c r="A2483" s="12"/>
      <c r="B2483" s="13"/>
      <c r="E2483"/>
      <c r="L2483" s="1"/>
      <c r="M2483" s="1"/>
    </row>
    <row r="2484" spans="1:13">
      <c r="A2484" s="12"/>
      <c r="B2484" s="13"/>
      <c r="E2484"/>
      <c r="L2484" s="1"/>
      <c r="M2484" s="1"/>
    </row>
    <row r="2485" spans="1:13">
      <c r="A2485" s="12"/>
      <c r="B2485" s="13"/>
      <c r="E2485"/>
      <c r="L2485" s="1"/>
      <c r="M2485" s="1"/>
    </row>
    <row r="2486" spans="1:13">
      <c r="A2486" s="12"/>
      <c r="B2486" s="13"/>
      <c r="E2486"/>
      <c r="L2486" s="1"/>
      <c r="M2486" s="1"/>
    </row>
    <row r="2487" spans="1:13">
      <c r="A2487" s="12"/>
      <c r="B2487" s="13"/>
      <c r="E2487"/>
      <c r="L2487" s="1"/>
      <c r="M2487" s="1"/>
    </row>
    <row r="2488" spans="1:13">
      <c r="A2488" s="12"/>
      <c r="B2488" s="13"/>
      <c r="E2488"/>
      <c r="L2488" s="1"/>
      <c r="M2488" s="1"/>
    </row>
    <row r="2489" spans="1:13">
      <c r="A2489" s="12"/>
      <c r="B2489" s="13"/>
      <c r="E2489"/>
      <c r="L2489" s="1"/>
      <c r="M2489" s="1"/>
    </row>
    <row r="2490" spans="1:13">
      <c r="A2490" s="12"/>
      <c r="B2490" s="13"/>
      <c r="E2490"/>
      <c r="L2490" s="1"/>
      <c r="M2490" s="1"/>
    </row>
    <row r="2491" spans="1:13">
      <c r="A2491" s="12"/>
      <c r="B2491" s="13"/>
      <c r="E2491"/>
      <c r="L2491" s="1"/>
      <c r="M2491" s="1"/>
    </row>
    <row r="2492" spans="1:13">
      <c r="A2492" s="12"/>
      <c r="B2492" s="13"/>
      <c r="E2492"/>
      <c r="L2492" s="1"/>
      <c r="M2492" s="1"/>
    </row>
    <row r="2493" spans="1:13">
      <c r="A2493" s="12"/>
      <c r="B2493" s="13"/>
      <c r="E2493"/>
      <c r="L2493" s="1"/>
      <c r="M2493" s="1"/>
    </row>
    <row r="2494" spans="1:13">
      <c r="A2494" s="12"/>
      <c r="B2494" s="13"/>
      <c r="E2494"/>
      <c r="L2494" s="1"/>
      <c r="M2494" s="1"/>
    </row>
    <row r="2495" spans="1:13">
      <c r="A2495" s="12"/>
      <c r="B2495" s="13"/>
      <c r="E2495"/>
      <c r="L2495" s="1"/>
      <c r="M2495" s="1"/>
    </row>
    <row r="2496" spans="1:13">
      <c r="A2496" s="12"/>
      <c r="B2496" s="13"/>
      <c r="E2496"/>
      <c r="L2496" s="1"/>
      <c r="M2496" s="1"/>
    </row>
    <row r="2497" spans="1:13">
      <c r="A2497" s="12"/>
      <c r="B2497" s="13"/>
      <c r="E2497"/>
      <c r="L2497" s="1"/>
      <c r="M2497" s="1"/>
    </row>
    <row r="2498" spans="1:13">
      <c r="A2498" s="12"/>
      <c r="B2498" s="13"/>
      <c r="E2498"/>
      <c r="L2498" s="1"/>
      <c r="M2498" s="1"/>
    </row>
    <row r="2499" spans="1:13">
      <c r="A2499" s="12"/>
      <c r="B2499" s="13"/>
      <c r="E2499"/>
      <c r="L2499" s="1"/>
      <c r="M2499" s="1"/>
    </row>
    <row r="2500" spans="1:13">
      <c r="A2500" s="12"/>
      <c r="B2500" s="13"/>
      <c r="E2500"/>
      <c r="L2500" s="1"/>
      <c r="M2500" s="1"/>
    </row>
    <row r="2501" spans="1:13">
      <c r="A2501" s="12"/>
      <c r="B2501" s="13"/>
      <c r="E2501"/>
      <c r="L2501" s="1"/>
      <c r="M2501" s="1"/>
    </row>
    <row r="2502" spans="1:13">
      <c r="A2502" s="12"/>
      <c r="B2502" s="13"/>
      <c r="E2502"/>
      <c r="L2502" s="1"/>
      <c r="M2502" s="1"/>
    </row>
    <row r="2503" spans="1:13">
      <c r="A2503" s="12"/>
      <c r="B2503" s="13"/>
      <c r="E2503"/>
      <c r="L2503" s="1"/>
      <c r="M2503" s="1"/>
    </row>
    <row r="2504" spans="1:13">
      <c r="A2504" s="12"/>
      <c r="B2504" s="13"/>
      <c r="E2504"/>
      <c r="L2504" s="1"/>
      <c r="M2504" s="1"/>
    </row>
    <row r="2505" spans="1:13">
      <c r="A2505" s="12"/>
      <c r="B2505" s="13"/>
      <c r="E2505"/>
      <c r="L2505" s="1"/>
      <c r="M2505" s="1"/>
    </row>
    <row r="2506" spans="1:13">
      <c r="A2506" s="12"/>
      <c r="B2506" s="13"/>
      <c r="E2506"/>
      <c r="L2506" s="1"/>
      <c r="M2506" s="1"/>
    </row>
    <row r="2507" spans="1:13">
      <c r="A2507" s="12"/>
      <c r="B2507" s="13"/>
      <c r="E2507"/>
      <c r="L2507" s="1"/>
      <c r="M2507" s="1"/>
    </row>
    <row r="2508" spans="1:13">
      <c r="A2508" s="12"/>
      <c r="B2508" s="13"/>
      <c r="E2508"/>
      <c r="L2508" s="1"/>
      <c r="M2508" s="1"/>
    </row>
    <row r="2509" spans="1:13">
      <c r="A2509" s="12"/>
      <c r="B2509" s="13"/>
      <c r="E2509"/>
      <c r="L2509" s="1"/>
      <c r="M2509" s="1"/>
    </row>
    <row r="2510" spans="1:13">
      <c r="A2510" s="12"/>
      <c r="B2510" s="13"/>
      <c r="E2510"/>
      <c r="L2510" s="1"/>
      <c r="M2510" s="1"/>
    </row>
    <row r="2511" spans="1:13">
      <c r="A2511" s="12"/>
      <c r="B2511" s="13"/>
      <c r="E2511"/>
      <c r="L2511" s="1"/>
      <c r="M2511" s="1"/>
    </row>
    <row r="2512" spans="1:13">
      <c r="A2512" s="12"/>
      <c r="B2512" s="13"/>
      <c r="E2512"/>
      <c r="L2512" s="1"/>
      <c r="M2512" s="1"/>
    </row>
    <row r="2513" spans="1:13">
      <c r="A2513" s="12"/>
      <c r="B2513" s="13"/>
      <c r="E2513"/>
      <c r="L2513" s="1"/>
      <c r="M2513" s="1"/>
    </row>
    <row r="2514" spans="1:13">
      <c r="A2514" s="12"/>
      <c r="B2514" s="13"/>
      <c r="E2514"/>
      <c r="L2514" s="1"/>
      <c r="M2514" s="1"/>
    </row>
    <row r="2515" spans="1:13">
      <c r="A2515" s="12"/>
      <c r="B2515" s="13"/>
      <c r="E2515"/>
      <c r="L2515" s="1"/>
      <c r="M2515" s="1"/>
    </row>
    <row r="2516" spans="1:13">
      <c r="A2516" s="12"/>
      <c r="B2516" s="13"/>
      <c r="E2516"/>
      <c r="L2516" s="1"/>
      <c r="M2516" s="1"/>
    </row>
    <row r="2517" spans="1:13">
      <c r="A2517" s="12"/>
      <c r="B2517" s="13"/>
      <c r="E2517"/>
      <c r="L2517" s="1"/>
      <c r="M2517" s="1"/>
    </row>
    <row r="2518" spans="1:13">
      <c r="A2518" s="12"/>
      <c r="B2518" s="13"/>
      <c r="E2518"/>
      <c r="L2518" s="1"/>
      <c r="M2518" s="1"/>
    </row>
    <row r="2519" spans="1:13">
      <c r="A2519" s="12"/>
      <c r="B2519" s="13"/>
      <c r="E2519"/>
      <c r="L2519" s="1"/>
      <c r="M2519" s="1"/>
    </row>
    <row r="2520" spans="1:13">
      <c r="A2520" s="12"/>
      <c r="B2520" s="13"/>
      <c r="E2520"/>
      <c r="L2520" s="1"/>
      <c r="M2520" s="1"/>
    </row>
    <row r="2521" spans="1:13">
      <c r="A2521" s="12"/>
      <c r="B2521" s="13"/>
      <c r="E2521"/>
      <c r="L2521" s="1"/>
      <c r="M2521" s="1"/>
    </row>
    <row r="2522" spans="1:13">
      <c r="A2522" s="12"/>
      <c r="B2522" s="13"/>
      <c r="E2522"/>
      <c r="L2522" s="1"/>
      <c r="M2522" s="1"/>
    </row>
    <row r="2523" spans="1:13">
      <c r="A2523" s="12"/>
      <c r="B2523" s="13"/>
      <c r="E2523"/>
      <c r="L2523" s="1"/>
      <c r="M2523" s="1"/>
    </row>
    <row r="2524" spans="1:13">
      <c r="A2524" s="12"/>
      <c r="B2524" s="13"/>
      <c r="E2524"/>
      <c r="L2524" s="1"/>
      <c r="M2524" s="1"/>
    </row>
    <row r="2525" spans="1:13">
      <c r="A2525" s="12"/>
      <c r="B2525" s="13"/>
      <c r="E2525"/>
      <c r="L2525" s="1"/>
      <c r="M2525" s="1"/>
    </row>
    <row r="2526" spans="1:13">
      <c r="A2526" s="12"/>
      <c r="B2526" s="13"/>
      <c r="E2526"/>
      <c r="L2526" s="1"/>
      <c r="M2526" s="1"/>
    </row>
    <row r="2527" spans="1:13">
      <c r="A2527" s="12"/>
      <c r="B2527" s="13"/>
      <c r="E2527"/>
      <c r="L2527" s="1"/>
      <c r="M2527" s="1"/>
    </row>
    <row r="2528" spans="1:13">
      <c r="A2528" s="12"/>
      <c r="B2528" s="13"/>
      <c r="E2528"/>
      <c r="L2528" s="1"/>
      <c r="M2528" s="1"/>
    </row>
    <row r="2529" spans="1:13">
      <c r="A2529" s="12"/>
      <c r="B2529" s="13"/>
      <c r="E2529"/>
      <c r="L2529" s="1"/>
      <c r="M2529" s="1"/>
    </row>
    <row r="2530" spans="1:13">
      <c r="A2530" s="12"/>
      <c r="B2530" s="13"/>
      <c r="E2530"/>
      <c r="L2530" s="1"/>
      <c r="M2530" s="1"/>
    </row>
    <row r="2531" spans="1:13">
      <c r="A2531" s="12"/>
      <c r="B2531" s="13"/>
      <c r="E2531"/>
      <c r="L2531" s="1"/>
      <c r="M2531" s="1"/>
    </row>
    <row r="2532" spans="1:13">
      <c r="A2532" s="12"/>
      <c r="B2532" s="13"/>
      <c r="E2532"/>
      <c r="L2532" s="1"/>
      <c r="M2532" s="1"/>
    </row>
    <row r="2533" spans="1:13">
      <c r="A2533" s="12"/>
      <c r="B2533" s="13"/>
      <c r="E2533"/>
      <c r="L2533" s="1"/>
      <c r="M2533" s="1"/>
    </row>
    <row r="2534" spans="1:13">
      <c r="A2534" s="12"/>
      <c r="B2534" s="13"/>
      <c r="E2534"/>
      <c r="L2534" s="1"/>
      <c r="M2534" s="1"/>
    </row>
    <row r="2535" spans="1:13">
      <c r="A2535" s="12"/>
      <c r="B2535" s="13"/>
      <c r="E2535"/>
      <c r="L2535" s="1"/>
      <c r="M2535" s="1"/>
    </row>
    <row r="2536" spans="1:13">
      <c r="A2536" s="12"/>
      <c r="B2536" s="13"/>
      <c r="E2536"/>
      <c r="L2536" s="1"/>
      <c r="M2536" s="1"/>
    </row>
    <row r="2537" spans="1:13">
      <c r="A2537" s="12"/>
      <c r="B2537" s="13"/>
      <c r="E2537"/>
      <c r="L2537" s="1"/>
      <c r="M2537" s="1"/>
    </row>
    <row r="2538" spans="1:13">
      <c r="A2538" s="12"/>
      <c r="B2538" s="13"/>
      <c r="E2538"/>
      <c r="L2538" s="1"/>
      <c r="M2538" s="1"/>
    </row>
    <row r="2539" spans="1:13">
      <c r="A2539" s="12"/>
      <c r="B2539" s="13"/>
      <c r="E2539"/>
      <c r="L2539" s="1"/>
      <c r="M2539" s="1"/>
    </row>
    <row r="2540" spans="1:13">
      <c r="A2540" s="12"/>
      <c r="B2540" s="13"/>
      <c r="E2540"/>
      <c r="L2540" s="1"/>
      <c r="M2540" s="1"/>
    </row>
    <row r="2541" spans="1:13">
      <c r="A2541" s="12"/>
      <c r="B2541" s="13"/>
      <c r="E2541"/>
      <c r="L2541" s="1"/>
      <c r="M2541" s="1"/>
    </row>
    <row r="2542" spans="1:13">
      <c r="A2542" s="12"/>
      <c r="B2542" s="13"/>
      <c r="E2542"/>
      <c r="L2542" s="1"/>
      <c r="M2542" s="1"/>
    </row>
    <row r="2543" spans="1:13">
      <c r="A2543" s="12"/>
      <c r="B2543" s="13"/>
      <c r="E2543"/>
      <c r="L2543" s="1"/>
      <c r="M2543" s="1"/>
    </row>
    <row r="2544" spans="1:13">
      <c r="A2544" s="12"/>
      <c r="B2544" s="13"/>
      <c r="E2544"/>
      <c r="L2544" s="1"/>
      <c r="M2544" s="1"/>
    </row>
    <row r="2545" spans="1:13">
      <c r="A2545" s="12"/>
      <c r="B2545" s="13"/>
      <c r="E2545"/>
      <c r="L2545" s="1"/>
      <c r="M2545" s="1"/>
    </row>
    <row r="2546" spans="1:13">
      <c r="A2546" s="12"/>
      <c r="B2546" s="13"/>
      <c r="E2546"/>
      <c r="L2546" s="1"/>
      <c r="M2546" s="1"/>
    </row>
    <row r="2547" spans="1:13">
      <c r="A2547" s="12"/>
      <c r="B2547" s="13"/>
      <c r="E2547"/>
      <c r="L2547" s="1"/>
      <c r="M2547" s="1"/>
    </row>
    <row r="2548" spans="1:13">
      <c r="A2548" s="12"/>
      <c r="B2548" s="13"/>
      <c r="E2548"/>
      <c r="L2548" s="1"/>
      <c r="M2548" s="1"/>
    </row>
    <row r="2549" spans="1:13">
      <c r="A2549" s="12"/>
      <c r="B2549" s="13"/>
      <c r="E2549"/>
      <c r="L2549" s="1"/>
      <c r="M2549" s="1"/>
    </row>
    <row r="2550" spans="1:13">
      <c r="A2550" s="12"/>
      <c r="B2550" s="13"/>
      <c r="E2550"/>
      <c r="L2550" s="1"/>
      <c r="M2550" s="1"/>
    </row>
    <row r="2551" spans="1:13">
      <c r="A2551" s="12"/>
      <c r="B2551" s="13"/>
      <c r="E2551"/>
      <c r="L2551" s="1"/>
      <c r="M2551" s="1"/>
    </row>
    <row r="2552" spans="1:13">
      <c r="A2552" s="12"/>
      <c r="B2552" s="13"/>
      <c r="E2552"/>
      <c r="L2552" s="1"/>
      <c r="M2552" s="1"/>
    </row>
    <row r="2553" spans="1:13">
      <c r="A2553" s="12"/>
      <c r="B2553" s="13"/>
      <c r="E2553"/>
      <c r="L2553" s="1"/>
      <c r="M2553" s="1"/>
    </row>
    <row r="2554" spans="1:13">
      <c r="A2554" s="12"/>
      <c r="B2554" s="13"/>
      <c r="E2554"/>
      <c r="L2554" s="1"/>
      <c r="M2554" s="1"/>
    </row>
    <row r="2555" spans="1:13">
      <c r="A2555" s="12"/>
      <c r="B2555" s="13"/>
      <c r="E2555"/>
      <c r="L2555" s="1"/>
      <c r="M2555" s="1"/>
    </row>
    <row r="2556" spans="1:13">
      <c r="A2556" s="12"/>
      <c r="B2556" s="13"/>
      <c r="E2556"/>
      <c r="L2556" s="1"/>
      <c r="M2556" s="1"/>
    </row>
    <row r="2557" spans="1:13">
      <c r="A2557" s="12"/>
      <c r="B2557" s="13"/>
      <c r="E2557"/>
      <c r="L2557" s="1"/>
      <c r="M2557" s="1"/>
    </row>
    <row r="2558" spans="1:13">
      <c r="A2558" s="12"/>
      <c r="B2558" s="13"/>
      <c r="E2558"/>
      <c r="L2558" s="1"/>
      <c r="M2558" s="1"/>
    </row>
    <row r="2559" spans="1:13">
      <c r="A2559" s="12"/>
      <c r="B2559" s="13"/>
      <c r="E2559"/>
      <c r="L2559" s="1"/>
      <c r="M2559" s="1"/>
    </row>
    <row r="2560" spans="1:13">
      <c r="A2560" s="12"/>
      <c r="B2560" s="13"/>
      <c r="E2560"/>
      <c r="L2560" s="1"/>
      <c r="M2560" s="1"/>
    </row>
    <row r="2561" spans="1:13">
      <c r="A2561" s="12"/>
      <c r="B2561" s="13"/>
      <c r="E2561"/>
      <c r="L2561" s="1"/>
      <c r="M2561" s="1"/>
    </row>
    <row r="2562" spans="1:13">
      <c r="A2562" s="12"/>
      <c r="B2562" s="13"/>
      <c r="E2562"/>
      <c r="L2562" s="1"/>
      <c r="M2562" s="1"/>
    </row>
    <row r="2563" spans="1:13">
      <c r="A2563" s="12"/>
      <c r="B2563" s="13"/>
      <c r="E2563"/>
      <c r="L2563" s="1"/>
      <c r="M2563" s="1"/>
    </row>
    <row r="2564" spans="1:13">
      <c r="A2564" s="12"/>
      <c r="B2564" s="13"/>
      <c r="E2564"/>
      <c r="L2564" s="1"/>
      <c r="M2564" s="1"/>
    </row>
    <row r="2565" spans="1:13">
      <c r="A2565" s="12"/>
      <c r="B2565" s="13"/>
      <c r="E2565"/>
      <c r="L2565" s="1"/>
      <c r="M2565" s="1"/>
    </row>
    <row r="2566" spans="1:13">
      <c r="A2566" s="12"/>
      <c r="B2566" s="13"/>
      <c r="E2566"/>
      <c r="L2566" s="1"/>
      <c r="M2566" s="1"/>
    </row>
    <row r="2567" spans="1:13">
      <c r="A2567" s="12"/>
      <c r="B2567" s="13"/>
      <c r="E2567"/>
      <c r="L2567" s="1"/>
      <c r="M2567" s="1"/>
    </row>
    <row r="2568" spans="1:13">
      <c r="A2568" s="12"/>
      <c r="B2568" s="13"/>
      <c r="E2568"/>
      <c r="L2568" s="1"/>
      <c r="M2568" s="1"/>
    </row>
    <row r="2569" spans="1:13">
      <c r="A2569" s="12"/>
      <c r="B2569" s="13"/>
      <c r="E2569"/>
      <c r="L2569" s="1"/>
      <c r="M2569" s="1"/>
    </row>
    <row r="2570" spans="1:13">
      <c r="A2570" s="12"/>
      <c r="B2570" s="13"/>
      <c r="E2570"/>
      <c r="L2570" s="1"/>
      <c r="M2570" s="1"/>
    </row>
    <row r="2571" spans="1:13">
      <c r="A2571" s="12"/>
      <c r="B2571" s="13"/>
      <c r="E2571"/>
      <c r="L2571" s="1"/>
      <c r="M2571" s="1"/>
    </row>
    <row r="2572" spans="1:13">
      <c r="A2572" s="12"/>
      <c r="B2572" s="13"/>
      <c r="E2572"/>
      <c r="L2572" s="1"/>
      <c r="M2572" s="1"/>
    </row>
    <row r="2573" spans="1:13">
      <c r="A2573" s="12"/>
      <c r="B2573" s="13"/>
      <c r="E2573"/>
      <c r="L2573" s="1"/>
      <c r="M2573" s="1"/>
    </row>
    <row r="2574" spans="1:13">
      <c r="A2574" s="12"/>
      <c r="B2574" s="13"/>
      <c r="E2574"/>
      <c r="L2574" s="1"/>
      <c r="M2574" s="1"/>
    </row>
    <row r="2575" spans="1:13">
      <c r="A2575" s="12"/>
      <c r="B2575" s="13"/>
      <c r="E2575"/>
      <c r="L2575" s="1"/>
      <c r="M2575" s="1"/>
    </row>
    <row r="2576" spans="1:13">
      <c r="A2576" s="12"/>
      <c r="B2576" s="13"/>
      <c r="E2576"/>
      <c r="L2576" s="1"/>
      <c r="M2576" s="1"/>
    </row>
    <row r="2577" spans="1:14">
      <c r="A2577" s="12"/>
      <c r="B2577" s="13"/>
      <c r="E2577"/>
      <c r="L2577" s="1"/>
      <c r="M2577" s="1"/>
    </row>
    <row r="2578" spans="1:14">
      <c r="A2578" s="12"/>
      <c r="B2578" s="13"/>
      <c r="E2578"/>
      <c r="L2578" s="1"/>
      <c r="M2578" s="1"/>
    </row>
    <row r="2579" spans="1:14">
      <c r="A2579" s="12"/>
      <c r="B2579" s="13"/>
      <c r="E2579"/>
      <c r="L2579" s="1"/>
      <c r="M2579" s="1"/>
    </row>
    <row r="2580" spans="1:14">
      <c r="A2580" s="12"/>
      <c r="B2580" s="13"/>
      <c r="E2580"/>
      <c r="L2580" s="1"/>
      <c r="M2580" s="1"/>
    </row>
    <row r="2581" spans="1:14">
      <c r="A2581" s="12"/>
      <c r="B2581" s="13"/>
      <c r="E2581"/>
      <c r="L2581" s="1"/>
      <c r="M2581" s="1"/>
    </row>
    <row r="2582" spans="1:14">
      <c r="A2582" s="12"/>
      <c r="B2582" s="13"/>
      <c r="E2582"/>
      <c r="L2582" s="1"/>
      <c r="M2582" s="1"/>
    </row>
    <row r="2583" spans="1:14">
      <c r="A2583" s="12"/>
      <c r="B2583" s="13"/>
      <c r="E2583"/>
      <c r="L2583" s="1"/>
      <c r="M2583" s="1"/>
    </row>
    <row r="2584" spans="1:14">
      <c r="A2584" s="12"/>
      <c r="B2584" s="13"/>
      <c r="E2584"/>
      <c r="L2584" s="1"/>
      <c r="M2584" s="1"/>
    </row>
    <row r="2585" spans="1:14">
      <c r="A2585" s="12"/>
      <c r="B2585" s="13"/>
      <c r="E2585"/>
      <c r="L2585" s="1"/>
      <c r="M2585" s="1"/>
      <c r="N2585" s="31"/>
    </row>
    <row r="2586" spans="1:14">
      <c r="A2586" s="12"/>
      <c r="B2586" s="13"/>
      <c r="E2586"/>
      <c r="L2586" s="1"/>
      <c r="M2586" s="1"/>
    </row>
    <row r="2587" spans="1:14">
      <c r="A2587" s="12"/>
      <c r="B2587" s="13"/>
      <c r="E2587"/>
      <c r="L2587" s="1"/>
      <c r="M2587" s="1"/>
    </row>
    <row r="2588" spans="1:14">
      <c r="A2588" s="12"/>
      <c r="B2588" s="13"/>
      <c r="E2588"/>
      <c r="L2588" s="1"/>
      <c r="M2588" s="1"/>
    </row>
    <row r="2589" spans="1:14">
      <c r="A2589" s="12"/>
      <c r="B2589" s="13"/>
      <c r="E2589"/>
      <c r="L2589" s="1"/>
      <c r="M2589" s="1"/>
    </row>
    <row r="2590" spans="1:14">
      <c r="A2590" s="12"/>
      <c r="B2590" s="13"/>
      <c r="E2590"/>
      <c r="L2590" s="1"/>
      <c r="M2590" s="1"/>
    </row>
    <row r="2591" spans="1:14">
      <c r="A2591" s="12"/>
      <c r="B2591" s="13"/>
      <c r="E2591"/>
      <c r="L2591" s="1"/>
      <c r="M2591" s="1"/>
    </row>
    <row r="2592" spans="1:14">
      <c r="A2592" s="12"/>
      <c r="B2592" s="13"/>
      <c r="E2592"/>
      <c r="L2592" s="1"/>
      <c r="M2592" s="1"/>
    </row>
    <row r="2593" spans="1:13">
      <c r="A2593" s="12"/>
      <c r="B2593" s="13"/>
      <c r="E2593"/>
      <c r="L2593" s="1"/>
      <c r="M2593" s="1"/>
    </row>
    <row r="2594" spans="1:13">
      <c r="A2594" s="12"/>
      <c r="B2594" s="13"/>
      <c r="E2594"/>
    </row>
    <row r="2595" spans="1:13">
      <c r="A2595" s="12"/>
      <c r="B2595" s="13"/>
      <c r="E2595"/>
    </row>
    <row r="2596" spans="1:13">
      <c r="A2596" s="12"/>
      <c r="B2596" s="13"/>
      <c r="E2596"/>
    </row>
    <row r="2597" spans="1:13">
      <c r="A2597" s="12"/>
      <c r="B2597" s="13"/>
      <c r="E2597"/>
    </row>
    <row r="2598" spans="1:13">
      <c r="A2598" s="12"/>
      <c r="B2598" s="13"/>
      <c r="E2598"/>
    </row>
    <row r="2599" spans="1:13">
      <c r="A2599" s="12"/>
      <c r="B2599" s="13"/>
      <c r="E2599"/>
    </row>
    <row r="2600" spans="1:13">
      <c r="A2600" s="12"/>
      <c r="B2600" s="13"/>
      <c r="E2600"/>
    </row>
    <row r="2601" spans="1:13">
      <c r="A2601" s="12"/>
      <c r="B2601" s="13"/>
      <c r="E2601"/>
    </row>
    <row r="2602" spans="1:13">
      <c r="A2602" s="12"/>
      <c r="B2602" s="13"/>
      <c r="E2602"/>
    </row>
    <row r="2603" spans="1:13">
      <c r="A2603" s="12"/>
      <c r="B2603" s="13"/>
      <c r="E2603"/>
    </row>
    <row r="2604" spans="1:13">
      <c r="A2604" s="12"/>
      <c r="B2604" s="13"/>
      <c r="E2604"/>
    </row>
    <row r="2605" spans="1:13">
      <c r="A2605" s="12"/>
      <c r="B2605" s="13"/>
      <c r="E2605"/>
    </row>
    <row r="2606" spans="1:13">
      <c r="A2606" s="12"/>
      <c r="B2606" s="13"/>
      <c r="E2606"/>
    </row>
    <row r="2607" spans="1:13">
      <c r="A2607" s="12"/>
      <c r="B2607" s="13"/>
      <c r="E2607"/>
    </row>
    <row r="2608" spans="1:13">
      <c r="A2608" s="12"/>
      <c r="B2608" s="13"/>
      <c r="E2608"/>
    </row>
    <row r="2609" spans="1:5">
      <c r="A2609" s="12"/>
      <c r="B2609" s="13"/>
      <c r="E2609"/>
    </row>
    <row r="2610" spans="1:5">
      <c r="A2610" s="12"/>
      <c r="B2610" s="13"/>
      <c r="E2610"/>
    </row>
    <row r="2611" spans="1:5">
      <c r="A2611" s="12"/>
      <c r="B2611" s="13"/>
      <c r="E2611"/>
    </row>
    <row r="2612" spans="1:5">
      <c r="A2612" s="12"/>
      <c r="B2612" s="13"/>
      <c r="E2612"/>
    </row>
    <row r="2613" spans="1:5">
      <c r="A2613" s="12"/>
      <c r="B2613" s="13"/>
      <c r="E2613"/>
    </row>
    <row r="2614" spans="1:5">
      <c r="A2614" s="12"/>
      <c r="B2614" s="13"/>
      <c r="E2614"/>
    </row>
    <row r="2615" spans="1:5">
      <c r="A2615" s="12"/>
      <c r="B2615" s="13"/>
      <c r="E2615"/>
    </row>
    <row r="2616" spans="1:5">
      <c r="A2616" s="12"/>
      <c r="B2616" s="13"/>
      <c r="E2616"/>
    </row>
    <row r="2617" spans="1:5">
      <c r="A2617" s="12"/>
      <c r="B2617" s="13"/>
      <c r="E2617"/>
    </row>
    <row r="2618" spans="1:5">
      <c r="A2618" s="12"/>
      <c r="B2618" s="13"/>
      <c r="E2618"/>
    </row>
    <row r="2619" spans="1:5">
      <c r="A2619" s="12"/>
      <c r="B2619" s="13"/>
      <c r="E2619"/>
    </row>
    <row r="2620" spans="1:5">
      <c r="A2620" s="12"/>
      <c r="B2620" s="13"/>
      <c r="E2620"/>
    </row>
    <row r="2621" spans="1:5">
      <c r="A2621" s="12"/>
      <c r="B2621" s="13"/>
      <c r="E2621"/>
    </row>
    <row r="2622" spans="1:5">
      <c r="A2622" s="12"/>
      <c r="B2622" s="13"/>
      <c r="E2622"/>
    </row>
    <row r="2623" spans="1:5">
      <c r="A2623" s="12"/>
      <c r="B2623" s="13"/>
      <c r="E2623"/>
    </row>
    <row r="2624" spans="1:5">
      <c r="A2624" s="12"/>
      <c r="B2624" s="13"/>
      <c r="E2624"/>
    </row>
    <row r="2625" spans="1:5">
      <c r="A2625" s="12"/>
      <c r="B2625" s="13"/>
      <c r="E2625"/>
    </row>
    <row r="2626" spans="1:5">
      <c r="A2626" s="12"/>
      <c r="B2626" s="13"/>
      <c r="E2626"/>
    </row>
    <row r="2627" spans="1:5">
      <c r="A2627" s="12"/>
      <c r="B2627" s="13"/>
      <c r="E2627"/>
    </row>
    <row r="2628" spans="1:5">
      <c r="A2628" s="12"/>
      <c r="B2628" s="13"/>
      <c r="E2628"/>
    </row>
    <row r="2629" spans="1:5">
      <c r="A2629" s="12"/>
      <c r="B2629" s="13"/>
      <c r="E2629"/>
    </row>
    <row r="2630" spans="1:5">
      <c r="A2630" s="12"/>
      <c r="B2630" s="13"/>
      <c r="E2630"/>
    </row>
    <row r="2631" spans="1:5">
      <c r="A2631" s="12"/>
      <c r="B2631" s="13"/>
      <c r="E2631"/>
    </row>
    <row r="2632" spans="1:5">
      <c r="A2632" s="12"/>
      <c r="B2632" s="13"/>
      <c r="E2632"/>
    </row>
    <row r="2633" spans="1:5">
      <c r="A2633" s="12"/>
      <c r="B2633" s="13"/>
      <c r="E2633"/>
    </row>
    <row r="2634" spans="1:5">
      <c r="A2634" s="12"/>
      <c r="B2634" s="13"/>
      <c r="E2634"/>
    </row>
    <row r="2635" spans="1:5">
      <c r="A2635" s="12"/>
      <c r="B2635" s="13"/>
      <c r="E2635"/>
    </row>
    <row r="2636" spans="1:5">
      <c r="A2636" s="12"/>
      <c r="B2636" s="13"/>
      <c r="E2636"/>
    </row>
    <row r="2637" spans="1:5">
      <c r="A2637" s="12"/>
      <c r="B2637" s="13"/>
      <c r="E2637"/>
    </row>
    <row r="2638" spans="1:5">
      <c r="A2638" s="12"/>
      <c r="B2638" s="13"/>
      <c r="E2638"/>
    </row>
    <row r="2639" spans="1:5">
      <c r="A2639" s="12"/>
      <c r="B2639" s="13"/>
      <c r="E2639"/>
    </row>
    <row r="2640" spans="1:5">
      <c r="A2640" s="12"/>
      <c r="B2640" s="13"/>
      <c r="E2640"/>
    </row>
    <row r="2641" spans="1:5">
      <c r="A2641" s="12"/>
      <c r="B2641" s="13"/>
      <c r="E2641"/>
    </row>
    <row r="2642" spans="1:5">
      <c r="A2642" s="12"/>
      <c r="B2642" s="13"/>
      <c r="E2642"/>
    </row>
    <row r="2643" spans="1:5">
      <c r="A2643" s="12"/>
      <c r="B2643" s="13"/>
      <c r="E2643"/>
    </row>
    <row r="2644" spans="1:5">
      <c r="A2644" s="12"/>
      <c r="B2644" s="13"/>
      <c r="E2644"/>
    </row>
    <row r="2645" spans="1:5">
      <c r="A2645" s="12"/>
      <c r="B2645" s="13"/>
      <c r="E2645"/>
    </row>
    <row r="2646" spans="1:5">
      <c r="A2646" s="12"/>
      <c r="B2646" s="13"/>
      <c r="E2646"/>
    </row>
    <row r="2647" spans="1:5">
      <c r="A2647" s="12"/>
      <c r="B2647" s="13"/>
      <c r="E2647"/>
    </row>
    <row r="2648" spans="1:5">
      <c r="A2648" s="12"/>
      <c r="B2648" s="13"/>
      <c r="E2648"/>
    </row>
    <row r="2649" spans="1:5">
      <c r="A2649" s="12"/>
      <c r="B2649" s="13"/>
      <c r="E2649"/>
    </row>
    <row r="2650" spans="1:5">
      <c r="A2650" s="12"/>
      <c r="B2650" s="13"/>
      <c r="E2650"/>
    </row>
    <row r="2651" spans="1:5">
      <c r="A2651" s="12"/>
      <c r="B2651" s="13"/>
      <c r="E2651"/>
    </row>
    <row r="2652" spans="1:5">
      <c r="A2652" s="12"/>
      <c r="B2652" s="13"/>
      <c r="E2652"/>
    </row>
    <row r="2653" spans="1:5">
      <c r="A2653" s="12"/>
      <c r="B2653" s="13"/>
      <c r="E2653"/>
    </row>
    <row r="2654" spans="1:5">
      <c r="A2654" s="12"/>
      <c r="B2654" s="13"/>
      <c r="E2654"/>
    </row>
    <row r="2655" spans="1:5">
      <c r="A2655" s="12"/>
      <c r="B2655" s="13"/>
      <c r="E2655"/>
    </row>
    <row r="2656" spans="1:5">
      <c r="A2656" s="12"/>
      <c r="B2656" s="13"/>
      <c r="E2656"/>
    </row>
    <row r="2657" spans="1:5">
      <c r="A2657" s="12"/>
      <c r="B2657" s="13"/>
      <c r="E2657"/>
    </row>
    <row r="2658" spans="1:5">
      <c r="A2658" s="12"/>
      <c r="B2658" s="13"/>
      <c r="E2658"/>
    </row>
    <row r="2659" spans="1:5">
      <c r="A2659" s="12"/>
      <c r="B2659" s="13"/>
      <c r="E2659"/>
    </row>
    <row r="2660" spans="1:5">
      <c r="A2660" s="12"/>
      <c r="B2660" s="13"/>
      <c r="E2660"/>
    </row>
    <row r="2661" spans="1:5">
      <c r="A2661" s="12"/>
      <c r="B2661" s="13"/>
      <c r="E2661"/>
    </row>
    <row r="2662" spans="1:5">
      <c r="A2662" s="12"/>
      <c r="B2662" s="13"/>
      <c r="E2662"/>
    </row>
    <row r="2663" spans="1:5">
      <c r="A2663" s="12"/>
      <c r="B2663" s="13"/>
      <c r="E2663"/>
    </row>
    <row r="2664" spans="1:5">
      <c r="A2664" s="12"/>
      <c r="B2664" s="13"/>
      <c r="E2664"/>
    </row>
    <row r="2665" spans="1:5">
      <c r="A2665" s="12"/>
      <c r="B2665" s="13"/>
      <c r="E2665"/>
    </row>
    <row r="2666" spans="1:5">
      <c r="A2666" s="12"/>
      <c r="B2666" s="13"/>
      <c r="E2666"/>
    </row>
    <row r="2667" spans="1:5">
      <c r="A2667" s="12"/>
      <c r="B2667" s="13"/>
      <c r="E2667"/>
    </row>
    <row r="2668" spans="1:5">
      <c r="A2668" s="12"/>
      <c r="B2668" s="13"/>
      <c r="E2668"/>
    </row>
    <row r="2669" spans="1:5">
      <c r="A2669" s="12"/>
      <c r="B2669" s="13"/>
      <c r="E2669"/>
    </row>
    <row r="2670" spans="1:5">
      <c r="A2670" s="12"/>
      <c r="B2670" s="13"/>
      <c r="E2670"/>
    </row>
    <row r="2671" spans="1:5">
      <c r="A2671" s="12"/>
      <c r="B2671" s="13"/>
      <c r="E2671"/>
    </row>
    <row r="2672" spans="1:5">
      <c r="A2672" s="12"/>
      <c r="B2672" s="13"/>
      <c r="E2672"/>
    </row>
    <row r="2673" spans="1:5">
      <c r="A2673" s="12"/>
      <c r="B2673" s="13"/>
      <c r="E2673"/>
    </row>
    <row r="2674" spans="1:5">
      <c r="A2674" s="12"/>
      <c r="B2674" s="13"/>
      <c r="E2674"/>
    </row>
    <row r="2675" spans="1:5">
      <c r="A2675" s="12"/>
      <c r="B2675" s="13"/>
      <c r="E2675"/>
    </row>
    <row r="2676" spans="1:5">
      <c r="A2676" s="12"/>
      <c r="B2676" s="13"/>
      <c r="E2676"/>
    </row>
    <row r="2677" spans="1:5">
      <c r="A2677" s="12"/>
      <c r="B2677" s="13"/>
      <c r="E2677"/>
    </row>
    <row r="2678" spans="1:5">
      <c r="A2678" s="12"/>
      <c r="B2678" s="13"/>
      <c r="E2678"/>
    </row>
    <row r="2679" spans="1:5">
      <c r="A2679" s="12"/>
      <c r="B2679" s="13"/>
      <c r="E2679"/>
    </row>
    <row r="2680" spans="1:5">
      <c r="A2680" s="12"/>
      <c r="B2680" s="13"/>
      <c r="E2680"/>
    </row>
    <row r="2681" spans="1:5">
      <c r="A2681" s="12"/>
      <c r="B2681" s="13"/>
      <c r="E2681"/>
    </row>
    <row r="2682" spans="1:5">
      <c r="A2682" s="12"/>
      <c r="B2682" s="13"/>
      <c r="E2682"/>
    </row>
    <row r="2683" spans="1:5">
      <c r="A2683" s="12"/>
      <c r="B2683" s="13"/>
      <c r="E2683"/>
    </row>
    <row r="2684" spans="1:5">
      <c r="A2684" s="12"/>
      <c r="B2684" s="13"/>
      <c r="E2684"/>
    </row>
    <row r="2685" spans="1:5">
      <c r="A2685" s="12"/>
      <c r="B2685" s="13"/>
      <c r="E2685"/>
    </row>
    <row r="2686" spans="1:5">
      <c r="A2686" s="12"/>
      <c r="B2686" s="13"/>
      <c r="E2686"/>
    </row>
    <row r="2687" spans="1:5">
      <c r="A2687" s="12"/>
      <c r="B2687" s="13"/>
      <c r="E2687"/>
    </row>
    <row r="2688" spans="1:5">
      <c r="A2688" s="12"/>
      <c r="B2688" s="13"/>
      <c r="E2688"/>
    </row>
    <row r="2689" spans="1:13">
      <c r="A2689" s="12"/>
      <c r="B2689" s="13"/>
      <c r="E2689"/>
    </row>
    <row r="2690" spans="1:13">
      <c r="A2690" s="12"/>
      <c r="B2690" s="13"/>
      <c r="E2690"/>
      <c r="L2690" s="1"/>
      <c r="M2690" s="1"/>
    </row>
    <row r="2691" spans="1:13">
      <c r="A2691" s="12"/>
      <c r="B2691" s="13"/>
      <c r="E2691"/>
      <c r="L2691" s="1"/>
      <c r="M2691" s="1"/>
    </row>
    <row r="2692" spans="1:13">
      <c r="A2692" s="12"/>
      <c r="B2692" s="13"/>
      <c r="E2692"/>
      <c r="L2692" s="1"/>
      <c r="M2692" s="1"/>
    </row>
    <row r="2693" spans="1:13">
      <c r="A2693" s="12"/>
      <c r="B2693" s="13"/>
      <c r="E2693"/>
      <c r="L2693" s="1"/>
      <c r="M2693" s="1"/>
    </row>
    <row r="2694" spans="1:13">
      <c r="A2694" s="12"/>
      <c r="B2694" s="13"/>
      <c r="E2694"/>
      <c r="L2694" s="1"/>
      <c r="M2694" s="1"/>
    </row>
    <row r="2695" spans="1:13">
      <c r="A2695" s="12"/>
      <c r="B2695" s="13"/>
      <c r="E2695"/>
      <c r="L2695" s="1"/>
      <c r="M2695" s="1"/>
    </row>
    <row r="2696" spans="1:13">
      <c r="A2696" s="12"/>
      <c r="B2696" s="13"/>
      <c r="E2696"/>
      <c r="L2696" s="1"/>
      <c r="M2696" s="1"/>
    </row>
    <row r="2697" spans="1:13">
      <c r="A2697" s="12"/>
      <c r="B2697" s="13"/>
      <c r="E2697"/>
      <c r="L2697" s="1"/>
      <c r="M2697" s="1"/>
    </row>
    <row r="2698" spans="1:13">
      <c r="A2698" s="12"/>
      <c r="B2698" s="13"/>
      <c r="E2698"/>
      <c r="L2698" s="1"/>
      <c r="M2698" s="1"/>
    </row>
    <row r="2699" spans="1:13">
      <c r="A2699" s="12"/>
      <c r="B2699" s="13"/>
      <c r="E2699"/>
      <c r="L2699" s="1"/>
      <c r="M2699" s="1"/>
    </row>
    <row r="2700" spans="1:13">
      <c r="A2700" s="12"/>
      <c r="B2700" s="13"/>
      <c r="E2700"/>
      <c r="L2700" s="1"/>
      <c r="M2700" s="1"/>
    </row>
    <row r="2701" spans="1:13">
      <c r="A2701" s="12"/>
      <c r="B2701" s="13"/>
      <c r="E2701"/>
      <c r="L2701" s="1"/>
      <c r="M2701" s="1"/>
    </row>
    <row r="2702" spans="1:13">
      <c r="A2702" s="12"/>
      <c r="B2702" s="13"/>
      <c r="E2702"/>
      <c r="L2702" s="1"/>
      <c r="M2702" s="1"/>
    </row>
    <row r="2703" spans="1:13">
      <c r="A2703" s="12"/>
      <c r="B2703" s="13"/>
      <c r="E2703"/>
      <c r="L2703" s="1"/>
      <c r="M2703" s="1"/>
    </row>
    <row r="2704" spans="1:13">
      <c r="A2704" s="12"/>
      <c r="B2704" s="13"/>
      <c r="E2704"/>
      <c r="L2704" s="1"/>
      <c r="M2704" s="1"/>
    </row>
    <row r="2705" spans="1:13">
      <c r="A2705" s="12"/>
      <c r="B2705" s="13"/>
      <c r="E2705"/>
      <c r="L2705" s="1"/>
      <c r="M2705" s="1"/>
    </row>
    <row r="2706" spans="1:13">
      <c r="A2706" s="12"/>
      <c r="B2706" s="13"/>
      <c r="E2706"/>
      <c r="L2706" s="1"/>
      <c r="M2706" s="1"/>
    </row>
    <row r="2707" spans="1:13">
      <c r="A2707" s="12"/>
      <c r="B2707" s="13"/>
      <c r="E2707"/>
      <c r="L2707" s="1"/>
      <c r="M2707" s="1"/>
    </row>
    <row r="2708" spans="1:13">
      <c r="A2708" s="12"/>
      <c r="B2708" s="13"/>
      <c r="E2708"/>
      <c r="L2708" s="1"/>
      <c r="M2708" s="1"/>
    </row>
    <row r="2709" spans="1:13">
      <c r="A2709" s="12"/>
      <c r="B2709" s="13"/>
      <c r="E2709"/>
      <c r="L2709" s="1"/>
      <c r="M2709" s="1"/>
    </row>
    <row r="2710" spans="1:13">
      <c r="A2710" s="12"/>
      <c r="B2710" s="13"/>
      <c r="E2710"/>
      <c r="L2710" s="1"/>
      <c r="M2710" s="1"/>
    </row>
    <row r="2711" spans="1:13">
      <c r="A2711" s="12"/>
      <c r="B2711" s="13"/>
      <c r="E2711"/>
      <c r="L2711" s="1"/>
      <c r="M2711" s="1"/>
    </row>
    <row r="2712" spans="1:13">
      <c r="A2712" s="12"/>
      <c r="B2712" s="13"/>
      <c r="E2712"/>
      <c r="L2712" s="1"/>
      <c r="M2712" s="1"/>
    </row>
    <row r="2713" spans="1:13">
      <c r="A2713" s="12"/>
      <c r="B2713" s="13"/>
      <c r="E2713"/>
      <c r="L2713" s="1"/>
      <c r="M2713" s="1"/>
    </row>
    <row r="2714" spans="1:13">
      <c r="A2714" s="12"/>
      <c r="B2714" s="13"/>
      <c r="E2714"/>
      <c r="L2714" s="1"/>
      <c r="M2714" s="1"/>
    </row>
    <row r="2715" spans="1:13">
      <c r="A2715" s="12"/>
      <c r="B2715" s="13"/>
      <c r="E2715"/>
      <c r="L2715" s="1"/>
      <c r="M2715" s="1"/>
    </row>
    <row r="2716" spans="1:13">
      <c r="A2716" s="12"/>
      <c r="B2716" s="13"/>
      <c r="E2716"/>
      <c r="L2716" s="1"/>
      <c r="M2716" s="1"/>
    </row>
    <row r="2717" spans="1:13">
      <c r="A2717" s="12"/>
      <c r="B2717" s="13"/>
      <c r="E2717"/>
      <c r="L2717" s="1"/>
      <c r="M2717" s="1"/>
    </row>
    <row r="2718" spans="1:13">
      <c r="A2718" s="12"/>
      <c r="B2718" s="13"/>
      <c r="E2718"/>
      <c r="L2718" s="1"/>
      <c r="M2718" s="1"/>
    </row>
    <row r="2719" spans="1:13">
      <c r="A2719" s="12"/>
      <c r="B2719" s="13"/>
      <c r="E2719"/>
      <c r="L2719" s="1"/>
      <c r="M2719" s="1"/>
    </row>
    <row r="2720" spans="1:13">
      <c r="A2720" s="12"/>
      <c r="B2720" s="13"/>
      <c r="E2720"/>
      <c r="L2720" s="1"/>
      <c r="M2720" s="1"/>
    </row>
    <row r="2721" spans="1:13">
      <c r="A2721" s="12"/>
      <c r="B2721" s="13"/>
      <c r="E2721"/>
      <c r="L2721" s="1"/>
      <c r="M2721" s="1"/>
    </row>
    <row r="2722" spans="1:13">
      <c r="A2722" s="12"/>
      <c r="B2722" s="13"/>
      <c r="E2722"/>
      <c r="L2722" s="1"/>
      <c r="M2722" s="1"/>
    </row>
    <row r="2723" spans="1:13">
      <c r="A2723" s="12"/>
      <c r="B2723" s="13"/>
      <c r="E2723"/>
      <c r="L2723" s="1"/>
      <c r="M2723" s="1"/>
    </row>
    <row r="2724" spans="1:13">
      <c r="A2724" s="12"/>
      <c r="B2724" s="13"/>
      <c r="E2724"/>
      <c r="L2724" s="1"/>
      <c r="M2724" s="1"/>
    </row>
    <row r="2725" spans="1:13">
      <c r="A2725" s="12"/>
      <c r="B2725" s="13"/>
      <c r="E2725"/>
      <c r="L2725" s="1"/>
      <c r="M2725" s="1"/>
    </row>
    <row r="2726" spans="1:13">
      <c r="A2726" s="12"/>
      <c r="B2726" s="13"/>
      <c r="E2726"/>
      <c r="L2726" s="1"/>
      <c r="M2726" s="1"/>
    </row>
    <row r="2727" spans="1:13">
      <c r="A2727" s="12"/>
      <c r="B2727" s="13"/>
      <c r="E2727"/>
      <c r="L2727" s="1"/>
      <c r="M2727" s="1"/>
    </row>
    <row r="2728" spans="1:13">
      <c r="A2728" s="12"/>
      <c r="B2728" s="13"/>
      <c r="E2728"/>
      <c r="L2728" s="1"/>
      <c r="M2728" s="1"/>
    </row>
    <row r="2729" spans="1:13">
      <c r="A2729" s="12"/>
      <c r="B2729" s="13"/>
      <c r="E2729"/>
      <c r="L2729" s="1"/>
      <c r="M2729" s="1"/>
    </row>
    <row r="2730" spans="1:13">
      <c r="A2730" s="12"/>
      <c r="B2730" s="13"/>
      <c r="E2730"/>
      <c r="L2730" s="1"/>
      <c r="M2730" s="1"/>
    </row>
    <row r="2731" spans="1:13">
      <c r="A2731" s="12"/>
      <c r="B2731" s="13"/>
      <c r="E2731"/>
      <c r="L2731" s="1"/>
      <c r="M2731" s="1"/>
    </row>
    <row r="2732" spans="1:13">
      <c r="A2732" s="12"/>
      <c r="B2732" s="13"/>
      <c r="E2732"/>
      <c r="L2732" s="1"/>
      <c r="M2732" s="1"/>
    </row>
    <row r="2733" spans="1:13">
      <c r="A2733" s="12"/>
      <c r="B2733" s="13"/>
      <c r="E2733"/>
      <c r="L2733" s="1"/>
      <c r="M2733" s="1"/>
    </row>
    <row r="2734" spans="1:13">
      <c r="A2734" s="12"/>
      <c r="B2734" s="13"/>
      <c r="E2734"/>
      <c r="L2734" s="1"/>
      <c r="M2734" s="1"/>
    </row>
    <row r="2735" spans="1:13">
      <c r="A2735" s="12"/>
      <c r="B2735" s="13"/>
      <c r="E2735"/>
      <c r="L2735" s="1"/>
      <c r="M2735" s="1"/>
    </row>
    <row r="2736" spans="1:13">
      <c r="A2736" s="12"/>
      <c r="B2736" s="13"/>
      <c r="E2736"/>
      <c r="L2736" s="1"/>
      <c r="M2736" s="1"/>
    </row>
    <row r="2737" spans="1:13">
      <c r="A2737" s="12"/>
      <c r="B2737" s="13"/>
      <c r="E2737"/>
      <c r="L2737" s="1"/>
      <c r="M2737" s="1"/>
    </row>
    <row r="2738" spans="1:13">
      <c r="A2738" s="12"/>
      <c r="B2738" s="13"/>
      <c r="E2738"/>
      <c r="L2738" s="1"/>
      <c r="M2738" s="1"/>
    </row>
    <row r="2739" spans="1:13">
      <c r="A2739" s="12"/>
      <c r="B2739" s="13"/>
      <c r="E2739"/>
      <c r="L2739" s="1"/>
      <c r="M2739" s="1"/>
    </row>
    <row r="2740" spans="1:13">
      <c r="A2740" s="12"/>
      <c r="B2740" s="13"/>
      <c r="E2740"/>
      <c r="L2740" s="1"/>
      <c r="M2740" s="1"/>
    </row>
    <row r="2741" spans="1:13">
      <c r="A2741" s="12"/>
      <c r="B2741" s="13"/>
      <c r="E2741"/>
      <c r="L2741" s="1"/>
      <c r="M2741" s="1"/>
    </row>
    <row r="2742" spans="1:13">
      <c r="A2742" s="12"/>
      <c r="B2742" s="13"/>
      <c r="E2742"/>
      <c r="L2742" s="1"/>
      <c r="M2742" s="1"/>
    </row>
    <row r="2743" spans="1:13">
      <c r="A2743" s="12"/>
      <c r="B2743" s="13"/>
      <c r="E2743"/>
      <c r="L2743" s="1"/>
      <c r="M2743" s="1"/>
    </row>
    <row r="2744" spans="1:13">
      <c r="A2744" s="12"/>
      <c r="B2744" s="13"/>
      <c r="E2744"/>
      <c r="L2744" s="1"/>
      <c r="M2744" s="1"/>
    </row>
    <row r="2745" spans="1:13">
      <c r="A2745" s="12"/>
      <c r="B2745" s="13"/>
      <c r="E2745"/>
      <c r="L2745" s="1"/>
      <c r="M2745" s="1"/>
    </row>
    <row r="2746" spans="1:13">
      <c r="A2746" s="12"/>
      <c r="B2746" s="13"/>
      <c r="E2746"/>
      <c r="L2746" s="1"/>
      <c r="M2746" s="1"/>
    </row>
    <row r="2747" spans="1:13">
      <c r="A2747" s="12"/>
      <c r="B2747" s="13"/>
      <c r="E2747"/>
      <c r="L2747" s="1"/>
      <c r="M2747" s="1"/>
    </row>
    <row r="2748" spans="1:13">
      <c r="A2748" s="12"/>
      <c r="B2748" s="13"/>
      <c r="E2748"/>
      <c r="L2748" s="1"/>
      <c r="M2748" s="1"/>
    </row>
    <row r="2749" spans="1:13">
      <c r="A2749" s="12"/>
      <c r="B2749" s="13"/>
      <c r="E2749"/>
      <c r="L2749" s="1"/>
      <c r="M2749" s="1"/>
    </row>
    <row r="2750" spans="1:13">
      <c r="A2750" s="12"/>
      <c r="B2750" s="13"/>
      <c r="E2750"/>
      <c r="L2750" s="1"/>
      <c r="M2750" s="1"/>
    </row>
    <row r="2751" spans="1:13">
      <c r="A2751" s="12"/>
      <c r="B2751" s="13"/>
      <c r="E2751"/>
      <c r="L2751" s="1"/>
      <c r="M2751" s="1"/>
    </row>
    <row r="2752" spans="1:13">
      <c r="A2752" s="12"/>
      <c r="B2752" s="13"/>
      <c r="E2752"/>
      <c r="L2752" s="1"/>
      <c r="M2752" s="1"/>
    </row>
    <row r="2753" spans="1:13">
      <c r="A2753" s="12"/>
      <c r="B2753" s="13"/>
      <c r="E2753"/>
      <c r="L2753" s="1"/>
      <c r="M2753" s="1"/>
    </row>
    <row r="2754" spans="1:13">
      <c r="A2754" s="12"/>
      <c r="B2754" s="13"/>
      <c r="E2754"/>
      <c r="L2754" s="1"/>
      <c r="M2754" s="1"/>
    </row>
    <row r="2755" spans="1:13">
      <c r="A2755" s="12"/>
      <c r="B2755" s="13"/>
      <c r="E2755"/>
      <c r="L2755" s="1"/>
      <c r="M2755" s="1"/>
    </row>
    <row r="2756" spans="1:13">
      <c r="A2756" s="12"/>
      <c r="B2756" s="13"/>
      <c r="E2756"/>
      <c r="L2756" s="1"/>
      <c r="M2756" s="1"/>
    </row>
    <row r="2757" spans="1:13">
      <c r="A2757" s="12"/>
      <c r="B2757" s="13"/>
      <c r="E2757"/>
      <c r="L2757" s="1"/>
      <c r="M2757" s="1"/>
    </row>
    <row r="2758" spans="1:13">
      <c r="A2758" s="12"/>
      <c r="B2758" s="13"/>
      <c r="E2758"/>
      <c r="L2758" s="1"/>
      <c r="M2758" s="1"/>
    </row>
    <row r="2759" spans="1:13">
      <c r="A2759" s="12"/>
      <c r="B2759" s="13"/>
      <c r="E2759"/>
      <c r="L2759" s="1"/>
      <c r="M2759" s="1"/>
    </row>
    <row r="2760" spans="1:13">
      <c r="A2760" s="12"/>
      <c r="B2760" s="13"/>
      <c r="E2760"/>
      <c r="L2760" s="1"/>
      <c r="M2760" s="1"/>
    </row>
    <row r="2761" spans="1:13">
      <c r="A2761" s="12"/>
      <c r="B2761" s="13"/>
      <c r="E2761"/>
      <c r="L2761" s="1"/>
      <c r="M2761" s="1"/>
    </row>
    <row r="2762" spans="1:13">
      <c r="A2762" s="12"/>
      <c r="B2762" s="13"/>
      <c r="E2762"/>
      <c r="L2762" s="1"/>
      <c r="M2762" s="1"/>
    </row>
    <row r="2763" spans="1:13">
      <c r="A2763" s="12"/>
      <c r="B2763" s="13"/>
      <c r="E2763"/>
      <c r="L2763" s="1"/>
      <c r="M2763" s="1"/>
    </row>
    <row r="2764" spans="1:13">
      <c r="A2764" s="12"/>
      <c r="B2764" s="13"/>
      <c r="E2764"/>
      <c r="L2764" s="1"/>
      <c r="M2764" s="1"/>
    </row>
    <row r="2765" spans="1:13">
      <c r="A2765" s="12"/>
      <c r="B2765" s="13"/>
      <c r="E2765"/>
      <c r="L2765" s="1"/>
      <c r="M2765" s="1"/>
    </row>
    <row r="2766" spans="1:13">
      <c r="A2766" s="12"/>
      <c r="B2766" s="13"/>
      <c r="E2766"/>
      <c r="L2766" s="1"/>
      <c r="M2766" s="1"/>
    </row>
    <row r="2767" spans="1:13">
      <c r="A2767" s="12"/>
      <c r="B2767" s="13"/>
      <c r="E2767"/>
      <c r="L2767" s="1"/>
      <c r="M2767" s="1"/>
    </row>
    <row r="2768" spans="1:13">
      <c r="A2768" s="12"/>
      <c r="B2768" s="13"/>
      <c r="E2768"/>
      <c r="L2768" s="1"/>
      <c r="M2768" s="1"/>
    </row>
    <row r="2769" spans="1:13">
      <c r="A2769" s="12"/>
      <c r="B2769" s="13"/>
      <c r="E2769"/>
      <c r="L2769" s="1"/>
      <c r="M2769" s="1"/>
    </row>
    <row r="2770" spans="1:13">
      <c r="A2770" s="12"/>
      <c r="B2770" s="13"/>
      <c r="E2770"/>
      <c r="L2770" s="1"/>
      <c r="M2770" s="1"/>
    </row>
    <row r="2771" spans="1:13">
      <c r="A2771" s="12"/>
      <c r="B2771" s="13"/>
      <c r="E2771"/>
      <c r="L2771" s="1"/>
      <c r="M2771" s="1"/>
    </row>
    <row r="2772" spans="1:13">
      <c r="A2772" s="12"/>
      <c r="B2772" s="13"/>
      <c r="E2772"/>
      <c r="L2772" s="1"/>
      <c r="M2772" s="1"/>
    </row>
    <row r="2773" spans="1:13">
      <c r="A2773" s="12"/>
      <c r="B2773" s="13"/>
      <c r="E2773"/>
      <c r="L2773" s="1"/>
      <c r="M2773" s="1"/>
    </row>
    <row r="2774" spans="1:13">
      <c r="A2774" s="12"/>
      <c r="B2774" s="13"/>
      <c r="E2774"/>
      <c r="L2774" s="1"/>
      <c r="M2774" s="1"/>
    </row>
    <row r="2775" spans="1:13">
      <c r="A2775" s="12"/>
      <c r="B2775" s="13"/>
      <c r="E2775"/>
      <c r="L2775" s="1"/>
      <c r="M2775" s="1"/>
    </row>
    <row r="2776" spans="1:13">
      <c r="A2776" s="12"/>
      <c r="B2776" s="13"/>
      <c r="E2776"/>
      <c r="L2776" s="1"/>
      <c r="M2776" s="1"/>
    </row>
    <row r="2777" spans="1:13">
      <c r="A2777" s="12"/>
      <c r="B2777" s="13"/>
      <c r="E2777"/>
      <c r="L2777" s="1"/>
      <c r="M2777" s="1"/>
    </row>
    <row r="2778" spans="1:13">
      <c r="A2778" s="12"/>
      <c r="B2778" s="13"/>
      <c r="E2778"/>
      <c r="L2778" s="1"/>
      <c r="M2778" s="1"/>
    </row>
    <row r="2779" spans="1:13">
      <c r="A2779" s="12"/>
      <c r="B2779" s="13"/>
      <c r="E2779"/>
      <c r="L2779" s="1"/>
      <c r="M2779" s="1"/>
    </row>
    <row r="2780" spans="1:13">
      <c r="A2780" s="12"/>
      <c r="B2780" s="13"/>
      <c r="E2780"/>
      <c r="L2780" s="1"/>
      <c r="M2780" s="1"/>
    </row>
    <row r="2781" spans="1:13">
      <c r="A2781" s="12"/>
      <c r="B2781" s="13"/>
      <c r="E2781"/>
      <c r="L2781" s="1"/>
      <c r="M2781" s="1"/>
    </row>
    <row r="2782" spans="1:13">
      <c r="A2782" s="12"/>
      <c r="B2782" s="13"/>
      <c r="E2782"/>
      <c r="L2782" s="1"/>
      <c r="M2782" s="1"/>
    </row>
    <row r="2783" spans="1:13">
      <c r="A2783" s="12"/>
      <c r="B2783" s="13"/>
      <c r="E2783"/>
      <c r="L2783" s="1"/>
      <c r="M2783" s="1"/>
    </row>
    <row r="2784" spans="1:13">
      <c r="A2784" s="12"/>
      <c r="B2784" s="13"/>
      <c r="E2784"/>
      <c r="L2784" s="1"/>
      <c r="M2784" s="1"/>
    </row>
    <row r="2785" spans="1:13">
      <c r="A2785" s="12"/>
      <c r="B2785" s="13"/>
      <c r="E2785"/>
      <c r="L2785" s="1"/>
      <c r="M2785" s="1"/>
    </row>
    <row r="2786" spans="1:13">
      <c r="A2786" s="12"/>
      <c r="B2786" s="13"/>
      <c r="E2786"/>
      <c r="L2786" s="1"/>
      <c r="M2786" s="1"/>
    </row>
    <row r="2787" spans="1:13">
      <c r="A2787" s="12"/>
      <c r="B2787" s="13"/>
      <c r="E2787"/>
      <c r="L2787" s="1"/>
      <c r="M2787" s="1"/>
    </row>
    <row r="2788" spans="1:13">
      <c r="A2788" s="12"/>
      <c r="B2788" s="13"/>
      <c r="E2788"/>
      <c r="L2788" s="1"/>
      <c r="M2788" s="1"/>
    </row>
    <row r="2789" spans="1:13">
      <c r="A2789" s="12"/>
      <c r="B2789" s="13"/>
      <c r="E2789"/>
      <c r="L2789" s="1"/>
      <c r="M2789" s="1"/>
    </row>
    <row r="2790" spans="1:13">
      <c r="A2790" s="12"/>
      <c r="B2790" s="13"/>
      <c r="E2790"/>
      <c r="L2790" s="1"/>
      <c r="M2790" s="1"/>
    </row>
    <row r="2791" spans="1:13">
      <c r="A2791" s="12"/>
      <c r="B2791" s="13"/>
      <c r="E2791"/>
      <c r="L2791" s="1"/>
      <c r="M2791" s="1"/>
    </row>
    <row r="2792" spans="1:13">
      <c r="A2792" s="12"/>
      <c r="B2792" s="13"/>
      <c r="E2792"/>
      <c r="L2792" s="1"/>
      <c r="M2792" s="1"/>
    </row>
    <row r="2793" spans="1:13">
      <c r="A2793" s="12"/>
      <c r="B2793" s="13"/>
      <c r="E2793"/>
      <c r="L2793" s="1"/>
      <c r="M2793" s="1"/>
    </row>
    <row r="2794" spans="1:13">
      <c r="A2794" s="12"/>
      <c r="B2794" s="13"/>
      <c r="E2794"/>
      <c r="L2794" s="1"/>
      <c r="M2794" s="1"/>
    </row>
    <row r="2795" spans="1:13">
      <c r="A2795" s="12"/>
      <c r="B2795" s="13"/>
      <c r="E2795"/>
      <c r="L2795" s="1"/>
      <c r="M2795" s="1"/>
    </row>
    <row r="2796" spans="1:13">
      <c r="A2796" s="12"/>
      <c r="B2796" s="13"/>
      <c r="E2796"/>
      <c r="L2796" s="1"/>
      <c r="M2796" s="1"/>
    </row>
    <row r="2797" spans="1:13">
      <c r="A2797" s="12"/>
      <c r="B2797" s="13"/>
      <c r="E2797"/>
      <c r="L2797" s="1"/>
      <c r="M2797" s="1"/>
    </row>
    <row r="2798" spans="1:13">
      <c r="A2798" s="12"/>
      <c r="B2798" s="13"/>
      <c r="E2798"/>
      <c r="L2798" s="1"/>
      <c r="M2798" s="1"/>
    </row>
    <row r="2799" spans="1:13">
      <c r="A2799" s="12"/>
      <c r="B2799" s="13"/>
      <c r="E2799"/>
      <c r="L2799" s="1"/>
      <c r="M2799" s="1"/>
    </row>
    <row r="2800" spans="1:13">
      <c r="A2800" s="12"/>
      <c r="B2800" s="13"/>
      <c r="E2800"/>
      <c r="L2800" s="1"/>
      <c r="M2800" s="1"/>
    </row>
    <row r="2801" spans="1:13">
      <c r="A2801" s="12"/>
      <c r="B2801" s="13"/>
      <c r="E2801"/>
      <c r="L2801" s="1"/>
      <c r="M2801" s="1"/>
    </row>
    <row r="2802" spans="1:13">
      <c r="A2802" s="12"/>
      <c r="B2802" s="13"/>
      <c r="E2802"/>
      <c r="L2802" s="1"/>
      <c r="M2802" s="1"/>
    </row>
    <row r="2803" spans="1:13">
      <c r="A2803" s="12"/>
      <c r="B2803" s="13"/>
      <c r="E2803"/>
      <c r="L2803" s="1"/>
      <c r="M2803" s="1"/>
    </row>
    <row r="2804" spans="1:13">
      <c r="A2804" s="12"/>
      <c r="B2804" s="13"/>
      <c r="E2804"/>
      <c r="L2804" s="1"/>
      <c r="M2804" s="1"/>
    </row>
    <row r="2805" spans="1:13">
      <c r="A2805" s="12"/>
      <c r="B2805" s="13"/>
      <c r="E2805"/>
      <c r="L2805" s="1"/>
      <c r="M2805" s="1"/>
    </row>
    <row r="2806" spans="1:13">
      <c r="A2806" s="12"/>
      <c r="B2806" s="13"/>
      <c r="E2806"/>
      <c r="L2806" s="1"/>
      <c r="M2806" s="1"/>
    </row>
    <row r="2807" spans="1:13">
      <c r="A2807" s="12"/>
      <c r="B2807" s="13"/>
      <c r="E2807"/>
      <c r="L2807" s="1"/>
      <c r="M2807" s="1"/>
    </row>
    <row r="2808" spans="1:13">
      <c r="A2808" s="12"/>
      <c r="B2808" s="13"/>
      <c r="E2808"/>
      <c r="L2808" s="1"/>
      <c r="M2808" s="1"/>
    </row>
    <row r="2809" spans="1:13">
      <c r="A2809" s="12"/>
      <c r="B2809" s="13"/>
      <c r="E2809"/>
      <c r="L2809" s="1"/>
      <c r="M2809" s="1"/>
    </row>
    <row r="2810" spans="1:13">
      <c r="A2810" s="12"/>
      <c r="B2810" s="13"/>
      <c r="E2810"/>
      <c r="L2810" s="1"/>
      <c r="M2810" s="1"/>
    </row>
    <row r="2811" spans="1:13">
      <c r="A2811" s="12"/>
      <c r="B2811" s="13"/>
      <c r="E2811"/>
      <c r="L2811" s="1"/>
      <c r="M2811" s="1"/>
    </row>
    <row r="2812" spans="1:13">
      <c r="A2812" s="12"/>
      <c r="B2812" s="13"/>
      <c r="E2812"/>
      <c r="L2812" s="1"/>
      <c r="M2812" s="1"/>
    </row>
    <row r="2813" spans="1:13">
      <c r="A2813" s="12"/>
      <c r="B2813" s="13"/>
      <c r="E2813"/>
      <c r="L2813" s="1"/>
      <c r="M2813" s="1"/>
    </row>
    <row r="2814" spans="1:13">
      <c r="A2814" s="12"/>
      <c r="B2814" s="13"/>
      <c r="E2814"/>
      <c r="L2814" s="1"/>
      <c r="M2814" s="1"/>
    </row>
    <row r="2815" spans="1:13">
      <c r="A2815" s="12"/>
      <c r="B2815" s="13"/>
      <c r="E2815"/>
      <c r="L2815" s="1"/>
      <c r="M2815" s="1"/>
    </row>
    <row r="2816" spans="1:13">
      <c r="A2816" s="12"/>
      <c r="B2816" s="13"/>
      <c r="E2816"/>
      <c r="L2816" s="1"/>
      <c r="M2816" s="1"/>
    </row>
    <row r="2817" spans="1:13">
      <c r="A2817" s="12"/>
      <c r="B2817" s="13"/>
      <c r="E2817"/>
      <c r="L2817" s="1"/>
      <c r="M2817" s="1"/>
    </row>
    <row r="2818" spans="1:13">
      <c r="A2818" s="12"/>
      <c r="B2818" s="13"/>
      <c r="E2818"/>
      <c r="L2818" s="1"/>
      <c r="M2818" s="1"/>
    </row>
    <row r="2819" spans="1:13">
      <c r="A2819" s="12"/>
      <c r="B2819" s="13"/>
      <c r="E2819"/>
      <c r="L2819" s="1"/>
      <c r="M2819" s="1"/>
    </row>
    <row r="2820" spans="1:13">
      <c r="A2820" s="12"/>
      <c r="B2820" s="13"/>
      <c r="E2820"/>
      <c r="L2820" s="1"/>
      <c r="M2820" s="1"/>
    </row>
    <row r="2821" spans="1:13">
      <c r="A2821" s="12"/>
      <c r="B2821" s="13"/>
      <c r="E2821"/>
      <c r="L2821" s="1"/>
      <c r="M2821" s="1"/>
    </row>
    <row r="2822" spans="1:13">
      <c r="A2822" s="12"/>
      <c r="B2822" s="13"/>
      <c r="E2822"/>
      <c r="L2822" s="1"/>
      <c r="M2822" s="1"/>
    </row>
    <row r="2823" spans="1:13">
      <c r="A2823" s="12"/>
      <c r="B2823" s="13"/>
      <c r="E2823"/>
      <c r="L2823" s="1"/>
      <c r="M2823" s="1"/>
    </row>
    <row r="2824" spans="1:13">
      <c r="A2824" s="12"/>
      <c r="B2824" s="13"/>
      <c r="E2824"/>
      <c r="L2824" s="1"/>
      <c r="M2824" s="1"/>
    </row>
    <row r="2825" spans="1:13">
      <c r="A2825" s="12"/>
      <c r="B2825" s="13"/>
      <c r="E2825"/>
      <c r="L2825" s="1"/>
      <c r="M2825" s="1"/>
    </row>
    <row r="2826" spans="1:13">
      <c r="A2826" s="12"/>
      <c r="B2826" s="13"/>
      <c r="E2826"/>
      <c r="L2826" s="1"/>
      <c r="M2826" s="1"/>
    </row>
    <row r="2827" spans="1:13">
      <c r="A2827" s="12"/>
      <c r="B2827" s="13"/>
      <c r="E2827"/>
      <c r="L2827" s="1"/>
      <c r="M2827" s="1"/>
    </row>
    <row r="2828" spans="1:13">
      <c r="A2828" s="12"/>
      <c r="B2828" s="13"/>
      <c r="E2828"/>
      <c r="L2828" s="1"/>
      <c r="M2828" s="1"/>
    </row>
    <row r="2829" spans="1:13">
      <c r="A2829" s="12"/>
      <c r="B2829" s="13"/>
      <c r="E2829"/>
      <c r="L2829" s="1"/>
      <c r="M2829" s="1"/>
    </row>
    <row r="2830" spans="1:13">
      <c r="A2830" s="12"/>
      <c r="B2830" s="13"/>
      <c r="E2830"/>
      <c r="L2830" s="1"/>
      <c r="M2830" s="1"/>
    </row>
    <row r="2831" spans="1:13">
      <c r="A2831" s="12"/>
      <c r="B2831" s="13"/>
      <c r="E2831"/>
      <c r="L2831" s="1"/>
      <c r="M2831" s="1"/>
    </row>
    <row r="2832" spans="1:13">
      <c r="A2832" s="12"/>
      <c r="B2832" s="13"/>
      <c r="E2832"/>
      <c r="L2832" s="1"/>
      <c r="M2832" s="1"/>
    </row>
    <row r="2833" spans="1:13">
      <c r="A2833" s="12"/>
      <c r="B2833" s="13"/>
      <c r="E2833"/>
      <c r="L2833" s="1"/>
      <c r="M2833" s="1"/>
    </row>
    <row r="2834" spans="1:13">
      <c r="A2834" s="12"/>
      <c r="B2834" s="13"/>
      <c r="E2834"/>
      <c r="L2834" s="1"/>
      <c r="M2834" s="1"/>
    </row>
    <row r="2835" spans="1:13">
      <c r="A2835" s="12"/>
      <c r="B2835" s="13"/>
      <c r="E2835"/>
      <c r="L2835" s="1"/>
      <c r="M2835" s="1"/>
    </row>
    <row r="2836" spans="1:13">
      <c r="A2836" s="12"/>
      <c r="B2836" s="13"/>
      <c r="E2836"/>
      <c r="L2836" s="1"/>
      <c r="M2836" s="1"/>
    </row>
    <row r="2837" spans="1:13">
      <c r="A2837" s="12"/>
      <c r="B2837" s="13"/>
      <c r="E2837"/>
      <c r="L2837" s="1"/>
      <c r="M2837" s="1"/>
    </row>
    <row r="2838" spans="1:13">
      <c r="A2838" s="12"/>
      <c r="B2838" s="13"/>
      <c r="E2838"/>
      <c r="L2838" s="1"/>
      <c r="M2838" s="1"/>
    </row>
    <row r="2839" spans="1:13">
      <c r="A2839" s="12"/>
      <c r="B2839" s="13"/>
      <c r="E2839"/>
      <c r="L2839" s="1"/>
      <c r="M2839" s="1"/>
    </row>
    <row r="2840" spans="1:13">
      <c r="A2840" s="12"/>
      <c r="B2840" s="13"/>
      <c r="E2840"/>
      <c r="L2840" s="1"/>
      <c r="M2840" s="1"/>
    </row>
    <row r="2841" spans="1:13">
      <c r="A2841" s="12"/>
      <c r="B2841" s="13"/>
      <c r="E2841"/>
      <c r="L2841" s="1"/>
      <c r="M2841" s="1"/>
    </row>
    <row r="2842" spans="1:13">
      <c r="A2842" s="12"/>
      <c r="B2842" s="13"/>
      <c r="E2842"/>
      <c r="L2842" s="1"/>
      <c r="M2842" s="1"/>
    </row>
    <row r="2843" spans="1:13">
      <c r="A2843" s="12"/>
      <c r="B2843" s="13"/>
      <c r="E2843"/>
      <c r="L2843" s="1"/>
      <c r="M2843" s="1"/>
    </row>
    <row r="2844" spans="1:13">
      <c r="A2844" s="12"/>
      <c r="B2844" s="13"/>
      <c r="E2844"/>
      <c r="L2844" s="1"/>
      <c r="M2844" s="1"/>
    </row>
    <row r="2845" spans="1:13">
      <c r="A2845" s="12"/>
      <c r="B2845" s="13"/>
      <c r="E2845"/>
      <c r="L2845" s="1"/>
      <c r="M2845" s="1"/>
    </row>
    <row r="2846" spans="1:13">
      <c r="A2846" s="12"/>
      <c r="B2846" s="13"/>
      <c r="E2846"/>
      <c r="L2846" s="1"/>
      <c r="M2846" s="1"/>
    </row>
    <row r="2847" spans="1:13">
      <c r="A2847" s="12"/>
      <c r="B2847" s="13"/>
      <c r="E2847"/>
      <c r="L2847" s="1"/>
      <c r="M2847" s="1"/>
    </row>
    <row r="2848" spans="1:13">
      <c r="A2848" s="12"/>
      <c r="B2848" s="13"/>
      <c r="E2848"/>
      <c r="L2848" s="1"/>
      <c r="M2848" s="1"/>
    </row>
    <row r="2849" spans="1:13">
      <c r="A2849" s="12"/>
      <c r="B2849" s="13"/>
      <c r="E2849"/>
      <c r="L2849" s="1"/>
      <c r="M2849" s="1"/>
    </row>
    <row r="2850" spans="1:13">
      <c r="A2850" s="12"/>
      <c r="B2850" s="13"/>
      <c r="E2850"/>
      <c r="L2850" s="1"/>
      <c r="M2850" s="1"/>
    </row>
    <row r="2851" spans="1:13">
      <c r="A2851" s="12"/>
      <c r="B2851" s="13"/>
      <c r="E2851"/>
      <c r="L2851" s="1"/>
      <c r="M2851" s="1"/>
    </row>
    <row r="2852" spans="1:13">
      <c r="A2852" s="12"/>
      <c r="B2852" s="13"/>
      <c r="E2852"/>
      <c r="L2852" s="1"/>
      <c r="M2852" s="1"/>
    </row>
    <row r="2853" spans="1:13">
      <c r="A2853" s="12"/>
      <c r="B2853" s="13"/>
      <c r="E2853"/>
      <c r="L2853" s="1"/>
      <c r="M2853" s="1"/>
    </row>
    <row r="2854" spans="1:13">
      <c r="A2854" s="12"/>
      <c r="B2854" s="13"/>
      <c r="E2854"/>
      <c r="L2854" s="1"/>
      <c r="M2854" s="1"/>
    </row>
    <row r="2855" spans="1:13">
      <c r="A2855" s="12"/>
      <c r="B2855" s="13"/>
      <c r="E2855"/>
      <c r="L2855" s="1"/>
      <c r="M2855" s="1"/>
    </row>
    <row r="2856" spans="1:13">
      <c r="A2856" s="12"/>
      <c r="B2856" s="13"/>
      <c r="E2856"/>
      <c r="L2856" s="1"/>
      <c r="M2856" s="1"/>
    </row>
    <row r="2857" spans="1:13">
      <c r="A2857" s="12"/>
      <c r="B2857" s="13"/>
      <c r="E2857"/>
      <c r="L2857" s="1"/>
      <c r="M2857" s="1"/>
    </row>
    <row r="2858" spans="1:13">
      <c r="A2858" s="12"/>
      <c r="B2858" s="13"/>
      <c r="E2858"/>
      <c r="L2858" s="1"/>
      <c r="M2858" s="1"/>
    </row>
    <row r="2859" spans="1:13">
      <c r="A2859" s="12"/>
      <c r="B2859" s="13"/>
      <c r="E2859"/>
      <c r="L2859" s="1"/>
      <c r="M2859" s="1"/>
    </row>
    <row r="2860" spans="1:13">
      <c r="A2860" s="12"/>
      <c r="B2860" s="13"/>
      <c r="E2860"/>
      <c r="L2860" s="1"/>
      <c r="M2860" s="1"/>
    </row>
    <row r="2861" spans="1:13">
      <c r="A2861" s="12"/>
      <c r="B2861" s="13"/>
      <c r="E2861"/>
      <c r="L2861" s="1"/>
      <c r="M2861" s="1"/>
    </row>
    <row r="2862" spans="1:13">
      <c r="A2862" s="12"/>
      <c r="B2862" s="13"/>
      <c r="E2862"/>
      <c r="L2862" s="1"/>
      <c r="M2862" s="1"/>
    </row>
    <row r="2863" spans="1:13">
      <c r="A2863" s="12"/>
      <c r="B2863" s="13"/>
      <c r="E2863"/>
      <c r="L2863" s="1"/>
      <c r="M2863" s="1"/>
    </row>
    <row r="2864" spans="1:13">
      <c r="A2864" s="12"/>
      <c r="B2864" s="13"/>
      <c r="E2864"/>
      <c r="L2864" s="1"/>
      <c r="M2864" s="1"/>
    </row>
    <row r="2865" spans="1:13">
      <c r="A2865" s="12"/>
      <c r="B2865" s="13"/>
      <c r="E2865"/>
      <c r="L2865" s="1"/>
      <c r="M2865" s="1"/>
    </row>
    <row r="2866" spans="1:13">
      <c r="A2866" s="12"/>
      <c r="B2866" s="13"/>
      <c r="E2866"/>
      <c r="L2866" s="1"/>
      <c r="M2866" s="1"/>
    </row>
    <row r="2867" spans="1:13">
      <c r="A2867" s="12"/>
      <c r="B2867" s="13"/>
      <c r="E2867"/>
      <c r="L2867" s="1"/>
      <c r="M2867" s="1"/>
    </row>
    <row r="2868" spans="1:13">
      <c r="A2868" s="12"/>
      <c r="B2868" s="13"/>
      <c r="E2868"/>
      <c r="L2868" s="1"/>
      <c r="M2868" s="1"/>
    </row>
    <row r="2869" spans="1:13">
      <c r="A2869" s="12"/>
      <c r="B2869" s="13"/>
      <c r="E2869"/>
      <c r="L2869" s="1"/>
      <c r="M2869" s="1"/>
    </row>
    <row r="2870" spans="1:13">
      <c r="A2870" s="12"/>
      <c r="B2870" s="13"/>
      <c r="E2870"/>
      <c r="L2870" s="1"/>
      <c r="M2870" s="1"/>
    </row>
    <row r="2871" spans="1:13">
      <c r="A2871" s="12"/>
      <c r="B2871" s="13"/>
      <c r="E2871"/>
      <c r="L2871" s="1"/>
      <c r="M2871" s="1"/>
    </row>
    <row r="2872" spans="1:13">
      <c r="A2872" s="12"/>
      <c r="B2872" s="13"/>
      <c r="E2872"/>
      <c r="L2872" s="1"/>
      <c r="M2872" s="1"/>
    </row>
    <row r="2873" spans="1:13">
      <c r="A2873" s="12"/>
      <c r="B2873" s="13"/>
      <c r="E2873"/>
      <c r="L2873" s="1"/>
      <c r="M2873" s="1"/>
    </row>
    <row r="2874" spans="1:13">
      <c r="A2874" s="12"/>
      <c r="B2874" s="13"/>
      <c r="E2874"/>
      <c r="L2874" s="1"/>
      <c r="M2874" s="1"/>
    </row>
    <row r="2875" spans="1:13">
      <c r="A2875" s="12"/>
      <c r="B2875" s="13"/>
      <c r="E2875"/>
      <c r="L2875" s="1"/>
      <c r="M2875" s="1"/>
    </row>
    <row r="2876" spans="1:13">
      <c r="A2876" s="12"/>
      <c r="B2876" s="13"/>
      <c r="E2876"/>
      <c r="L2876" s="1"/>
      <c r="M2876" s="1"/>
    </row>
    <row r="2877" spans="1:13">
      <c r="A2877" s="12"/>
      <c r="B2877" s="13"/>
      <c r="E2877"/>
      <c r="L2877" s="1"/>
      <c r="M2877" s="1"/>
    </row>
    <row r="2878" spans="1:13">
      <c r="A2878" s="12"/>
      <c r="B2878" s="13"/>
      <c r="E2878"/>
      <c r="L2878" s="1"/>
      <c r="M2878" s="1"/>
    </row>
    <row r="2879" spans="1:13">
      <c r="A2879" s="12"/>
      <c r="B2879" s="13"/>
      <c r="E2879"/>
      <c r="L2879" s="1"/>
      <c r="M2879" s="1"/>
    </row>
    <row r="2880" spans="1:13">
      <c r="A2880" s="12"/>
      <c r="B2880" s="13"/>
      <c r="E2880"/>
      <c r="L2880" s="1"/>
      <c r="M2880" s="1"/>
    </row>
    <row r="2881" spans="1:13">
      <c r="A2881" s="12"/>
      <c r="B2881" s="13"/>
      <c r="E2881"/>
      <c r="L2881" s="1"/>
      <c r="M2881" s="1"/>
    </row>
    <row r="2882" spans="1:13">
      <c r="A2882" s="12"/>
      <c r="B2882" s="13"/>
      <c r="E2882"/>
      <c r="L2882" s="1"/>
      <c r="M2882" s="1"/>
    </row>
    <row r="2883" spans="1:13">
      <c r="A2883" s="12"/>
      <c r="B2883" s="13"/>
      <c r="E2883"/>
      <c r="L2883" s="1"/>
      <c r="M2883" s="1"/>
    </row>
    <row r="2884" spans="1:13">
      <c r="A2884" s="12"/>
      <c r="B2884" s="13"/>
      <c r="E2884"/>
      <c r="L2884" s="1"/>
      <c r="M2884" s="1"/>
    </row>
    <row r="2885" spans="1:13">
      <c r="A2885" s="12"/>
      <c r="B2885" s="13"/>
      <c r="E2885"/>
      <c r="L2885" s="1"/>
      <c r="M2885" s="1"/>
    </row>
    <row r="2886" spans="1:13">
      <c r="A2886" s="12"/>
      <c r="B2886" s="13"/>
      <c r="E2886"/>
      <c r="L2886" s="1"/>
      <c r="M2886" s="1"/>
    </row>
    <row r="2887" spans="1:13">
      <c r="A2887" s="12"/>
      <c r="B2887" s="13"/>
      <c r="E2887"/>
      <c r="L2887" s="1"/>
      <c r="M2887" s="1"/>
    </row>
    <row r="2888" spans="1:13">
      <c r="A2888" s="12"/>
      <c r="B2888" s="13"/>
      <c r="E2888"/>
      <c r="L2888" s="1"/>
      <c r="M2888" s="1"/>
    </row>
    <row r="2889" spans="1:13">
      <c r="A2889" s="12"/>
      <c r="B2889" s="13"/>
      <c r="E2889"/>
      <c r="L2889" s="1"/>
      <c r="M2889" s="1"/>
    </row>
    <row r="2890" spans="1:13">
      <c r="A2890" s="12"/>
      <c r="B2890" s="13"/>
      <c r="E2890"/>
      <c r="L2890" s="1"/>
      <c r="M2890" s="1"/>
    </row>
    <row r="2891" spans="1:13">
      <c r="A2891" s="12"/>
      <c r="B2891" s="13"/>
      <c r="E2891"/>
      <c r="L2891" s="1"/>
      <c r="M2891" s="1"/>
    </row>
    <row r="2892" spans="1:13">
      <c r="A2892" s="12"/>
      <c r="B2892" s="13"/>
      <c r="E2892"/>
      <c r="L2892" s="1"/>
      <c r="M2892" s="1"/>
    </row>
    <row r="2893" spans="1:13">
      <c r="A2893" s="12"/>
      <c r="B2893" s="13"/>
      <c r="E2893"/>
      <c r="L2893" s="1"/>
      <c r="M2893" s="1"/>
    </row>
    <row r="2894" spans="1:13">
      <c r="A2894" s="12"/>
      <c r="B2894" s="13"/>
      <c r="E2894"/>
      <c r="L2894" s="1"/>
      <c r="M2894" s="1"/>
    </row>
    <row r="2895" spans="1:13">
      <c r="A2895" s="12"/>
      <c r="B2895" s="13"/>
      <c r="E2895"/>
      <c r="L2895" s="1"/>
      <c r="M2895" s="1"/>
    </row>
    <row r="2896" spans="1:13">
      <c r="A2896" s="12"/>
      <c r="B2896" s="13"/>
      <c r="E2896"/>
      <c r="L2896" s="1"/>
      <c r="M2896" s="1"/>
    </row>
    <row r="2897" spans="1:13">
      <c r="A2897" s="12"/>
      <c r="B2897" s="13"/>
      <c r="E2897"/>
      <c r="L2897" s="1"/>
      <c r="M2897" s="1"/>
    </row>
    <row r="2898" spans="1:13">
      <c r="A2898" s="12"/>
      <c r="B2898" s="13"/>
      <c r="E2898"/>
      <c r="L2898" s="1"/>
      <c r="M2898" s="1"/>
    </row>
    <row r="2899" spans="1:13">
      <c r="A2899" s="12"/>
      <c r="B2899" s="13"/>
      <c r="E2899"/>
      <c r="L2899" s="1"/>
      <c r="M2899" s="1"/>
    </row>
    <row r="2900" spans="1:13">
      <c r="A2900" s="12"/>
      <c r="B2900" s="13"/>
      <c r="E2900"/>
      <c r="L2900" s="1"/>
      <c r="M2900" s="1"/>
    </row>
    <row r="2901" spans="1:13">
      <c r="A2901" s="12"/>
      <c r="B2901" s="13"/>
      <c r="E2901"/>
      <c r="L2901" s="1"/>
      <c r="M2901" s="1"/>
    </row>
    <row r="2902" spans="1:13">
      <c r="A2902" s="12"/>
      <c r="B2902" s="13"/>
      <c r="E2902"/>
      <c r="L2902" s="1"/>
      <c r="M2902" s="1"/>
    </row>
    <row r="2903" spans="1:13">
      <c r="A2903" s="12"/>
      <c r="B2903" s="13"/>
      <c r="E2903"/>
      <c r="L2903" s="1"/>
      <c r="M2903" s="1"/>
    </row>
    <row r="2904" spans="1:13">
      <c r="A2904" s="12"/>
      <c r="B2904" s="13"/>
      <c r="E2904"/>
      <c r="L2904" s="1"/>
      <c r="M2904" s="1"/>
    </row>
    <row r="2905" spans="1:13">
      <c r="A2905" s="12"/>
      <c r="B2905" s="13"/>
      <c r="E2905"/>
      <c r="L2905" s="1"/>
      <c r="M2905" s="1"/>
    </row>
    <row r="2906" spans="1:13">
      <c r="A2906" s="12"/>
      <c r="B2906" s="13"/>
      <c r="E2906"/>
      <c r="L2906" s="1"/>
      <c r="M2906" s="1"/>
    </row>
    <row r="2907" spans="1:13">
      <c r="A2907" s="12"/>
      <c r="B2907" s="13"/>
      <c r="E2907"/>
      <c r="L2907" s="1"/>
      <c r="M2907" s="1"/>
    </row>
    <row r="2908" spans="1:13">
      <c r="A2908" s="12"/>
      <c r="B2908" s="13"/>
      <c r="E2908"/>
      <c r="L2908" s="1"/>
      <c r="M2908" s="1"/>
    </row>
    <row r="2909" spans="1:13">
      <c r="A2909" s="12"/>
      <c r="B2909" s="13"/>
      <c r="E2909"/>
      <c r="L2909" s="1"/>
      <c r="M2909" s="1"/>
    </row>
    <row r="2910" spans="1:13">
      <c r="A2910" s="12"/>
      <c r="B2910" s="13"/>
      <c r="E2910"/>
      <c r="L2910" s="1"/>
      <c r="M2910" s="1"/>
    </row>
    <row r="2911" spans="1:13">
      <c r="A2911" s="12"/>
      <c r="B2911" s="13"/>
      <c r="E2911"/>
      <c r="L2911" s="1"/>
      <c r="M2911" s="1"/>
    </row>
    <row r="2912" spans="1:13">
      <c r="A2912" s="12"/>
      <c r="B2912" s="13"/>
      <c r="E2912"/>
      <c r="L2912" s="1"/>
      <c r="M2912" s="1"/>
    </row>
    <row r="2913" spans="1:13">
      <c r="A2913" s="12"/>
      <c r="B2913" s="13"/>
      <c r="E2913"/>
      <c r="L2913" s="1"/>
      <c r="M2913" s="1"/>
    </row>
    <row r="2914" spans="1:13">
      <c r="A2914" s="12"/>
      <c r="B2914" s="13"/>
      <c r="E2914"/>
      <c r="L2914" s="1"/>
      <c r="M2914" s="1"/>
    </row>
    <row r="2915" spans="1:13">
      <c r="A2915" s="12"/>
      <c r="B2915" s="13"/>
      <c r="E2915"/>
      <c r="L2915" s="1"/>
      <c r="M2915" s="1"/>
    </row>
    <row r="2916" spans="1:13">
      <c r="A2916" s="12"/>
      <c r="B2916" s="13"/>
      <c r="E2916"/>
      <c r="L2916" s="1"/>
      <c r="M2916" s="1"/>
    </row>
    <row r="2917" spans="1:13">
      <c r="A2917" s="12"/>
      <c r="B2917" s="13"/>
      <c r="E2917"/>
      <c r="L2917" s="1"/>
      <c r="M2917" s="1"/>
    </row>
    <row r="2918" spans="1:13">
      <c r="A2918" s="12"/>
      <c r="B2918" s="13"/>
      <c r="E2918"/>
      <c r="L2918" s="1"/>
      <c r="M2918" s="1"/>
    </row>
    <row r="2919" spans="1:13">
      <c r="A2919" s="12"/>
      <c r="B2919" s="13"/>
      <c r="E2919"/>
      <c r="L2919" s="1"/>
      <c r="M2919" s="1"/>
    </row>
    <row r="2920" spans="1:13">
      <c r="A2920" s="12"/>
      <c r="B2920" s="13"/>
      <c r="E2920"/>
      <c r="L2920" s="1"/>
      <c r="M2920" s="1"/>
    </row>
    <row r="2921" spans="1:13">
      <c r="A2921" s="12"/>
      <c r="B2921" s="13"/>
      <c r="E2921"/>
      <c r="L2921" s="1"/>
      <c r="M2921" s="1"/>
    </row>
    <row r="2922" spans="1:13">
      <c r="A2922" s="12"/>
      <c r="B2922" s="13"/>
      <c r="E2922"/>
      <c r="L2922" s="1"/>
      <c r="M2922" s="1"/>
    </row>
    <row r="2923" spans="1:13">
      <c r="A2923" s="12"/>
      <c r="B2923" s="13"/>
      <c r="E2923"/>
      <c r="L2923" s="1"/>
      <c r="M2923" s="1"/>
    </row>
    <row r="2924" spans="1:13">
      <c r="A2924" s="12"/>
      <c r="B2924" s="13"/>
      <c r="E2924"/>
      <c r="L2924" s="1"/>
      <c r="M2924" s="1"/>
    </row>
    <row r="2925" spans="1:13">
      <c r="A2925" s="12"/>
      <c r="B2925" s="13"/>
      <c r="E2925"/>
      <c r="L2925" s="1"/>
      <c r="M2925" s="1"/>
    </row>
    <row r="2926" spans="1:13">
      <c r="A2926" s="12"/>
      <c r="B2926" s="13"/>
      <c r="E2926"/>
      <c r="L2926" s="1"/>
      <c r="M2926" s="1"/>
    </row>
    <row r="2927" spans="1:13">
      <c r="A2927" s="12"/>
      <c r="B2927" s="13"/>
      <c r="E2927"/>
      <c r="L2927" s="1"/>
      <c r="M2927" s="1"/>
    </row>
    <row r="2928" spans="1:13">
      <c r="A2928" s="12"/>
      <c r="B2928" s="13"/>
      <c r="E2928"/>
      <c r="L2928" s="1"/>
      <c r="M2928" s="1"/>
    </row>
    <row r="2929" spans="1:13">
      <c r="A2929" s="12"/>
      <c r="B2929" s="13"/>
      <c r="E2929"/>
      <c r="L2929" s="1"/>
      <c r="M2929" s="1"/>
    </row>
    <row r="2930" spans="1:13">
      <c r="A2930" s="12"/>
      <c r="B2930" s="13"/>
      <c r="E2930"/>
      <c r="L2930" s="1"/>
      <c r="M2930" s="1"/>
    </row>
    <row r="2931" spans="1:13">
      <c r="A2931" s="12"/>
      <c r="B2931" s="13"/>
      <c r="E2931"/>
      <c r="L2931" s="1"/>
      <c r="M2931" s="1"/>
    </row>
    <row r="2932" spans="1:13">
      <c r="A2932" s="12"/>
      <c r="B2932" s="13"/>
      <c r="E2932"/>
      <c r="L2932" s="1"/>
      <c r="M2932" s="1"/>
    </row>
    <row r="2933" spans="1:13">
      <c r="A2933" s="12"/>
      <c r="B2933" s="13"/>
      <c r="E2933"/>
      <c r="L2933" s="1"/>
      <c r="M2933" s="1"/>
    </row>
    <row r="2934" spans="1:13">
      <c r="A2934" s="12"/>
      <c r="B2934" s="13"/>
      <c r="E2934"/>
      <c r="L2934" s="1"/>
      <c r="M2934" s="1"/>
    </row>
    <row r="2935" spans="1:13">
      <c r="A2935" s="12"/>
      <c r="B2935" s="13"/>
      <c r="E2935"/>
      <c r="L2935" s="1"/>
      <c r="M2935" s="1"/>
    </row>
    <row r="2936" spans="1:13">
      <c r="A2936" s="12"/>
      <c r="B2936" s="13"/>
      <c r="E2936"/>
      <c r="L2936" s="1"/>
      <c r="M2936" s="1"/>
    </row>
    <row r="2937" spans="1:13">
      <c r="A2937" s="12"/>
      <c r="B2937" s="13"/>
      <c r="E2937"/>
      <c r="L2937" s="1"/>
      <c r="M2937" s="1"/>
    </row>
    <row r="2938" spans="1:13">
      <c r="A2938" s="12"/>
      <c r="B2938" s="13"/>
      <c r="E2938"/>
      <c r="L2938" s="1"/>
      <c r="M2938" s="1"/>
    </row>
    <row r="2939" spans="1:13">
      <c r="A2939" s="12"/>
      <c r="B2939" s="13"/>
      <c r="E2939"/>
      <c r="L2939" s="1"/>
      <c r="M2939" s="1"/>
    </row>
    <row r="2940" spans="1:13">
      <c r="A2940" s="12"/>
      <c r="B2940" s="13"/>
      <c r="E2940"/>
      <c r="L2940" s="1"/>
      <c r="M2940" s="1"/>
    </row>
    <row r="2941" spans="1:13">
      <c r="A2941" s="12"/>
      <c r="B2941" s="13"/>
      <c r="E2941"/>
      <c r="L2941" s="1"/>
      <c r="M2941" s="1"/>
    </row>
    <row r="2942" spans="1:13">
      <c r="A2942" s="12"/>
      <c r="B2942" s="13"/>
      <c r="E2942"/>
      <c r="L2942" s="1"/>
      <c r="M2942" s="1"/>
    </row>
    <row r="2943" spans="1:13">
      <c r="A2943" s="12"/>
      <c r="B2943" s="13"/>
      <c r="E2943"/>
      <c r="L2943" s="1"/>
      <c r="M2943" s="1"/>
    </row>
    <row r="2944" spans="1:13">
      <c r="A2944" s="12"/>
      <c r="B2944" s="13"/>
      <c r="E2944"/>
      <c r="L2944" s="1"/>
      <c r="M2944" s="1"/>
    </row>
    <row r="2945" spans="1:13">
      <c r="A2945" s="12"/>
      <c r="B2945" s="13"/>
      <c r="E2945"/>
      <c r="L2945" s="1"/>
      <c r="M2945" s="1"/>
    </row>
    <row r="2946" spans="1:13">
      <c r="A2946" s="12"/>
      <c r="B2946" s="13"/>
      <c r="E2946"/>
      <c r="L2946" s="1"/>
      <c r="M2946" s="1"/>
    </row>
    <row r="2947" spans="1:13">
      <c r="A2947" s="12"/>
      <c r="B2947" s="13"/>
      <c r="E2947"/>
      <c r="L2947" s="1"/>
      <c r="M2947" s="1"/>
    </row>
    <row r="2948" spans="1:13">
      <c r="A2948" s="12"/>
      <c r="B2948" s="13"/>
      <c r="E2948"/>
      <c r="L2948" s="1"/>
      <c r="M2948" s="1"/>
    </row>
    <row r="2949" spans="1:13">
      <c r="A2949" s="12"/>
      <c r="B2949" s="13"/>
      <c r="E2949"/>
      <c r="L2949" s="1"/>
      <c r="M2949" s="1"/>
    </row>
    <row r="2950" spans="1:13">
      <c r="A2950" s="12"/>
      <c r="B2950" s="13"/>
      <c r="E2950"/>
      <c r="L2950" s="1"/>
      <c r="M2950" s="1"/>
    </row>
    <row r="2951" spans="1:13">
      <c r="A2951" s="12"/>
      <c r="B2951" s="13"/>
      <c r="E2951"/>
      <c r="L2951" s="1"/>
      <c r="M2951" s="1"/>
    </row>
    <row r="2952" spans="1:13">
      <c r="A2952" s="12"/>
      <c r="B2952" s="13"/>
      <c r="E2952"/>
      <c r="L2952" s="1"/>
      <c r="M2952" s="1"/>
    </row>
    <row r="2953" spans="1:13">
      <c r="A2953" s="12"/>
      <c r="B2953" s="13"/>
      <c r="E2953"/>
      <c r="L2953" s="1"/>
      <c r="M2953" s="1"/>
    </row>
    <row r="2954" spans="1:13">
      <c r="A2954" s="12"/>
      <c r="B2954" s="13"/>
      <c r="E2954"/>
      <c r="L2954" s="1"/>
      <c r="M2954" s="1"/>
    </row>
    <row r="2955" spans="1:13">
      <c r="A2955" s="12"/>
      <c r="B2955" s="13"/>
      <c r="E2955"/>
      <c r="L2955" s="1"/>
      <c r="M2955" s="1"/>
    </row>
    <row r="2956" spans="1:13">
      <c r="A2956" s="12"/>
      <c r="B2956" s="13"/>
      <c r="E2956"/>
      <c r="L2956" s="1"/>
      <c r="M2956" s="1"/>
    </row>
    <row r="2957" spans="1:13">
      <c r="A2957" s="12"/>
      <c r="B2957" s="13"/>
      <c r="E2957"/>
      <c r="L2957" s="1"/>
      <c r="M2957" s="1"/>
    </row>
    <row r="2958" spans="1:13">
      <c r="A2958" s="12"/>
      <c r="B2958" s="13"/>
      <c r="E2958"/>
      <c r="L2958" s="1"/>
      <c r="M2958" s="1"/>
    </row>
    <row r="2959" spans="1:13">
      <c r="A2959" s="12"/>
      <c r="B2959" s="13"/>
      <c r="E2959"/>
      <c r="L2959" s="1"/>
      <c r="M2959" s="1"/>
    </row>
    <row r="2960" spans="1:13">
      <c r="A2960" s="12"/>
      <c r="B2960" s="13"/>
      <c r="E2960"/>
      <c r="L2960" s="1"/>
      <c r="M2960" s="1"/>
    </row>
    <row r="2961" spans="1:13">
      <c r="A2961" s="12"/>
      <c r="B2961" s="13"/>
      <c r="E2961"/>
      <c r="L2961" s="1"/>
      <c r="M2961" s="1"/>
    </row>
    <row r="2962" spans="1:13">
      <c r="A2962" s="12"/>
      <c r="B2962" s="13"/>
      <c r="E2962"/>
      <c r="L2962" s="1"/>
      <c r="M2962" s="1"/>
    </row>
    <row r="2963" spans="1:13">
      <c r="A2963" s="12"/>
      <c r="B2963" s="13"/>
      <c r="E2963"/>
      <c r="L2963" s="1"/>
      <c r="M2963" s="1"/>
    </row>
    <row r="2964" spans="1:13">
      <c r="A2964" s="12"/>
      <c r="B2964" s="13"/>
      <c r="E2964"/>
      <c r="L2964" s="1"/>
      <c r="M2964" s="1"/>
    </row>
    <row r="2965" spans="1:13">
      <c r="A2965" s="12"/>
      <c r="B2965" s="13"/>
      <c r="E2965"/>
      <c r="L2965" s="1"/>
      <c r="M2965" s="1"/>
    </row>
    <row r="2966" spans="1:13">
      <c r="A2966" s="12"/>
      <c r="B2966" s="13"/>
      <c r="E2966"/>
      <c r="L2966" s="1"/>
      <c r="M2966" s="1"/>
    </row>
    <row r="2967" spans="1:13">
      <c r="A2967" s="12"/>
      <c r="B2967" s="13"/>
      <c r="E2967"/>
      <c r="L2967" s="1"/>
      <c r="M2967" s="1"/>
    </row>
    <row r="2968" spans="1:13">
      <c r="A2968" s="12"/>
      <c r="B2968" s="13"/>
      <c r="E2968"/>
      <c r="L2968" s="1"/>
      <c r="M2968" s="1"/>
    </row>
    <row r="2969" spans="1:13">
      <c r="A2969" s="12"/>
      <c r="B2969" s="13"/>
      <c r="E2969"/>
      <c r="L2969" s="1"/>
      <c r="M2969" s="1"/>
    </row>
    <row r="2970" spans="1:13">
      <c r="A2970" s="12"/>
      <c r="B2970" s="13"/>
      <c r="E2970"/>
      <c r="L2970" s="1"/>
      <c r="M2970" s="1"/>
    </row>
    <row r="2971" spans="1:13">
      <c r="A2971" s="12"/>
      <c r="B2971" s="13"/>
      <c r="E2971"/>
      <c r="L2971" s="1"/>
      <c r="M2971" s="1"/>
    </row>
    <row r="2972" spans="1:13">
      <c r="A2972" s="12"/>
      <c r="B2972" s="13"/>
      <c r="E2972"/>
      <c r="L2972" s="1"/>
      <c r="M2972" s="1"/>
    </row>
    <row r="2973" spans="1:13">
      <c r="A2973" s="12"/>
      <c r="B2973" s="13"/>
      <c r="E2973"/>
      <c r="L2973" s="1"/>
      <c r="M2973" s="1"/>
    </row>
    <row r="2974" spans="1:13">
      <c r="A2974" s="12"/>
      <c r="B2974" s="13"/>
      <c r="E2974"/>
      <c r="L2974" s="1"/>
      <c r="M2974" s="1"/>
    </row>
    <row r="2975" spans="1:13">
      <c r="A2975" s="12"/>
      <c r="B2975" s="13"/>
      <c r="E2975"/>
      <c r="L2975" s="1"/>
      <c r="M2975" s="1"/>
    </row>
    <row r="2976" spans="1:13">
      <c r="A2976" s="12"/>
      <c r="B2976" s="13"/>
      <c r="E2976"/>
      <c r="L2976" s="1"/>
      <c r="M2976" s="1"/>
    </row>
    <row r="2977" spans="1:13">
      <c r="A2977" s="12"/>
      <c r="B2977" s="13"/>
      <c r="E2977"/>
      <c r="L2977" s="1"/>
      <c r="M2977" s="1"/>
    </row>
    <row r="2978" spans="1:13">
      <c r="A2978" s="12"/>
      <c r="B2978" s="13"/>
      <c r="E2978"/>
      <c r="L2978" s="1"/>
      <c r="M2978" s="1"/>
    </row>
    <row r="2979" spans="1:13">
      <c r="A2979" s="12"/>
      <c r="B2979" s="13"/>
      <c r="E2979"/>
      <c r="L2979" s="1"/>
      <c r="M2979" s="1"/>
    </row>
    <row r="2980" spans="1:13">
      <c r="A2980" s="12"/>
      <c r="B2980" s="13"/>
      <c r="E2980"/>
      <c r="L2980" s="1"/>
      <c r="M2980" s="1"/>
    </row>
    <row r="2981" spans="1:13">
      <c r="A2981" s="12"/>
      <c r="B2981" s="13"/>
      <c r="E2981"/>
      <c r="L2981" s="1"/>
      <c r="M2981" s="1"/>
    </row>
    <row r="2982" spans="1:13">
      <c r="A2982" s="12"/>
      <c r="B2982" s="13"/>
      <c r="E2982"/>
      <c r="L2982" s="1"/>
      <c r="M2982" s="1"/>
    </row>
    <row r="2983" spans="1:13">
      <c r="A2983" s="12"/>
      <c r="B2983" s="13"/>
      <c r="E2983"/>
      <c r="L2983" s="1"/>
      <c r="M2983" s="1"/>
    </row>
    <row r="2984" spans="1:13">
      <c r="A2984" s="12"/>
      <c r="B2984" s="13"/>
      <c r="E2984"/>
      <c r="L2984" s="1"/>
      <c r="M2984" s="1"/>
    </row>
    <row r="2985" spans="1:13">
      <c r="A2985" s="12"/>
      <c r="B2985" s="13"/>
      <c r="E2985"/>
      <c r="L2985" s="1"/>
      <c r="M2985" s="1"/>
    </row>
    <row r="2986" spans="1:13">
      <c r="A2986" s="12"/>
      <c r="B2986" s="13"/>
      <c r="E2986"/>
      <c r="L2986" s="1"/>
      <c r="M2986" s="1"/>
    </row>
    <row r="2987" spans="1:13">
      <c r="A2987" s="12"/>
      <c r="B2987" s="13"/>
      <c r="E2987"/>
      <c r="L2987" s="1"/>
      <c r="M2987" s="1"/>
    </row>
    <row r="2988" spans="1:13">
      <c r="A2988" s="12"/>
      <c r="B2988" s="13"/>
      <c r="E2988"/>
      <c r="L2988" s="1"/>
      <c r="M2988" s="1"/>
    </row>
    <row r="2989" spans="1:13">
      <c r="A2989" s="12"/>
      <c r="B2989" s="13"/>
      <c r="E2989"/>
      <c r="L2989" s="1"/>
      <c r="M2989" s="1"/>
    </row>
    <row r="2990" spans="1:13">
      <c r="A2990" s="12"/>
      <c r="B2990" s="13"/>
      <c r="E2990"/>
      <c r="L2990" s="1"/>
      <c r="M2990" s="1"/>
    </row>
    <row r="2991" spans="1:13">
      <c r="A2991" s="12"/>
      <c r="B2991" s="13"/>
      <c r="E2991"/>
      <c r="L2991" s="1"/>
      <c r="M2991" s="1"/>
    </row>
    <row r="2992" spans="1:13">
      <c r="A2992" s="12"/>
      <c r="B2992" s="13"/>
      <c r="E2992"/>
      <c r="L2992" s="1"/>
      <c r="M2992" s="1"/>
    </row>
    <row r="2993" spans="1:13">
      <c r="A2993" s="12"/>
      <c r="B2993" s="13"/>
      <c r="E2993"/>
      <c r="L2993" s="1"/>
      <c r="M2993" s="1"/>
    </row>
    <row r="2994" spans="1:13">
      <c r="A2994" s="12"/>
      <c r="B2994" s="13"/>
      <c r="E2994"/>
      <c r="L2994" s="1"/>
      <c r="M2994" s="1"/>
    </row>
    <row r="2995" spans="1:13">
      <c r="A2995" s="12"/>
      <c r="B2995" s="13"/>
      <c r="E2995"/>
      <c r="L2995" s="1"/>
      <c r="M2995" s="1"/>
    </row>
    <row r="2996" spans="1:13">
      <c r="A2996" s="12"/>
      <c r="B2996" s="13"/>
      <c r="E2996"/>
      <c r="L2996" s="1"/>
      <c r="M2996" s="1"/>
    </row>
    <row r="2997" spans="1:13">
      <c r="A2997" s="12"/>
      <c r="B2997" s="13"/>
      <c r="E2997"/>
      <c r="L2997" s="1"/>
      <c r="M2997" s="1"/>
    </row>
    <row r="2998" spans="1:13">
      <c r="A2998" s="12"/>
      <c r="B2998" s="13"/>
      <c r="E2998"/>
      <c r="L2998" s="1"/>
      <c r="M2998" s="1"/>
    </row>
    <row r="2999" spans="1:13">
      <c r="A2999" s="12"/>
      <c r="B2999" s="13"/>
      <c r="E2999"/>
      <c r="L2999" s="1"/>
      <c r="M2999" s="1"/>
    </row>
    <row r="3000" spans="1:13">
      <c r="A3000" s="12"/>
      <c r="B3000" s="13"/>
      <c r="E3000"/>
      <c r="L3000" s="1"/>
      <c r="M3000" s="1"/>
    </row>
    <row r="3001" spans="1:13">
      <c r="A3001" s="12"/>
      <c r="B3001" s="13"/>
      <c r="E3001"/>
      <c r="L3001" s="1"/>
      <c r="M3001" s="1"/>
    </row>
    <row r="3002" spans="1:13">
      <c r="A3002" s="12"/>
      <c r="B3002" s="13"/>
      <c r="E3002"/>
      <c r="L3002" s="1"/>
      <c r="M3002" s="1"/>
    </row>
    <row r="3003" spans="1:13">
      <c r="A3003" s="12"/>
      <c r="B3003" s="13"/>
      <c r="E3003"/>
      <c r="L3003" s="1"/>
      <c r="M3003" s="1"/>
    </row>
    <row r="3004" spans="1:13">
      <c r="A3004" s="12"/>
      <c r="B3004" s="13"/>
      <c r="E3004"/>
      <c r="L3004" s="1"/>
      <c r="M3004" s="1"/>
    </row>
    <row r="3005" spans="1:13">
      <c r="A3005" s="12"/>
      <c r="B3005" s="13"/>
      <c r="E3005"/>
      <c r="L3005" s="1"/>
      <c r="M3005" s="1"/>
    </row>
    <row r="3006" spans="1:13">
      <c r="A3006" s="12"/>
      <c r="B3006" s="13"/>
      <c r="E3006"/>
      <c r="L3006" s="1"/>
      <c r="M3006" s="1"/>
    </row>
    <row r="3007" spans="1:13">
      <c r="A3007" s="12"/>
      <c r="B3007" s="13"/>
      <c r="E3007"/>
      <c r="L3007" s="1"/>
      <c r="M3007" s="1"/>
    </row>
    <row r="3008" spans="1:13">
      <c r="A3008" s="12"/>
      <c r="B3008" s="13"/>
      <c r="E3008"/>
      <c r="L3008" s="1"/>
      <c r="M3008" s="1"/>
    </row>
    <row r="3009" spans="1:13">
      <c r="A3009" s="12"/>
      <c r="B3009" s="13"/>
      <c r="E3009"/>
      <c r="L3009" s="1"/>
      <c r="M3009" s="1"/>
    </row>
    <row r="3010" spans="1:13">
      <c r="A3010" s="12"/>
      <c r="B3010" s="13"/>
      <c r="E3010"/>
      <c r="L3010" s="1"/>
      <c r="M3010" s="1"/>
    </row>
    <row r="3011" spans="1:13">
      <c r="A3011" s="12"/>
      <c r="B3011" s="13"/>
      <c r="E3011"/>
      <c r="L3011" s="1"/>
      <c r="M3011" s="1"/>
    </row>
    <row r="3012" spans="1:13">
      <c r="A3012" s="12"/>
      <c r="B3012" s="13"/>
      <c r="E3012"/>
      <c r="L3012" s="1"/>
      <c r="M3012" s="1"/>
    </row>
    <row r="3013" spans="1:13">
      <c r="A3013" s="12"/>
      <c r="B3013" s="13"/>
      <c r="E3013"/>
      <c r="L3013" s="1"/>
      <c r="M3013" s="1"/>
    </row>
    <row r="3014" spans="1:13">
      <c r="A3014" s="12"/>
      <c r="B3014" s="13"/>
      <c r="E3014"/>
      <c r="L3014" s="1"/>
      <c r="M3014" s="1"/>
    </row>
    <row r="3015" spans="1:13">
      <c r="A3015" s="12"/>
      <c r="B3015" s="13"/>
      <c r="E3015"/>
      <c r="L3015" s="1"/>
      <c r="M3015" s="1"/>
    </row>
    <row r="3016" spans="1:13">
      <c r="A3016" s="12"/>
      <c r="B3016" s="13"/>
      <c r="E3016"/>
      <c r="L3016" s="1"/>
      <c r="M3016" s="1"/>
    </row>
    <row r="3017" spans="1:13">
      <c r="A3017" s="12"/>
      <c r="B3017" s="13"/>
      <c r="E3017"/>
      <c r="L3017" s="1"/>
      <c r="M3017" s="1"/>
    </row>
    <row r="3018" spans="1:13">
      <c r="A3018" s="12"/>
      <c r="B3018" s="13"/>
      <c r="E3018"/>
      <c r="L3018" s="1"/>
      <c r="M3018" s="1"/>
    </row>
    <row r="3019" spans="1:13">
      <c r="A3019" s="12"/>
      <c r="B3019" s="13"/>
      <c r="E3019"/>
      <c r="L3019" s="1"/>
      <c r="M3019" s="1"/>
    </row>
    <row r="3020" spans="1:13">
      <c r="A3020" s="12"/>
      <c r="B3020" s="13"/>
      <c r="E3020"/>
      <c r="L3020" s="1"/>
      <c r="M3020" s="1"/>
    </row>
    <row r="3021" spans="1:13">
      <c r="A3021" s="12"/>
      <c r="B3021" s="13"/>
      <c r="E3021"/>
      <c r="L3021" s="1"/>
      <c r="M3021" s="1"/>
    </row>
    <row r="3022" spans="1:13">
      <c r="A3022" s="12"/>
      <c r="B3022" s="13"/>
      <c r="E3022"/>
      <c r="L3022" s="1"/>
      <c r="M3022" s="1"/>
    </row>
    <row r="3023" spans="1:13">
      <c r="A3023" s="12"/>
      <c r="B3023" s="13"/>
      <c r="E3023"/>
      <c r="L3023" s="1"/>
      <c r="M3023" s="1"/>
    </row>
    <row r="3024" spans="1:13">
      <c r="A3024" s="12"/>
      <c r="B3024" s="13"/>
      <c r="E3024"/>
      <c r="L3024" s="1"/>
      <c r="M3024" s="1"/>
    </row>
    <row r="3025" spans="1:13">
      <c r="A3025" s="12"/>
      <c r="B3025" s="13"/>
      <c r="E3025"/>
      <c r="L3025" s="1"/>
      <c r="M3025" s="1"/>
    </row>
    <row r="3026" spans="1:13">
      <c r="A3026" s="12"/>
      <c r="B3026" s="13"/>
      <c r="E3026"/>
    </row>
    <row r="3027" spans="1:13">
      <c r="A3027" s="12"/>
      <c r="B3027" s="13"/>
      <c r="E3027"/>
    </row>
    <row r="3028" spans="1:13">
      <c r="A3028" s="12"/>
      <c r="B3028" s="13"/>
      <c r="E3028"/>
    </row>
    <row r="3029" spans="1:13">
      <c r="A3029" s="12"/>
      <c r="B3029" s="13"/>
      <c r="E3029"/>
    </row>
    <row r="3030" spans="1:13">
      <c r="A3030" s="12"/>
      <c r="B3030" s="13"/>
      <c r="E3030"/>
    </row>
    <row r="3031" spans="1:13">
      <c r="A3031" s="12"/>
      <c r="B3031" s="13"/>
      <c r="E3031"/>
    </row>
    <row r="3032" spans="1:13">
      <c r="A3032" s="12"/>
      <c r="B3032" s="13"/>
      <c r="E3032"/>
    </row>
    <row r="3033" spans="1:13">
      <c r="A3033" s="12"/>
      <c r="B3033" s="13"/>
      <c r="E3033"/>
    </row>
    <row r="3034" spans="1:13">
      <c r="A3034" s="12"/>
      <c r="B3034" s="13"/>
      <c r="E3034"/>
    </row>
    <row r="3035" spans="1:13">
      <c r="A3035" s="12"/>
      <c r="B3035" s="13"/>
      <c r="E3035"/>
    </row>
    <row r="3036" spans="1:13">
      <c r="A3036" s="12"/>
      <c r="B3036" s="13"/>
      <c r="E3036"/>
    </row>
    <row r="3037" spans="1:13">
      <c r="A3037" s="12"/>
      <c r="B3037" s="13"/>
      <c r="E3037"/>
    </row>
    <row r="3038" spans="1:13">
      <c r="A3038" s="12"/>
      <c r="B3038" s="13"/>
      <c r="E3038"/>
    </row>
    <row r="3039" spans="1:13">
      <c r="A3039" s="12"/>
      <c r="B3039" s="13"/>
      <c r="E3039"/>
    </row>
    <row r="3040" spans="1:13">
      <c r="A3040" s="12"/>
      <c r="B3040" s="13"/>
      <c r="E3040"/>
    </row>
    <row r="3041" spans="1:5">
      <c r="A3041" s="12"/>
      <c r="B3041" s="13"/>
      <c r="E3041"/>
    </row>
    <row r="3042" spans="1:5">
      <c r="A3042" s="12"/>
      <c r="B3042" s="13"/>
      <c r="E3042"/>
    </row>
    <row r="3043" spans="1:5">
      <c r="A3043" s="12"/>
      <c r="B3043" s="13"/>
      <c r="E3043"/>
    </row>
    <row r="3044" spans="1:5">
      <c r="A3044" s="12"/>
      <c r="B3044" s="13"/>
      <c r="E3044"/>
    </row>
    <row r="3045" spans="1:5">
      <c r="A3045" s="12"/>
      <c r="B3045" s="13"/>
      <c r="E3045"/>
    </row>
    <row r="3046" spans="1:5">
      <c r="A3046" s="12"/>
      <c r="B3046" s="13"/>
      <c r="E3046"/>
    </row>
    <row r="3047" spans="1:5">
      <c r="A3047" s="12"/>
      <c r="B3047" s="13"/>
      <c r="E3047"/>
    </row>
    <row r="3048" spans="1:5">
      <c r="A3048" s="12"/>
      <c r="B3048" s="13"/>
      <c r="E3048"/>
    </row>
    <row r="3049" spans="1:5">
      <c r="A3049" s="12"/>
      <c r="B3049" s="13"/>
      <c r="E3049"/>
    </row>
    <row r="3050" spans="1:5">
      <c r="A3050" s="12"/>
      <c r="B3050" s="13"/>
      <c r="E3050"/>
    </row>
    <row r="3051" spans="1:5">
      <c r="A3051" s="12"/>
      <c r="B3051" s="13"/>
      <c r="E3051"/>
    </row>
    <row r="3052" spans="1:5">
      <c r="A3052" s="12"/>
      <c r="B3052" s="13"/>
      <c r="E3052"/>
    </row>
    <row r="3053" spans="1:5">
      <c r="A3053" s="12"/>
      <c r="B3053" s="13"/>
      <c r="E3053"/>
    </row>
    <row r="3054" spans="1:5">
      <c r="A3054" s="12"/>
      <c r="B3054" s="13"/>
      <c r="E3054"/>
    </row>
    <row r="3055" spans="1:5">
      <c r="A3055" s="12"/>
      <c r="B3055" s="13"/>
      <c r="E3055"/>
    </row>
    <row r="3056" spans="1:5">
      <c r="A3056" s="12"/>
      <c r="B3056" s="13"/>
      <c r="E3056"/>
    </row>
    <row r="3057" spans="1:5">
      <c r="A3057" s="12"/>
      <c r="B3057" s="13"/>
      <c r="E3057"/>
    </row>
    <row r="3058" spans="1:5">
      <c r="A3058" s="12"/>
      <c r="B3058" s="13"/>
      <c r="E3058"/>
    </row>
    <row r="3059" spans="1:5">
      <c r="A3059" s="12"/>
      <c r="B3059" s="13"/>
      <c r="E3059"/>
    </row>
    <row r="3060" spans="1:5">
      <c r="A3060" s="12"/>
      <c r="B3060" s="13"/>
      <c r="E3060"/>
    </row>
    <row r="3061" spans="1:5">
      <c r="A3061" s="12"/>
      <c r="B3061" s="13"/>
      <c r="E3061"/>
    </row>
    <row r="3062" spans="1:5">
      <c r="A3062" s="12"/>
      <c r="B3062" s="13"/>
      <c r="E3062"/>
    </row>
    <row r="3063" spans="1:5">
      <c r="A3063" s="12"/>
      <c r="B3063" s="13"/>
      <c r="E3063"/>
    </row>
    <row r="3064" spans="1:5">
      <c r="A3064" s="12"/>
      <c r="B3064" s="13"/>
      <c r="E3064"/>
    </row>
    <row r="3065" spans="1:5">
      <c r="A3065" s="12"/>
      <c r="B3065" s="13"/>
      <c r="E3065"/>
    </row>
    <row r="3066" spans="1:5">
      <c r="A3066" s="12"/>
      <c r="B3066" s="13"/>
      <c r="E3066"/>
    </row>
    <row r="3067" spans="1:5">
      <c r="A3067" s="12"/>
      <c r="B3067" s="13"/>
      <c r="E3067"/>
    </row>
    <row r="3068" spans="1:5">
      <c r="A3068" s="12"/>
      <c r="B3068" s="13"/>
      <c r="E3068"/>
    </row>
    <row r="3069" spans="1:5">
      <c r="A3069" s="12"/>
      <c r="B3069" s="13"/>
      <c r="E3069"/>
    </row>
    <row r="3070" spans="1:5">
      <c r="A3070" s="12"/>
      <c r="B3070" s="13"/>
      <c r="E3070"/>
    </row>
    <row r="3071" spans="1:5">
      <c r="A3071" s="12"/>
      <c r="B3071" s="13"/>
      <c r="E3071"/>
    </row>
    <row r="3072" spans="1:5">
      <c r="A3072" s="12"/>
      <c r="B3072" s="13"/>
      <c r="E3072"/>
    </row>
    <row r="3073" spans="1:5">
      <c r="A3073" s="12"/>
      <c r="B3073" s="13"/>
      <c r="E3073"/>
    </row>
    <row r="3074" spans="1:5">
      <c r="A3074" s="12"/>
      <c r="B3074" s="13"/>
      <c r="E3074"/>
    </row>
    <row r="3075" spans="1:5">
      <c r="A3075" s="12"/>
      <c r="B3075" s="13"/>
      <c r="E3075"/>
    </row>
    <row r="3076" spans="1:5">
      <c r="A3076" s="12"/>
      <c r="B3076" s="13"/>
      <c r="E3076"/>
    </row>
    <row r="3077" spans="1:5">
      <c r="A3077" s="12"/>
      <c r="B3077" s="13"/>
      <c r="E3077"/>
    </row>
    <row r="3078" spans="1:5">
      <c r="A3078" s="12"/>
      <c r="B3078" s="13"/>
      <c r="E3078"/>
    </row>
    <row r="3079" spans="1:5">
      <c r="A3079" s="12"/>
      <c r="B3079" s="13"/>
      <c r="E3079"/>
    </row>
    <row r="3080" spans="1:5">
      <c r="A3080" s="12"/>
      <c r="B3080" s="13"/>
      <c r="E3080"/>
    </row>
    <row r="3081" spans="1:5">
      <c r="A3081" s="12"/>
      <c r="B3081" s="13"/>
      <c r="E3081"/>
    </row>
    <row r="3082" spans="1:5">
      <c r="A3082" s="12"/>
      <c r="B3082" s="13"/>
      <c r="E3082"/>
    </row>
    <row r="3083" spans="1:5">
      <c r="A3083" s="12"/>
      <c r="B3083" s="13"/>
      <c r="E3083"/>
    </row>
    <row r="3084" spans="1:5">
      <c r="A3084" s="12"/>
      <c r="B3084" s="13"/>
      <c r="E3084"/>
    </row>
    <row r="3085" spans="1:5">
      <c r="A3085" s="12"/>
      <c r="B3085" s="13"/>
      <c r="E3085"/>
    </row>
    <row r="3086" spans="1:5">
      <c r="A3086" s="12"/>
      <c r="B3086" s="13"/>
      <c r="E3086"/>
    </row>
    <row r="3087" spans="1:5">
      <c r="A3087" s="12"/>
      <c r="B3087" s="13"/>
      <c r="E3087"/>
    </row>
    <row r="3088" spans="1:5">
      <c r="A3088" s="12"/>
      <c r="B3088" s="13"/>
      <c r="E3088"/>
    </row>
    <row r="3089" spans="1:5">
      <c r="A3089" s="12"/>
      <c r="B3089" s="13"/>
      <c r="E3089"/>
    </row>
    <row r="3090" spans="1:5">
      <c r="A3090" s="12"/>
      <c r="B3090" s="13"/>
      <c r="E3090"/>
    </row>
    <row r="3091" spans="1:5">
      <c r="A3091" s="12"/>
      <c r="B3091" s="13"/>
      <c r="E3091"/>
    </row>
    <row r="3092" spans="1:5">
      <c r="A3092" s="12"/>
      <c r="B3092" s="13"/>
      <c r="E3092"/>
    </row>
    <row r="3093" spans="1:5">
      <c r="A3093" s="12"/>
      <c r="B3093" s="13"/>
      <c r="E3093"/>
    </row>
    <row r="3094" spans="1:5">
      <c r="A3094" s="12"/>
      <c r="B3094" s="13"/>
      <c r="E3094"/>
    </row>
    <row r="3095" spans="1:5">
      <c r="A3095" s="12"/>
      <c r="B3095" s="13"/>
      <c r="E3095"/>
    </row>
    <row r="3096" spans="1:5">
      <c r="A3096" s="12"/>
      <c r="B3096" s="13"/>
      <c r="E3096"/>
    </row>
    <row r="3097" spans="1:5">
      <c r="A3097" s="12"/>
      <c r="B3097" s="13"/>
      <c r="E3097"/>
    </row>
    <row r="3098" spans="1:5">
      <c r="A3098" s="12"/>
      <c r="B3098" s="13"/>
      <c r="E3098"/>
    </row>
    <row r="3099" spans="1:5">
      <c r="A3099" s="12"/>
      <c r="B3099" s="13"/>
      <c r="E3099"/>
    </row>
    <row r="3100" spans="1:5">
      <c r="A3100" s="12"/>
      <c r="B3100" s="13"/>
      <c r="E3100"/>
    </row>
    <row r="3101" spans="1:5">
      <c r="A3101" s="12"/>
      <c r="B3101" s="13"/>
      <c r="E3101"/>
    </row>
    <row r="3102" spans="1:5">
      <c r="A3102" s="12"/>
      <c r="B3102" s="13"/>
      <c r="E3102"/>
    </row>
    <row r="3103" spans="1:5">
      <c r="A3103" s="12"/>
      <c r="B3103" s="13"/>
      <c r="E3103"/>
    </row>
    <row r="3104" spans="1:5">
      <c r="A3104" s="12"/>
      <c r="B3104" s="13"/>
      <c r="E3104"/>
    </row>
    <row r="3105" spans="1:5">
      <c r="A3105" s="12"/>
      <c r="B3105" s="13"/>
      <c r="E3105"/>
    </row>
    <row r="3106" spans="1:5">
      <c r="A3106" s="12"/>
      <c r="B3106" s="13"/>
      <c r="E3106"/>
    </row>
    <row r="3107" spans="1:5">
      <c r="A3107" s="12"/>
      <c r="B3107" s="13"/>
      <c r="E3107"/>
    </row>
    <row r="3108" spans="1:5">
      <c r="A3108" s="12"/>
      <c r="B3108" s="13"/>
      <c r="E3108"/>
    </row>
    <row r="3109" spans="1:5">
      <c r="A3109" s="12"/>
      <c r="B3109" s="13"/>
      <c r="E3109"/>
    </row>
    <row r="3110" spans="1:5">
      <c r="A3110" s="12"/>
      <c r="B3110" s="13"/>
      <c r="E3110"/>
    </row>
    <row r="3111" spans="1:5">
      <c r="A3111" s="12"/>
      <c r="B3111" s="13"/>
      <c r="E3111"/>
    </row>
    <row r="3112" spans="1:5">
      <c r="A3112" s="12"/>
      <c r="B3112" s="13"/>
      <c r="E3112"/>
    </row>
    <row r="3113" spans="1:5">
      <c r="A3113" s="12"/>
      <c r="B3113" s="13"/>
      <c r="E3113"/>
    </row>
    <row r="3114" spans="1:5">
      <c r="A3114" s="12"/>
      <c r="B3114" s="13"/>
      <c r="E3114"/>
    </row>
    <row r="3115" spans="1:5">
      <c r="A3115" s="12"/>
      <c r="B3115" s="13"/>
      <c r="E3115"/>
    </row>
    <row r="3116" spans="1:5">
      <c r="A3116" s="12"/>
      <c r="B3116" s="13"/>
      <c r="E3116"/>
    </row>
    <row r="3117" spans="1:5">
      <c r="A3117" s="12"/>
      <c r="B3117" s="13"/>
      <c r="E3117"/>
    </row>
    <row r="3118" spans="1:5">
      <c r="A3118" s="12"/>
      <c r="B3118" s="13"/>
      <c r="E3118"/>
    </row>
    <row r="3119" spans="1:5">
      <c r="A3119" s="12"/>
      <c r="B3119" s="13"/>
      <c r="E3119"/>
    </row>
    <row r="3120" spans="1:5">
      <c r="A3120" s="12"/>
      <c r="B3120" s="13"/>
      <c r="E3120"/>
    </row>
    <row r="3121" spans="1:13">
      <c r="A3121" s="12"/>
      <c r="B3121" s="13"/>
      <c r="E3121"/>
    </row>
    <row r="3122" spans="1:13">
      <c r="A3122" s="12"/>
      <c r="B3122" s="13"/>
      <c r="E3122"/>
      <c r="L3122" s="1"/>
      <c r="M3122" s="1"/>
    </row>
    <row r="3123" spans="1:13">
      <c r="A3123" s="12"/>
      <c r="B3123" s="13"/>
      <c r="E3123"/>
      <c r="L3123" s="1"/>
      <c r="M3123" s="1"/>
    </row>
    <row r="3124" spans="1:13">
      <c r="A3124" s="12"/>
      <c r="B3124" s="13"/>
      <c r="E3124"/>
      <c r="L3124" s="1"/>
      <c r="M3124" s="1"/>
    </row>
    <row r="3125" spans="1:13">
      <c r="A3125" s="12"/>
      <c r="B3125" s="13"/>
      <c r="E3125"/>
      <c r="L3125" s="1"/>
      <c r="M3125" s="1"/>
    </row>
    <row r="3126" spans="1:13">
      <c r="A3126" s="12"/>
      <c r="B3126" s="13"/>
      <c r="E3126"/>
      <c r="L3126" s="1"/>
      <c r="M3126" s="1"/>
    </row>
    <row r="3127" spans="1:13">
      <c r="A3127" s="12"/>
      <c r="B3127" s="13"/>
      <c r="E3127"/>
      <c r="L3127" s="1"/>
      <c r="M3127" s="1"/>
    </row>
    <row r="3128" spans="1:13">
      <c r="A3128" s="12"/>
      <c r="B3128" s="13"/>
      <c r="E3128"/>
      <c r="L3128" s="1"/>
      <c r="M3128" s="1"/>
    </row>
    <row r="3129" spans="1:13">
      <c r="A3129" s="12"/>
      <c r="B3129" s="13"/>
      <c r="E3129"/>
      <c r="L3129" s="1"/>
      <c r="M3129" s="1"/>
    </row>
    <row r="3130" spans="1:13">
      <c r="A3130" s="12"/>
      <c r="B3130" s="13"/>
      <c r="E3130"/>
      <c r="L3130" s="1"/>
      <c r="M3130" s="1"/>
    </row>
    <row r="3131" spans="1:13">
      <c r="A3131" s="12"/>
      <c r="B3131" s="13"/>
      <c r="E3131"/>
      <c r="L3131" s="1"/>
      <c r="M3131" s="1"/>
    </row>
    <row r="3132" spans="1:13">
      <c r="A3132" s="12"/>
      <c r="B3132" s="13"/>
      <c r="E3132"/>
      <c r="L3132" s="1"/>
      <c r="M3132" s="1"/>
    </row>
    <row r="3133" spans="1:13">
      <c r="A3133" s="12"/>
      <c r="B3133" s="13"/>
      <c r="E3133"/>
      <c r="L3133" s="1"/>
      <c r="M3133" s="1"/>
    </row>
    <row r="3134" spans="1:13">
      <c r="A3134" s="12"/>
      <c r="B3134" s="13"/>
      <c r="E3134"/>
      <c r="L3134" s="1"/>
      <c r="M3134" s="1"/>
    </row>
    <row r="3135" spans="1:13">
      <c r="A3135" s="12"/>
      <c r="B3135" s="13"/>
      <c r="E3135"/>
      <c r="L3135" s="1"/>
      <c r="M3135" s="1"/>
    </row>
    <row r="3136" spans="1:13">
      <c r="A3136" s="12"/>
      <c r="B3136" s="13"/>
      <c r="E3136"/>
      <c r="L3136" s="1"/>
      <c r="M3136" s="1"/>
    </row>
    <row r="3137" spans="1:13">
      <c r="A3137" s="12"/>
      <c r="B3137" s="13"/>
      <c r="E3137"/>
      <c r="L3137" s="1"/>
      <c r="M3137" s="1"/>
    </row>
    <row r="3138" spans="1:13">
      <c r="A3138" s="12"/>
      <c r="B3138" s="13"/>
      <c r="E3138"/>
      <c r="L3138" s="1"/>
      <c r="M3138" s="1"/>
    </row>
    <row r="3139" spans="1:13">
      <c r="A3139" s="12"/>
      <c r="B3139" s="13"/>
      <c r="E3139"/>
      <c r="L3139" s="1"/>
      <c r="M3139" s="1"/>
    </row>
    <row r="3140" spans="1:13">
      <c r="A3140" s="12"/>
      <c r="B3140" s="13"/>
      <c r="E3140"/>
      <c r="L3140" s="1"/>
      <c r="M3140" s="1"/>
    </row>
    <row r="3141" spans="1:13">
      <c r="A3141" s="12"/>
      <c r="B3141" s="13"/>
      <c r="E3141"/>
      <c r="L3141" s="1"/>
      <c r="M3141" s="1"/>
    </row>
    <row r="3142" spans="1:13">
      <c r="A3142" s="12"/>
      <c r="B3142" s="13"/>
      <c r="E3142"/>
      <c r="L3142" s="1"/>
      <c r="M3142" s="1"/>
    </row>
    <row r="3143" spans="1:13">
      <c r="A3143" s="12"/>
      <c r="B3143" s="13"/>
      <c r="E3143"/>
      <c r="L3143" s="1"/>
      <c r="M3143" s="1"/>
    </row>
    <row r="3144" spans="1:13">
      <c r="A3144" s="12"/>
      <c r="B3144" s="13"/>
      <c r="E3144"/>
      <c r="L3144" s="1"/>
      <c r="M3144" s="1"/>
    </row>
    <row r="3145" spans="1:13">
      <c r="A3145" s="12"/>
      <c r="B3145" s="13"/>
      <c r="E3145"/>
      <c r="L3145" s="1"/>
      <c r="M3145" s="1"/>
    </row>
    <row r="3146" spans="1:13">
      <c r="A3146" s="12"/>
      <c r="B3146" s="13"/>
      <c r="E3146"/>
      <c r="L3146" s="1"/>
      <c r="M3146" s="1"/>
    </row>
    <row r="3147" spans="1:13">
      <c r="A3147" s="12"/>
      <c r="B3147" s="13"/>
      <c r="E3147"/>
      <c r="L3147" s="1"/>
      <c r="M3147" s="1"/>
    </row>
    <row r="3148" spans="1:13">
      <c r="A3148" s="12"/>
      <c r="B3148" s="13"/>
      <c r="E3148"/>
      <c r="L3148" s="1"/>
      <c r="M3148" s="1"/>
    </row>
    <row r="3149" spans="1:13">
      <c r="A3149" s="12"/>
      <c r="B3149" s="13"/>
      <c r="E3149"/>
      <c r="L3149" s="1"/>
      <c r="M3149" s="1"/>
    </row>
    <row r="3150" spans="1:13">
      <c r="A3150" s="12"/>
      <c r="B3150" s="13"/>
      <c r="E3150"/>
      <c r="L3150" s="1"/>
      <c r="M3150" s="1"/>
    </row>
    <row r="3151" spans="1:13">
      <c r="A3151" s="12"/>
      <c r="B3151" s="13"/>
      <c r="E3151"/>
      <c r="L3151" s="1"/>
      <c r="M3151" s="1"/>
    </row>
    <row r="3152" spans="1:13">
      <c r="A3152" s="12"/>
      <c r="B3152" s="13"/>
      <c r="E3152"/>
      <c r="L3152" s="1"/>
      <c r="M3152" s="1"/>
    </row>
    <row r="3153" spans="1:13">
      <c r="A3153" s="12"/>
      <c r="B3153" s="13"/>
      <c r="E3153"/>
      <c r="L3153" s="1"/>
      <c r="M3153" s="1"/>
    </row>
    <row r="3154" spans="1:13">
      <c r="A3154" s="12"/>
      <c r="B3154" s="13"/>
      <c r="E3154"/>
      <c r="L3154" s="1"/>
      <c r="M3154" s="1"/>
    </row>
    <row r="3155" spans="1:13">
      <c r="A3155" s="12"/>
      <c r="B3155" s="13"/>
      <c r="E3155"/>
      <c r="L3155" s="1"/>
      <c r="M3155" s="1"/>
    </row>
    <row r="3156" spans="1:13">
      <c r="A3156" s="12"/>
      <c r="B3156" s="13"/>
      <c r="E3156"/>
      <c r="L3156" s="1"/>
      <c r="M3156" s="1"/>
    </row>
    <row r="3157" spans="1:13">
      <c r="A3157" s="12"/>
      <c r="B3157" s="13"/>
      <c r="E3157"/>
      <c r="L3157" s="1"/>
      <c r="M3157" s="1"/>
    </row>
    <row r="3158" spans="1:13">
      <c r="A3158" s="12"/>
      <c r="B3158" s="13"/>
      <c r="E3158"/>
      <c r="L3158" s="1"/>
      <c r="M3158" s="1"/>
    </row>
    <row r="3159" spans="1:13">
      <c r="A3159" s="12"/>
      <c r="B3159" s="13"/>
      <c r="E3159"/>
      <c r="L3159" s="1"/>
      <c r="M3159" s="1"/>
    </row>
    <row r="3160" spans="1:13">
      <c r="A3160" s="12"/>
      <c r="B3160" s="13"/>
      <c r="E3160"/>
      <c r="L3160" s="1"/>
      <c r="M3160" s="1"/>
    </row>
    <row r="3161" spans="1:13">
      <c r="A3161" s="12"/>
      <c r="B3161" s="13"/>
      <c r="E3161"/>
      <c r="L3161" s="1"/>
      <c r="M3161" s="1"/>
    </row>
    <row r="3162" spans="1:13">
      <c r="A3162" s="12"/>
      <c r="B3162" s="13"/>
      <c r="E3162"/>
      <c r="L3162" s="1"/>
      <c r="M3162" s="1"/>
    </row>
    <row r="3163" spans="1:13">
      <c r="A3163" s="12"/>
      <c r="B3163" s="13"/>
      <c r="E3163"/>
      <c r="L3163" s="1"/>
      <c r="M3163" s="1"/>
    </row>
    <row r="3164" spans="1:13">
      <c r="A3164" s="12"/>
      <c r="B3164" s="13"/>
      <c r="E3164"/>
      <c r="L3164" s="1"/>
      <c r="M3164" s="1"/>
    </row>
    <row r="3165" spans="1:13">
      <c r="A3165" s="12"/>
      <c r="B3165" s="13"/>
      <c r="E3165"/>
      <c r="L3165" s="1"/>
      <c r="M3165" s="1"/>
    </row>
    <row r="3166" spans="1:13">
      <c r="A3166" s="12"/>
      <c r="B3166" s="13"/>
      <c r="E3166"/>
      <c r="L3166" s="1"/>
      <c r="M3166" s="1"/>
    </row>
    <row r="3167" spans="1:13">
      <c r="A3167" s="12"/>
      <c r="B3167" s="13"/>
      <c r="E3167"/>
      <c r="L3167" s="1"/>
      <c r="M3167" s="1"/>
    </row>
    <row r="3168" spans="1:13">
      <c r="A3168" s="12"/>
      <c r="B3168" s="13"/>
      <c r="E3168"/>
      <c r="L3168" s="1"/>
      <c r="M3168" s="1"/>
    </row>
    <row r="3169" spans="1:13">
      <c r="A3169" s="12"/>
      <c r="B3169" s="13"/>
      <c r="E3169"/>
      <c r="L3169" s="1"/>
      <c r="M3169" s="1"/>
    </row>
    <row r="3170" spans="1:13">
      <c r="A3170" s="12"/>
      <c r="B3170" s="13"/>
      <c r="E3170"/>
      <c r="L3170" s="1"/>
      <c r="M3170" s="1"/>
    </row>
    <row r="3171" spans="1:13">
      <c r="A3171" s="12"/>
      <c r="B3171" s="13"/>
      <c r="E3171"/>
      <c r="L3171" s="1"/>
      <c r="M3171" s="1"/>
    </row>
    <row r="3172" spans="1:13">
      <c r="A3172" s="12"/>
      <c r="B3172" s="13"/>
      <c r="E3172"/>
      <c r="L3172" s="1"/>
      <c r="M3172" s="1"/>
    </row>
    <row r="3173" spans="1:13">
      <c r="A3173" s="12"/>
      <c r="B3173" s="13"/>
      <c r="E3173"/>
      <c r="L3173" s="1"/>
      <c r="M3173" s="1"/>
    </row>
    <row r="3174" spans="1:13">
      <c r="A3174" s="12"/>
      <c r="B3174" s="13"/>
      <c r="E3174"/>
      <c r="L3174" s="1"/>
      <c r="M3174" s="1"/>
    </row>
    <row r="3175" spans="1:13">
      <c r="A3175" s="12"/>
      <c r="B3175" s="13"/>
      <c r="E3175"/>
      <c r="L3175" s="1"/>
      <c r="M3175" s="1"/>
    </row>
    <row r="3176" spans="1:13">
      <c r="A3176" s="12"/>
      <c r="B3176" s="13"/>
      <c r="E3176"/>
      <c r="L3176" s="1"/>
      <c r="M3176" s="1"/>
    </row>
    <row r="3177" spans="1:13">
      <c r="A3177" s="12"/>
      <c r="B3177" s="13"/>
      <c r="E3177"/>
      <c r="L3177" s="1"/>
      <c r="M3177" s="1"/>
    </row>
    <row r="3178" spans="1:13">
      <c r="A3178" s="12"/>
      <c r="B3178" s="13"/>
      <c r="E3178"/>
      <c r="L3178" s="1"/>
      <c r="M3178" s="1"/>
    </row>
    <row r="3179" spans="1:13">
      <c r="A3179" s="12"/>
      <c r="B3179" s="13"/>
      <c r="E3179"/>
      <c r="L3179" s="1"/>
      <c r="M3179" s="1"/>
    </row>
    <row r="3180" spans="1:13">
      <c r="A3180" s="12"/>
      <c r="B3180" s="13"/>
      <c r="E3180"/>
      <c r="L3180" s="1"/>
      <c r="M3180" s="1"/>
    </row>
    <row r="3181" spans="1:13">
      <c r="A3181" s="12"/>
      <c r="B3181" s="13"/>
      <c r="E3181"/>
      <c r="L3181" s="1"/>
      <c r="M3181" s="1"/>
    </row>
    <row r="3182" spans="1:13">
      <c r="A3182" s="12"/>
      <c r="B3182" s="13"/>
      <c r="E3182"/>
      <c r="L3182" s="1"/>
      <c r="M3182" s="1"/>
    </row>
    <row r="3183" spans="1:13">
      <c r="A3183" s="12"/>
      <c r="B3183" s="13"/>
      <c r="E3183"/>
      <c r="L3183" s="1"/>
      <c r="M3183" s="1"/>
    </row>
    <row r="3184" spans="1:13">
      <c r="A3184" s="12"/>
      <c r="B3184" s="13"/>
      <c r="E3184"/>
      <c r="L3184" s="1"/>
      <c r="M3184" s="1"/>
    </row>
    <row r="3185" spans="1:13">
      <c r="A3185" s="12"/>
      <c r="B3185" s="13"/>
      <c r="E3185"/>
      <c r="L3185" s="1"/>
      <c r="M3185" s="1"/>
    </row>
    <row r="3186" spans="1:13">
      <c r="A3186" s="12"/>
      <c r="B3186" s="13"/>
      <c r="E3186"/>
      <c r="L3186" s="1"/>
      <c r="M3186" s="1"/>
    </row>
    <row r="3187" spans="1:13">
      <c r="A3187" s="12"/>
      <c r="B3187" s="13"/>
      <c r="E3187"/>
      <c r="L3187" s="1"/>
      <c r="M3187" s="1"/>
    </row>
    <row r="3188" spans="1:13">
      <c r="A3188" s="12"/>
      <c r="B3188" s="13"/>
      <c r="E3188"/>
      <c r="L3188" s="1"/>
      <c r="M3188" s="1"/>
    </row>
    <row r="3189" spans="1:13">
      <c r="A3189" s="12"/>
      <c r="B3189" s="13"/>
      <c r="E3189"/>
      <c r="L3189" s="1"/>
      <c r="M3189" s="1"/>
    </row>
    <row r="3190" spans="1:13">
      <c r="A3190" s="12"/>
      <c r="B3190" s="13"/>
      <c r="E3190"/>
      <c r="L3190" s="1"/>
      <c r="M3190" s="1"/>
    </row>
    <row r="3191" spans="1:13">
      <c r="A3191" s="12"/>
      <c r="B3191" s="13"/>
      <c r="E3191"/>
      <c r="L3191" s="1"/>
      <c r="M3191" s="1"/>
    </row>
    <row r="3192" spans="1:13">
      <c r="A3192" s="12"/>
      <c r="B3192" s="13"/>
      <c r="E3192"/>
      <c r="L3192" s="1"/>
      <c r="M3192" s="1"/>
    </row>
    <row r="3193" spans="1:13">
      <c r="A3193" s="12"/>
      <c r="B3193" s="13"/>
      <c r="E3193"/>
      <c r="L3193" s="1"/>
      <c r="M3193" s="1"/>
    </row>
    <row r="3194" spans="1:13">
      <c r="A3194" s="12"/>
      <c r="B3194" s="13"/>
      <c r="E3194"/>
      <c r="L3194" s="1"/>
      <c r="M3194" s="1"/>
    </row>
    <row r="3195" spans="1:13">
      <c r="A3195" s="12"/>
      <c r="B3195" s="13"/>
      <c r="E3195"/>
      <c r="L3195" s="1"/>
      <c r="M3195" s="1"/>
    </row>
    <row r="3196" spans="1:13">
      <c r="A3196" s="12"/>
      <c r="B3196" s="13"/>
      <c r="E3196"/>
      <c r="L3196" s="1"/>
      <c r="M3196" s="1"/>
    </row>
    <row r="3197" spans="1:13">
      <c r="A3197" s="12"/>
      <c r="B3197" s="13"/>
      <c r="E3197"/>
      <c r="L3197" s="1"/>
      <c r="M3197" s="1"/>
    </row>
    <row r="3198" spans="1:13">
      <c r="A3198" s="12"/>
      <c r="B3198" s="13"/>
      <c r="E3198"/>
      <c r="L3198" s="1"/>
      <c r="M3198" s="1"/>
    </row>
    <row r="3199" spans="1:13">
      <c r="A3199" s="12"/>
      <c r="B3199" s="13"/>
      <c r="E3199"/>
      <c r="L3199" s="1"/>
      <c r="M3199" s="1"/>
    </row>
    <row r="3200" spans="1:13">
      <c r="A3200" s="12"/>
      <c r="B3200" s="13"/>
      <c r="E3200"/>
      <c r="L3200" s="1"/>
      <c r="M3200" s="1"/>
    </row>
    <row r="3201" spans="1:13">
      <c r="A3201" s="12"/>
      <c r="B3201" s="13"/>
      <c r="E3201"/>
      <c r="L3201" s="1"/>
      <c r="M3201" s="1"/>
    </row>
    <row r="3202" spans="1:13">
      <c r="A3202" s="12"/>
      <c r="B3202" s="13"/>
      <c r="E3202"/>
      <c r="L3202" s="1"/>
      <c r="M3202" s="1"/>
    </row>
    <row r="3203" spans="1:13">
      <c r="A3203" s="12"/>
      <c r="B3203" s="13"/>
      <c r="E3203"/>
      <c r="L3203" s="1"/>
      <c r="M3203" s="1"/>
    </row>
    <row r="3204" spans="1:13">
      <c r="A3204" s="12"/>
      <c r="B3204" s="13"/>
      <c r="E3204"/>
      <c r="L3204" s="1"/>
      <c r="M3204" s="1"/>
    </row>
    <row r="3205" spans="1:13">
      <c r="A3205" s="12"/>
      <c r="B3205" s="13"/>
      <c r="E3205"/>
      <c r="L3205" s="1"/>
      <c r="M3205" s="1"/>
    </row>
    <row r="3206" spans="1:13">
      <c r="A3206" s="12"/>
      <c r="B3206" s="13"/>
      <c r="E3206"/>
      <c r="L3206" s="1"/>
      <c r="M3206" s="1"/>
    </row>
    <row r="3207" spans="1:13">
      <c r="A3207" s="12"/>
      <c r="B3207" s="13"/>
      <c r="E3207"/>
      <c r="L3207" s="1"/>
      <c r="M3207" s="1"/>
    </row>
    <row r="3208" spans="1:13">
      <c r="A3208" s="12"/>
      <c r="B3208" s="13"/>
      <c r="E3208"/>
      <c r="L3208" s="1"/>
      <c r="M3208" s="1"/>
    </row>
    <row r="3209" spans="1:13">
      <c r="A3209" s="12"/>
      <c r="B3209" s="13"/>
      <c r="E3209"/>
      <c r="L3209" s="1"/>
      <c r="M3209" s="1"/>
    </row>
    <row r="3210" spans="1:13">
      <c r="A3210" s="12"/>
      <c r="B3210" s="13"/>
      <c r="E3210"/>
      <c r="L3210" s="1"/>
      <c r="M3210" s="1"/>
    </row>
    <row r="3211" spans="1:13">
      <c r="A3211" s="12"/>
      <c r="B3211" s="13"/>
      <c r="E3211"/>
      <c r="L3211" s="1"/>
      <c r="M3211" s="1"/>
    </row>
    <row r="3212" spans="1:13">
      <c r="A3212" s="12"/>
      <c r="B3212" s="13"/>
      <c r="E3212"/>
      <c r="L3212" s="1"/>
      <c r="M3212" s="1"/>
    </row>
    <row r="3213" spans="1:13">
      <c r="A3213" s="12"/>
      <c r="B3213" s="13"/>
      <c r="E3213"/>
      <c r="L3213" s="1"/>
      <c r="M3213" s="1"/>
    </row>
    <row r="3214" spans="1:13">
      <c r="A3214" s="12"/>
      <c r="B3214" s="13"/>
      <c r="E3214"/>
      <c r="L3214" s="1"/>
      <c r="M3214" s="1"/>
    </row>
    <row r="3215" spans="1:13">
      <c r="A3215" s="12"/>
      <c r="B3215" s="13"/>
      <c r="E3215"/>
      <c r="L3215" s="1"/>
      <c r="M3215" s="1"/>
    </row>
    <row r="3216" spans="1:13">
      <c r="A3216" s="12"/>
      <c r="B3216" s="13"/>
      <c r="E3216"/>
      <c r="L3216" s="1"/>
      <c r="M3216" s="1"/>
    </row>
    <row r="3217" spans="1:13">
      <c r="A3217" s="12"/>
      <c r="B3217" s="13"/>
      <c r="E3217"/>
      <c r="L3217" s="1"/>
      <c r="M3217" s="1"/>
    </row>
    <row r="3218" spans="1:13">
      <c r="A3218" s="12"/>
      <c r="B3218" s="13"/>
      <c r="E3218"/>
      <c r="L3218" s="1"/>
      <c r="M3218" s="1"/>
    </row>
    <row r="3219" spans="1:13">
      <c r="A3219" s="12"/>
      <c r="B3219" s="13"/>
      <c r="E3219"/>
      <c r="L3219" s="1"/>
      <c r="M3219" s="1"/>
    </row>
    <row r="3220" spans="1:13">
      <c r="A3220" s="12"/>
      <c r="B3220" s="13"/>
      <c r="E3220"/>
      <c r="L3220" s="1"/>
      <c r="M3220" s="1"/>
    </row>
    <row r="3221" spans="1:13">
      <c r="A3221" s="12"/>
      <c r="B3221" s="13"/>
      <c r="E3221"/>
      <c r="L3221" s="1"/>
      <c r="M3221" s="1"/>
    </row>
    <row r="3222" spans="1:13">
      <c r="A3222" s="12"/>
      <c r="B3222" s="13"/>
      <c r="E3222"/>
      <c r="L3222" s="1"/>
      <c r="M3222" s="1"/>
    </row>
    <row r="3223" spans="1:13">
      <c r="A3223" s="12"/>
      <c r="B3223" s="13"/>
      <c r="E3223"/>
      <c r="L3223" s="1"/>
      <c r="M3223" s="1"/>
    </row>
    <row r="3224" spans="1:13">
      <c r="A3224" s="12"/>
      <c r="B3224" s="13"/>
      <c r="E3224"/>
      <c r="L3224" s="1"/>
      <c r="M3224" s="1"/>
    </row>
    <row r="3225" spans="1:13">
      <c r="A3225" s="12"/>
      <c r="B3225" s="13"/>
      <c r="E3225"/>
      <c r="L3225" s="1"/>
      <c r="M3225" s="1"/>
    </row>
    <row r="3226" spans="1:13">
      <c r="A3226" s="12"/>
      <c r="B3226" s="13"/>
      <c r="E3226"/>
      <c r="L3226" s="1"/>
      <c r="M3226" s="1"/>
    </row>
    <row r="3227" spans="1:13">
      <c r="A3227" s="12"/>
      <c r="B3227" s="13"/>
      <c r="E3227"/>
      <c r="L3227" s="1"/>
      <c r="M3227" s="1"/>
    </row>
    <row r="3228" spans="1:13">
      <c r="A3228" s="12"/>
      <c r="B3228" s="13"/>
      <c r="E3228"/>
      <c r="L3228" s="1"/>
      <c r="M3228" s="1"/>
    </row>
    <row r="3229" spans="1:13">
      <c r="A3229" s="12"/>
      <c r="B3229" s="13"/>
      <c r="E3229"/>
      <c r="L3229" s="1"/>
      <c r="M3229" s="1"/>
    </row>
    <row r="3230" spans="1:13">
      <c r="A3230" s="12"/>
      <c r="B3230" s="13"/>
      <c r="E3230"/>
      <c r="L3230" s="1"/>
      <c r="M3230" s="1"/>
    </row>
    <row r="3231" spans="1:13">
      <c r="A3231" s="12"/>
      <c r="B3231" s="13"/>
      <c r="E3231"/>
      <c r="L3231" s="1"/>
      <c r="M3231" s="1"/>
    </row>
    <row r="3232" spans="1:13">
      <c r="A3232" s="12"/>
      <c r="B3232" s="13"/>
      <c r="E3232"/>
      <c r="L3232" s="1"/>
      <c r="M3232" s="1"/>
    </row>
    <row r="3233" spans="1:13">
      <c r="A3233" s="12"/>
      <c r="B3233" s="13"/>
      <c r="E3233"/>
      <c r="L3233" s="1"/>
      <c r="M3233" s="1"/>
    </row>
    <row r="3234" spans="1:13">
      <c r="A3234" s="12"/>
      <c r="B3234" s="13"/>
      <c r="E3234"/>
      <c r="L3234" s="1"/>
      <c r="M3234" s="1"/>
    </row>
    <row r="3235" spans="1:13">
      <c r="A3235" s="12"/>
      <c r="B3235" s="13"/>
      <c r="E3235"/>
      <c r="L3235" s="1"/>
      <c r="M3235" s="1"/>
    </row>
    <row r="3236" spans="1:13">
      <c r="A3236" s="12"/>
      <c r="B3236" s="13"/>
      <c r="E3236"/>
      <c r="L3236" s="1"/>
      <c r="M3236" s="1"/>
    </row>
    <row r="3237" spans="1:13">
      <c r="A3237" s="12"/>
      <c r="B3237" s="13"/>
      <c r="E3237"/>
      <c r="L3237" s="1"/>
      <c r="M3237" s="1"/>
    </row>
    <row r="3238" spans="1:13">
      <c r="A3238" s="12"/>
      <c r="B3238" s="13"/>
      <c r="E3238"/>
      <c r="L3238" s="1"/>
      <c r="M3238" s="1"/>
    </row>
    <row r="3239" spans="1:13">
      <c r="A3239" s="12"/>
      <c r="B3239" s="13"/>
      <c r="E3239"/>
      <c r="L3239" s="1"/>
      <c r="M3239" s="1"/>
    </row>
    <row r="3240" spans="1:13">
      <c r="A3240" s="12"/>
      <c r="B3240" s="13"/>
      <c r="E3240"/>
      <c r="L3240" s="1"/>
      <c r="M3240" s="1"/>
    </row>
    <row r="3241" spans="1:13">
      <c r="A3241" s="12"/>
      <c r="B3241" s="13"/>
      <c r="E3241"/>
      <c r="L3241" s="1"/>
      <c r="M3241" s="1"/>
    </row>
    <row r="3242" spans="1:13">
      <c r="A3242" s="12"/>
      <c r="B3242" s="13"/>
      <c r="E3242"/>
      <c r="L3242" s="1"/>
      <c r="M3242" s="1"/>
    </row>
    <row r="3243" spans="1:13">
      <c r="A3243" s="12"/>
      <c r="B3243" s="13"/>
      <c r="E3243"/>
      <c r="L3243" s="1"/>
      <c r="M3243" s="1"/>
    </row>
    <row r="3244" spans="1:13">
      <c r="A3244" s="12"/>
      <c r="B3244" s="13"/>
      <c r="E3244"/>
      <c r="L3244" s="1"/>
      <c r="M3244" s="1"/>
    </row>
    <row r="3245" spans="1:13">
      <c r="A3245" s="12"/>
      <c r="B3245" s="13"/>
      <c r="E3245"/>
      <c r="L3245" s="1"/>
      <c r="M3245" s="1"/>
    </row>
    <row r="3246" spans="1:13">
      <c r="A3246" s="12"/>
      <c r="B3246" s="13"/>
      <c r="E3246"/>
      <c r="L3246" s="1"/>
      <c r="M3246" s="1"/>
    </row>
    <row r="3247" spans="1:13">
      <c r="A3247" s="12"/>
      <c r="B3247" s="13"/>
      <c r="E3247"/>
      <c r="L3247" s="1"/>
      <c r="M3247" s="1"/>
    </row>
    <row r="3248" spans="1:13">
      <c r="A3248" s="12"/>
      <c r="B3248" s="13"/>
      <c r="E3248"/>
      <c r="L3248" s="1"/>
      <c r="M3248" s="1"/>
    </row>
    <row r="3249" spans="1:13">
      <c r="A3249" s="12"/>
      <c r="B3249" s="13"/>
      <c r="E3249"/>
      <c r="L3249" s="1"/>
      <c r="M3249" s="1"/>
    </row>
    <row r="3250" spans="1:13">
      <c r="A3250" s="12"/>
      <c r="B3250" s="13"/>
      <c r="E3250"/>
      <c r="L3250" s="1"/>
      <c r="M3250" s="1"/>
    </row>
    <row r="3251" spans="1:13">
      <c r="A3251" s="12"/>
      <c r="B3251" s="13"/>
      <c r="E3251"/>
      <c r="L3251" s="1"/>
      <c r="M3251" s="1"/>
    </row>
    <row r="3252" spans="1:13">
      <c r="A3252" s="12"/>
      <c r="B3252" s="13"/>
      <c r="E3252"/>
      <c r="L3252" s="1"/>
      <c r="M3252" s="1"/>
    </row>
    <row r="3253" spans="1:13">
      <c r="A3253" s="12"/>
      <c r="B3253" s="13"/>
      <c r="E3253"/>
      <c r="L3253" s="1"/>
      <c r="M3253" s="1"/>
    </row>
    <row r="3254" spans="1:13">
      <c r="A3254" s="12"/>
      <c r="B3254" s="13"/>
      <c r="E3254"/>
      <c r="L3254" s="1"/>
      <c r="M3254" s="1"/>
    </row>
    <row r="3255" spans="1:13">
      <c r="A3255" s="12"/>
      <c r="B3255" s="13"/>
      <c r="E3255"/>
      <c r="L3255" s="1"/>
      <c r="M3255" s="1"/>
    </row>
    <row r="3256" spans="1:13">
      <c r="A3256" s="12"/>
      <c r="B3256" s="13"/>
      <c r="E3256"/>
      <c r="L3256" s="1"/>
      <c r="M3256" s="1"/>
    </row>
    <row r="3257" spans="1:13">
      <c r="A3257" s="12"/>
      <c r="B3257" s="13"/>
      <c r="E3257"/>
      <c r="L3257" s="1"/>
      <c r="M3257" s="1"/>
    </row>
    <row r="3258" spans="1:13">
      <c r="A3258" s="12"/>
      <c r="B3258" s="13"/>
      <c r="E3258"/>
      <c r="L3258" s="1"/>
      <c r="M3258" s="1"/>
    </row>
    <row r="3259" spans="1:13">
      <c r="A3259" s="12"/>
      <c r="B3259" s="13"/>
      <c r="E3259"/>
      <c r="L3259" s="1"/>
      <c r="M3259" s="1"/>
    </row>
    <row r="3260" spans="1:13">
      <c r="A3260" s="12"/>
      <c r="B3260" s="13"/>
      <c r="E3260"/>
      <c r="L3260" s="1"/>
      <c r="M3260" s="1"/>
    </row>
    <row r="3261" spans="1:13">
      <c r="A3261" s="12"/>
      <c r="B3261" s="13"/>
      <c r="E3261"/>
      <c r="L3261" s="1"/>
      <c r="M3261" s="1"/>
    </row>
    <row r="3262" spans="1:13">
      <c r="A3262" s="12"/>
      <c r="B3262" s="13"/>
      <c r="E3262"/>
      <c r="L3262" s="1"/>
      <c r="M3262" s="1"/>
    </row>
    <row r="3263" spans="1:13">
      <c r="A3263" s="12"/>
      <c r="B3263" s="13"/>
      <c r="E3263"/>
      <c r="L3263" s="1"/>
      <c r="M3263" s="1"/>
    </row>
    <row r="3264" spans="1:13">
      <c r="A3264" s="12"/>
      <c r="B3264" s="13"/>
      <c r="E3264"/>
      <c r="L3264" s="1"/>
      <c r="M3264" s="1"/>
    </row>
    <row r="3265" spans="1:13">
      <c r="A3265" s="12"/>
      <c r="B3265" s="13"/>
      <c r="E3265"/>
      <c r="L3265" s="1"/>
      <c r="M3265" s="1"/>
    </row>
    <row r="3266" spans="1:13">
      <c r="A3266" s="12"/>
      <c r="B3266" s="13"/>
      <c r="E3266"/>
      <c r="L3266" s="1"/>
      <c r="M3266" s="1"/>
    </row>
    <row r="3267" spans="1:13">
      <c r="A3267" s="12"/>
      <c r="B3267" s="13"/>
      <c r="E3267"/>
      <c r="L3267" s="1"/>
      <c r="M3267" s="1"/>
    </row>
    <row r="3268" spans="1:13">
      <c r="A3268" s="12"/>
      <c r="B3268" s="13"/>
      <c r="E3268"/>
      <c r="L3268" s="1"/>
      <c r="M3268" s="1"/>
    </row>
    <row r="3269" spans="1:13">
      <c r="A3269" s="12"/>
      <c r="B3269" s="13"/>
      <c r="E3269"/>
      <c r="L3269" s="1"/>
      <c r="M3269" s="1"/>
    </row>
    <row r="3270" spans="1:13">
      <c r="A3270" s="12"/>
      <c r="B3270" s="13"/>
      <c r="E3270"/>
      <c r="L3270" s="1"/>
      <c r="M3270" s="1"/>
    </row>
    <row r="3271" spans="1:13">
      <c r="A3271" s="12"/>
      <c r="B3271" s="13"/>
      <c r="E3271"/>
      <c r="L3271" s="1"/>
      <c r="M3271" s="1"/>
    </row>
    <row r="3272" spans="1:13">
      <c r="A3272" s="12"/>
      <c r="B3272" s="13"/>
      <c r="E3272"/>
      <c r="L3272" s="1"/>
      <c r="M3272" s="1"/>
    </row>
    <row r="3273" spans="1:13">
      <c r="A3273" s="12"/>
      <c r="B3273" s="13"/>
      <c r="E3273"/>
      <c r="L3273" s="1"/>
      <c r="M3273" s="1"/>
    </row>
    <row r="3274" spans="1:13">
      <c r="A3274" s="12"/>
      <c r="B3274" s="13"/>
      <c r="E3274"/>
      <c r="L3274" s="1"/>
      <c r="M3274" s="1"/>
    </row>
    <row r="3275" spans="1:13">
      <c r="A3275" s="12"/>
      <c r="B3275" s="13"/>
      <c r="E3275"/>
      <c r="L3275" s="1"/>
      <c r="M3275" s="1"/>
    </row>
    <row r="3276" spans="1:13">
      <c r="A3276" s="12"/>
      <c r="B3276" s="13"/>
      <c r="E3276"/>
      <c r="L3276" s="1"/>
      <c r="M3276" s="1"/>
    </row>
    <row r="3277" spans="1:13">
      <c r="A3277" s="12"/>
      <c r="B3277" s="13"/>
      <c r="E3277"/>
      <c r="L3277" s="1"/>
      <c r="M3277" s="1"/>
    </row>
    <row r="3278" spans="1:13">
      <c r="A3278" s="12"/>
      <c r="B3278" s="13"/>
      <c r="E3278"/>
      <c r="L3278" s="1"/>
      <c r="M3278" s="1"/>
    </row>
    <row r="3279" spans="1:13">
      <c r="A3279" s="12"/>
      <c r="B3279" s="13"/>
      <c r="E3279"/>
      <c r="L3279" s="1"/>
      <c r="M3279" s="1"/>
    </row>
    <row r="3280" spans="1:13">
      <c r="A3280" s="12"/>
      <c r="B3280" s="13"/>
      <c r="E3280"/>
      <c r="L3280" s="1"/>
      <c r="M3280" s="1"/>
    </row>
    <row r="3281" spans="1:13">
      <c r="A3281" s="12"/>
      <c r="B3281" s="13"/>
      <c r="E3281"/>
      <c r="L3281" s="1"/>
      <c r="M3281" s="1"/>
    </row>
    <row r="3282" spans="1:13">
      <c r="A3282" s="12"/>
      <c r="B3282" s="13"/>
      <c r="E3282"/>
      <c r="L3282" s="1"/>
      <c r="M3282" s="1"/>
    </row>
    <row r="3283" spans="1:13">
      <c r="A3283" s="12"/>
      <c r="B3283" s="13"/>
      <c r="E3283"/>
      <c r="L3283" s="1"/>
      <c r="M3283" s="1"/>
    </row>
    <row r="3284" spans="1:13">
      <c r="A3284" s="12"/>
      <c r="B3284" s="13"/>
      <c r="E3284"/>
      <c r="L3284" s="1"/>
      <c r="M3284" s="1"/>
    </row>
    <row r="3285" spans="1:13">
      <c r="A3285" s="12"/>
      <c r="B3285" s="13"/>
      <c r="E3285"/>
      <c r="L3285" s="1"/>
      <c r="M3285" s="1"/>
    </row>
    <row r="3286" spans="1:13">
      <c r="A3286" s="12"/>
      <c r="B3286" s="13"/>
      <c r="E3286"/>
      <c r="L3286" s="1"/>
      <c r="M3286" s="1"/>
    </row>
    <row r="3287" spans="1:13">
      <c r="A3287" s="12"/>
      <c r="B3287" s="13"/>
      <c r="E3287"/>
      <c r="L3287" s="1"/>
      <c r="M3287" s="1"/>
    </row>
    <row r="3288" spans="1:13">
      <c r="A3288" s="12"/>
      <c r="B3288" s="13"/>
      <c r="E3288"/>
      <c r="L3288" s="1"/>
      <c r="M3288" s="1"/>
    </row>
    <row r="3289" spans="1:13">
      <c r="A3289" s="12"/>
      <c r="B3289" s="13"/>
      <c r="E3289"/>
      <c r="L3289" s="1"/>
      <c r="M3289" s="1"/>
    </row>
    <row r="3290" spans="1:13">
      <c r="A3290" s="12"/>
      <c r="B3290" s="13"/>
      <c r="E3290"/>
      <c r="L3290" s="1"/>
      <c r="M3290" s="1"/>
    </row>
    <row r="3291" spans="1:13">
      <c r="A3291" s="12"/>
      <c r="B3291" s="13"/>
      <c r="E3291"/>
      <c r="L3291" s="1"/>
      <c r="M3291" s="1"/>
    </row>
    <row r="3292" spans="1:13">
      <c r="A3292" s="12"/>
      <c r="B3292" s="13"/>
      <c r="E3292"/>
      <c r="L3292" s="1"/>
      <c r="M3292" s="1"/>
    </row>
    <row r="3293" spans="1:13">
      <c r="A3293" s="12"/>
      <c r="B3293" s="13"/>
      <c r="E3293"/>
      <c r="L3293" s="1"/>
      <c r="M3293" s="1"/>
    </row>
    <row r="3294" spans="1:13">
      <c r="A3294" s="12"/>
      <c r="B3294" s="13"/>
      <c r="E3294"/>
      <c r="L3294" s="1"/>
      <c r="M3294" s="1"/>
    </row>
    <row r="3295" spans="1:13">
      <c r="A3295" s="12"/>
      <c r="B3295" s="13"/>
      <c r="E3295"/>
      <c r="L3295" s="1"/>
      <c r="M3295" s="1"/>
    </row>
    <row r="3296" spans="1:13">
      <c r="A3296" s="12"/>
      <c r="B3296" s="13"/>
      <c r="E3296"/>
      <c r="L3296" s="1"/>
      <c r="M3296" s="1"/>
    </row>
    <row r="3297" spans="1:13">
      <c r="A3297" s="12"/>
      <c r="B3297" s="13"/>
      <c r="E3297"/>
      <c r="L3297" s="1"/>
      <c r="M3297" s="1"/>
    </row>
    <row r="3298" spans="1:13">
      <c r="A3298" s="12"/>
      <c r="B3298" s="13"/>
      <c r="E3298"/>
      <c r="L3298" s="1"/>
      <c r="M3298" s="1"/>
    </row>
    <row r="3299" spans="1:13">
      <c r="A3299" s="12"/>
      <c r="B3299" s="13"/>
      <c r="E3299"/>
      <c r="L3299" s="1"/>
      <c r="M3299" s="1"/>
    </row>
    <row r="3300" spans="1:13">
      <c r="A3300" s="12"/>
      <c r="B3300" s="13"/>
      <c r="E3300"/>
      <c r="L3300" s="1"/>
      <c r="M3300" s="1"/>
    </row>
    <row r="3301" spans="1:13">
      <c r="A3301" s="12"/>
      <c r="B3301" s="13"/>
      <c r="E3301"/>
      <c r="L3301" s="1"/>
      <c r="M3301" s="1"/>
    </row>
    <row r="3302" spans="1:13">
      <c r="A3302" s="12"/>
      <c r="B3302" s="13"/>
      <c r="E3302"/>
      <c r="L3302" s="1"/>
      <c r="M3302" s="1"/>
    </row>
    <row r="3303" spans="1:13">
      <c r="A3303" s="12"/>
      <c r="B3303" s="13"/>
      <c r="E3303"/>
      <c r="L3303" s="1"/>
      <c r="M3303" s="1"/>
    </row>
    <row r="3304" spans="1:13">
      <c r="A3304" s="12"/>
      <c r="B3304" s="13"/>
      <c r="E3304"/>
      <c r="L3304" s="1"/>
      <c r="M3304" s="1"/>
    </row>
    <row r="3305" spans="1:13">
      <c r="A3305" s="12"/>
      <c r="B3305" s="13"/>
      <c r="E3305"/>
      <c r="L3305" s="1"/>
      <c r="M3305" s="1"/>
    </row>
    <row r="3306" spans="1:13">
      <c r="A3306" s="12"/>
      <c r="B3306" s="13"/>
      <c r="E3306"/>
      <c r="L3306" s="1"/>
      <c r="M3306" s="1"/>
    </row>
    <row r="3307" spans="1:13">
      <c r="A3307" s="12"/>
      <c r="B3307" s="13"/>
      <c r="E3307"/>
      <c r="L3307" s="1"/>
      <c r="M3307" s="1"/>
    </row>
    <row r="3308" spans="1:13">
      <c r="A3308" s="12"/>
      <c r="B3308" s="13"/>
      <c r="E3308"/>
      <c r="L3308" s="1"/>
      <c r="M3308" s="1"/>
    </row>
    <row r="3309" spans="1:13">
      <c r="A3309" s="12"/>
      <c r="B3309" s="13"/>
      <c r="E3309"/>
      <c r="L3309" s="1"/>
      <c r="M3309" s="1"/>
    </row>
    <row r="3310" spans="1:13">
      <c r="A3310" s="12"/>
      <c r="B3310" s="13"/>
      <c r="E3310"/>
      <c r="L3310" s="1"/>
      <c r="M3310" s="1"/>
    </row>
    <row r="3311" spans="1:13">
      <c r="A3311" s="12"/>
      <c r="B3311" s="13"/>
      <c r="E3311"/>
      <c r="L3311" s="1"/>
      <c r="M3311" s="1"/>
    </row>
    <row r="3312" spans="1:13">
      <c r="A3312" s="12"/>
      <c r="B3312" s="13"/>
      <c r="E3312"/>
      <c r="L3312" s="1"/>
      <c r="M3312" s="1"/>
    </row>
    <row r="3313" spans="1:13">
      <c r="A3313" s="12"/>
      <c r="B3313" s="13"/>
      <c r="E3313"/>
      <c r="L3313" s="1"/>
      <c r="M3313" s="1"/>
    </row>
    <row r="3314" spans="1:13">
      <c r="A3314" s="12"/>
      <c r="B3314" s="13"/>
      <c r="E3314"/>
      <c r="L3314" s="1"/>
      <c r="M3314" s="1"/>
    </row>
    <row r="3315" spans="1:13">
      <c r="A3315" s="12"/>
      <c r="B3315" s="13"/>
      <c r="E3315"/>
      <c r="L3315" s="1"/>
      <c r="M3315" s="1"/>
    </row>
    <row r="3316" spans="1:13">
      <c r="A3316" s="12"/>
      <c r="B3316" s="13"/>
      <c r="E3316"/>
      <c r="L3316" s="1"/>
      <c r="M3316" s="1"/>
    </row>
    <row r="3317" spans="1:13">
      <c r="A3317" s="12"/>
      <c r="B3317" s="13"/>
      <c r="E3317"/>
      <c r="L3317" s="1"/>
      <c r="M3317" s="1"/>
    </row>
    <row r="3318" spans="1:13">
      <c r="A3318" s="12"/>
      <c r="B3318" s="13"/>
      <c r="E3318"/>
      <c r="L3318" s="1"/>
      <c r="M3318" s="1"/>
    </row>
    <row r="3319" spans="1:13">
      <c r="A3319" s="12"/>
      <c r="B3319" s="13"/>
      <c r="E3319"/>
      <c r="L3319" s="1"/>
      <c r="M3319" s="1"/>
    </row>
    <row r="3320" spans="1:13">
      <c r="A3320" s="12"/>
      <c r="B3320" s="13"/>
      <c r="E3320"/>
      <c r="L3320" s="1"/>
      <c r="M3320" s="1"/>
    </row>
    <row r="3321" spans="1:13">
      <c r="A3321" s="12"/>
      <c r="B3321" s="13"/>
      <c r="E3321"/>
      <c r="L3321" s="1"/>
      <c r="M3321" s="1"/>
    </row>
    <row r="3322" spans="1:13">
      <c r="A3322" s="12"/>
      <c r="B3322" s="13"/>
      <c r="E3322"/>
      <c r="L3322" s="1"/>
      <c r="M3322" s="1"/>
    </row>
    <row r="3323" spans="1:13">
      <c r="A3323" s="12"/>
      <c r="B3323" s="13"/>
      <c r="E3323"/>
      <c r="L3323" s="1"/>
      <c r="M3323" s="1"/>
    </row>
    <row r="3324" spans="1:13">
      <c r="A3324" s="12"/>
      <c r="B3324" s="13"/>
      <c r="E3324"/>
      <c r="L3324" s="1"/>
      <c r="M3324" s="1"/>
    </row>
    <row r="3325" spans="1:13">
      <c r="A3325" s="12"/>
      <c r="B3325" s="13"/>
      <c r="E3325"/>
      <c r="L3325" s="1"/>
      <c r="M3325" s="1"/>
    </row>
    <row r="3326" spans="1:13">
      <c r="A3326" s="12"/>
      <c r="B3326" s="13"/>
      <c r="E3326"/>
      <c r="L3326" s="1"/>
      <c r="M3326" s="1"/>
    </row>
    <row r="3327" spans="1:13">
      <c r="A3327" s="12"/>
      <c r="B3327" s="13"/>
      <c r="E3327"/>
      <c r="L3327" s="1"/>
      <c r="M3327" s="1"/>
    </row>
    <row r="3328" spans="1:13">
      <c r="A3328" s="12"/>
      <c r="B3328" s="13"/>
      <c r="E3328"/>
      <c r="L3328" s="1"/>
      <c r="M3328" s="1"/>
    </row>
    <row r="3329" spans="1:13">
      <c r="A3329" s="12"/>
      <c r="B3329" s="13"/>
      <c r="E3329"/>
      <c r="L3329" s="1"/>
      <c r="M3329" s="1"/>
    </row>
    <row r="3330" spans="1:13">
      <c r="A3330" s="12"/>
      <c r="B3330" s="13"/>
      <c r="E3330"/>
      <c r="L3330" s="1"/>
      <c r="M3330" s="1"/>
    </row>
    <row r="3331" spans="1:13">
      <c r="A3331" s="12"/>
      <c r="B3331" s="13"/>
      <c r="E3331"/>
      <c r="L3331" s="1"/>
      <c r="M3331" s="1"/>
    </row>
    <row r="3332" spans="1:13">
      <c r="A3332" s="12"/>
      <c r="B3332" s="13"/>
      <c r="E3332"/>
      <c r="L3332" s="1"/>
      <c r="M3332" s="1"/>
    </row>
    <row r="3333" spans="1:13">
      <c r="A3333" s="12"/>
      <c r="B3333" s="13"/>
      <c r="E3333"/>
      <c r="L3333" s="1"/>
      <c r="M3333" s="1"/>
    </row>
    <row r="3334" spans="1:13">
      <c r="A3334" s="12"/>
      <c r="B3334" s="13"/>
      <c r="E3334"/>
      <c r="L3334" s="1"/>
      <c r="M3334" s="1"/>
    </row>
    <row r="3335" spans="1:13">
      <c r="A3335" s="12"/>
      <c r="B3335" s="13"/>
      <c r="E3335"/>
      <c r="L3335" s="1"/>
      <c r="M3335" s="1"/>
    </row>
    <row r="3336" spans="1:13">
      <c r="A3336" s="12"/>
      <c r="B3336" s="13"/>
      <c r="E3336"/>
      <c r="L3336" s="1"/>
      <c r="M3336" s="1"/>
    </row>
    <row r="3337" spans="1:13">
      <c r="A3337" s="12"/>
      <c r="B3337" s="13"/>
      <c r="E3337"/>
      <c r="L3337" s="1"/>
      <c r="M3337" s="1"/>
    </row>
    <row r="3338" spans="1:13">
      <c r="A3338" s="12"/>
      <c r="B3338" s="13"/>
      <c r="E3338"/>
      <c r="L3338" s="1"/>
      <c r="M3338" s="1"/>
    </row>
    <row r="3339" spans="1:13">
      <c r="A3339" s="12"/>
      <c r="B3339" s="13"/>
      <c r="E3339"/>
      <c r="L3339" s="1"/>
      <c r="M3339" s="1"/>
    </row>
    <row r="3340" spans="1:13">
      <c r="A3340" s="12"/>
      <c r="B3340" s="13"/>
      <c r="E3340"/>
      <c r="L3340" s="1"/>
      <c r="M3340" s="1"/>
    </row>
    <row r="3341" spans="1:13">
      <c r="A3341" s="12"/>
      <c r="B3341" s="13"/>
      <c r="E3341"/>
      <c r="L3341" s="1"/>
      <c r="M3341" s="1"/>
    </row>
    <row r="3342" spans="1:13">
      <c r="A3342" s="12"/>
      <c r="B3342" s="13"/>
      <c r="E3342"/>
      <c r="L3342" s="1"/>
      <c r="M3342" s="1"/>
    </row>
    <row r="3343" spans="1:13">
      <c r="A3343" s="12"/>
      <c r="B3343" s="13"/>
      <c r="E3343"/>
      <c r="L3343" s="1"/>
      <c r="M3343" s="1"/>
    </row>
    <row r="3344" spans="1:13">
      <c r="A3344" s="12"/>
      <c r="B3344" s="13"/>
      <c r="E3344"/>
      <c r="L3344" s="1"/>
      <c r="M3344" s="1"/>
    </row>
    <row r="3345" spans="1:13">
      <c r="A3345" s="12"/>
      <c r="B3345" s="13"/>
      <c r="E3345"/>
      <c r="L3345" s="1"/>
      <c r="M3345" s="1"/>
    </row>
    <row r="3346" spans="1:13">
      <c r="A3346" s="12"/>
      <c r="B3346" s="13"/>
      <c r="E3346"/>
      <c r="L3346" s="1"/>
      <c r="M3346" s="1"/>
    </row>
    <row r="3347" spans="1:13">
      <c r="A3347" s="12"/>
      <c r="B3347" s="13"/>
      <c r="E3347"/>
      <c r="L3347" s="1"/>
      <c r="M3347" s="1"/>
    </row>
    <row r="3348" spans="1:13">
      <c r="A3348" s="12"/>
      <c r="B3348" s="13"/>
      <c r="E3348"/>
      <c r="L3348" s="1"/>
      <c r="M3348" s="1"/>
    </row>
    <row r="3349" spans="1:13">
      <c r="A3349" s="12"/>
      <c r="B3349" s="13"/>
      <c r="E3349"/>
      <c r="L3349" s="1"/>
      <c r="M3349" s="1"/>
    </row>
    <row r="3350" spans="1:13">
      <c r="A3350" s="12"/>
      <c r="B3350" s="13"/>
      <c r="E3350"/>
      <c r="L3350" s="1"/>
      <c r="M3350" s="1"/>
    </row>
    <row r="3351" spans="1:13">
      <c r="A3351" s="12"/>
      <c r="B3351" s="13"/>
      <c r="E3351"/>
      <c r="L3351" s="1"/>
      <c r="M3351" s="1"/>
    </row>
    <row r="3352" spans="1:13">
      <c r="A3352" s="12"/>
      <c r="B3352" s="13"/>
      <c r="E3352"/>
      <c r="L3352" s="1"/>
      <c r="M3352" s="1"/>
    </row>
    <row r="3353" spans="1:13">
      <c r="A3353" s="12"/>
      <c r="B3353" s="13"/>
      <c r="E3353"/>
      <c r="L3353" s="1"/>
      <c r="M3353" s="1"/>
    </row>
    <row r="3354" spans="1:13">
      <c r="A3354" s="12"/>
      <c r="B3354" s="13"/>
      <c r="E3354"/>
      <c r="L3354" s="1"/>
      <c r="M3354" s="1"/>
    </row>
    <row r="3355" spans="1:13">
      <c r="A3355" s="12"/>
      <c r="B3355" s="13"/>
      <c r="E3355"/>
      <c r="L3355" s="1"/>
      <c r="M3355" s="1"/>
    </row>
    <row r="3356" spans="1:13">
      <c r="A3356" s="12"/>
      <c r="B3356" s="13"/>
      <c r="E3356"/>
      <c r="L3356" s="1"/>
      <c r="M3356" s="1"/>
    </row>
    <row r="3357" spans="1:13">
      <c r="A3357" s="12"/>
      <c r="B3357" s="13"/>
      <c r="E3357"/>
      <c r="L3357" s="1"/>
      <c r="M3357" s="1"/>
    </row>
    <row r="3358" spans="1:13">
      <c r="A3358" s="12"/>
      <c r="B3358" s="13"/>
      <c r="E3358"/>
      <c r="L3358" s="1"/>
      <c r="M3358" s="1"/>
    </row>
    <row r="3359" spans="1:13">
      <c r="A3359" s="12"/>
      <c r="B3359" s="13"/>
      <c r="E3359"/>
      <c r="L3359" s="1"/>
      <c r="M3359" s="1"/>
    </row>
    <row r="3360" spans="1:13">
      <c r="A3360" s="12"/>
      <c r="B3360" s="13"/>
      <c r="E3360"/>
      <c r="L3360" s="1"/>
      <c r="M3360" s="1"/>
    </row>
    <row r="3361" spans="1:13">
      <c r="A3361" s="12"/>
      <c r="B3361" s="13"/>
      <c r="E3361"/>
      <c r="L3361" s="1"/>
      <c r="M3361" s="1"/>
    </row>
    <row r="3362" spans="1:13">
      <c r="A3362" s="12"/>
      <c r="B3362" s="13"/>
      <c r="E3362"/>
      <c r="L3362" s="1"/>
      <c r="M3362" s="1"/>
    </row>
    <row r="3363" spans="1:13">
      <c r="A3363" s="12"/>
      <c r="B3363" s="13"/>
      <c r="E3363"/>
      <c r="L3363" s="1"/>
      <c r="M3363" s="1"/>
    </row>
    <row r="3364" spans="1:13">
      <c r="A3364" s="12"/>
      <c r="B3364" s="13"/>
      <c r="E3364"/>
      <c r="L3364" s="1"/>
      <c r="M3364" s="1"/>
    </row>
    <row r="3365" spans="1:13">
      <c r="A3365" s="12"/>
      <c r="B3365" s="13"/>
      <c r="E3365"/>
      <c r="L3365" s="1"/>
      <c r="M3365" s="1"/>
    </row>
    <row r="3366" spans="1:13">
      <c r="A3366" s="12"/>
      <c r="B3366" s="13"/>
      <c r="E3366"/>
      <c r="L3366" s="1"/>
      <c r="M3366" s="1"/>
    </row>
    <row r="3367" spans="1:13">
      <c r="A3367" s="12"/>
      <c r="B3367" s="13"/>
      <c r="E3367"/>
      <c r="L3367" s="1"/>
      <c r="M3367" s="1"/>
    </row>
    <row r="3368" spans="1:13">
      <c r="A3368" s="12"/>
      <c r="B3368" s="13"/>
      <c r="E3368"/>
      <c r="L3368" s="1"/>
      <c r="M3368" s="1"/>
    </row>
    <row r="3369" spans="1:13">
      <c r="A3369" s="12"/>
      <c r="B3369" s="13"/>
      <c r="E3369"/>
      <c r="L3369" s="1"/>
      <c r="M3369" s="1"/>
    </row>
    <row r="3370" spans="1:13">
      <c r="A3370" s="12"/>
      <c r="B3370" s="13"/>
      <c r="E3370"/>
      <c r="L3370" s="1"/>
      <c r="M3370" s="1"/>
    </row>
    <row r="3371" spans="1:13">
      <c r="A3371" s="12"/>
      <c r="B3371" s="13"/>
      <c r="E3371"/>
      <c r="L3371" s="1"/>
      <c r="M3371" s="1"/>
    </row>
    <row r="3372" spans="1:13">
      <c r="A3372" s="12"/>
      <c r="B3372" s="13"/>
      <c r="E3372"/>
      <c r="L3372" s="1"/>
      <c r="M3372" s="1"/>
    </row>
    <row r="3373" spans="1:13">
      <c r="A3373" s="12"/>
      <c r="B3373" s="13"/>
      <c r="E3373"/>
      <c r="L3373" s="1"/>
      <c r="M3373" s="1"/>
    </row>
    <row r="3374" spans="1:13">
      <c r="A3374" s="12"/>
      <c r="B3374" s="13"/>
      <c r="E3374"/>
      <c r="L3374" s="1"/>
      <c r="M3374" s="1"/>
    </row>
    <row r="3375" spans="1:13">
      <c r="A3375" s="12"/>
      <c r="B3375" s="13"/>
      <c r="E3375"/>
      <c r="L3375" s="1"/>
      <c r="M3375" s="1"/>
    </row>
    <row r="3376" spans="1:13">
      <c r="A3376" s="12"/>
      <c r="B3376" s="13"/>
      <c r="E3376"/>
      <c r="L3376" s="1"/>
      <c r="M3376" s="1"/>
    </row>
    <row r="3377" spans="1:13">
      <c r="A3377" s="12"/>
      <c r="B3377" s="13"/>
      <c r="E3377"/>
      <c r="L3377" s="1"/>
      <c r="M3377" s="1"/>
    </row>
    <row r="3378" spans="1:13">
      <c r="A3378" s="12"/>
      <c r="B3378" s="13"/>
      <c r="E3378"/>
      <c r="L3378" s="1"/>
      <c r="M3378" s="1"/>
    </row>
    <row r="3379" spans="1:13">
      <c r="A3379" s="12"/>
      <c r="B3379" s="13"/>
      <c r="E3379"/>
      <c r="L3379" s="1"/>
      <c r="M3379" s="1"/>
    </row>
    <row r="3380" spans="1:13">
      <c r="A3380" s="12"/>
      <c r="B3380" s="13"/>
      <c r="E3380"/>
      <c r="L3380" s="1"/>
      <c r="M3380" s="1"/>
    </row>
    <row r="3381" spans="1:13">
      <c r="A3381" s="12"/>
      <c r="B3381" s="13"/>
      <c r="E3381"/>
      <c r="L3381" s="1"/>
      <c r="M3381" s="1"/>
    </row>
    <row r="3382" spans="1:13">
      <c r="A3382" s="12"/>
      <c r="B3382" s="13"/>
      <c r="E3382"/>
      <c r="L3382" s="1"/>
      <c r="M3382" s="1"/>
    </row>
    <row r="3383" spans="1:13">
      <c r="A3383" s="12"/>
      <c r="B3383" s="13"/>
      <c r="E3383"/>
      <c r="L3383" s="1"/>
      <c r="M3383" s="1"/>
    </row>
    <row r="3384" spans="1:13">
      <c r="A3384" s="12"/>
      <c r="B3384" s="13"/>
      <c r="E3384"/>
      <c r="L3384" s="1"/>
      <c r="M3384" s="1"/>
    </row>
    <row r="3385" spans="1:13">
      <c r="A3385" s="12"/>
      <c r="B3385" s="13"/>
      <c r="E3385"/>
      <c r="L3385" s="1"/>
      <c r="M3385" s="1"/>
    </row>
    <row r="3386" spans="1:13">
      <c r="A3386" s="12"/>
      <c r="B3386" s="13"/>
      <c r="E3386"/>
      <c r="L3386" s="1"/>
      <c r="M3386" s="1"/>
    </row>
    <row r="3387" spans="1:13">
      <c r="A3387" s="12"/>
      <c r="B3387" s="13"/>
      <c r="E3387"/>
      <c r="L3387" s="1"/>
      <c r="M3387" s="1"/>
    </row>
    <row r="3388" spans="1:13">
      <c r="A3388" s="12"/>
      <c r="B3388" s="13"/>
      <c r="E3388"/>
      <c r="L3388" s="1"/>
      <c r="M3388" s="1"/>
    </row>
    <row r="3389" spans="1:13">
      <c r="A3389" s="12"/>
      <c r="B3389" s="13"/>
      <c r="E3389"/>
      <c r="L3389" s="1"/>
      <c r="M3389" s="1"/>
    </row>
    <row r="3390" spans="1:13">
      <c r="A3390" s="12"/>
      <c r="B3390" s="13"/>
      <c r="E3390"/>
      <c r="L3390" s="1"/>
      <c r="M3390" s="1"/>
    </row>
    <row r="3391" spans="1:13">
      <c r="A3391" s="12"/>
      <c r="B3391" s="13"/>
      <c r="E3391"/>
      <c r="L3391" s="1"/>
      <c r="M3391" s="1"/>
    </row>
    <row r="3392" spans="1:13">
      <c r="A3392" s="12"/>
      <c r="B3392" s="13"/>
      <c r="E3392"/>
      <c r="L3392" s="1"/>
      <c r="M3392" s="1"/>
    </row>
    <row r="3393" spans="1:13">
      <c r="A3393" s="12"/>
      <c r="B3393" s="13"/>
      <c r="E3393"/>
      <c r="L3393" s="1"/>
      <c r="M3393" s="1"/>
    </row>
    <row r="3394" spans="1:13">
      <c r="A3394" s="12"/>
      <c r="B3394" s="13"/>
      <c r="E3394"/>
      <c r="L3394" s="1"/>
      <c r="M3394" s="1"/>
    </row>
    <row r="3395" spans="1:13">
      <c r="A3395" s="12"/>
      <c r="B3395" s="13"/>
      <c r="E3395"/>
      <c r="L3395" s="1"/>
      <c r="M3395" s="1"/>
    </row>
    <row r="3396" spans="1:13">
      <c r="A3396" s="12"/>
      <c r="B3396" s="13"/>
      <c r="E3396"/>
      <c r="L3396" s="1"/>
      <c r="M3396" s="1"/>
    </row>
    <row r="3397" spans="1:13">
      <c r="A3397" s="12"/>
      <c r="B3397" s="13"/>
      <c r="E3397"/>
      <c r="L3397" s="1"/>
      <c r="M3397" s="1"/>
    </row>
    <row r="3398" spans="1:13">
      <c r="A3398" s="12"/>
      <c r="B3398" s="13"/>
      <c r="E3398"/>
      <c r="L3398" s="1"/>
      <c r="M3398" s="1"/>
    </row>
    <row r="3399" spans="1:13">
      <c r="A3399" s="12"/>
      <c r="B3399" s="13"/>
      <c r="E3399"/>
      <c r="L3399" s="1"/>
      <c r="M3399" s="1"/>
    </row>
    <row r="3400" spans="1:13">
      <c r="A3400" s="12"/>
      <c r="B3400" s="13"/>
      <c r="E3400"/>
      <c r="L3400" s="1"/>
      <c r="M3400" s="1"/>
    </row>
    <row r="3401" spans="1:13">
      <c r="A3401" s="12"/>
      <c r="B3401" s="13"/>
      <c r="E3401"/>
      <c r="L3401" s="1"/>
      <c r="M3401" s="1"/>
    </row>
    <row r="3402" spans="1:13">
      <c r="A3402" s="12"/>
      <c r="B3402" s="13"/>
      <c r="E3402"/>
      <c r="L3402" s="1"/>
      <c r="M3402" s="1"/>
    </row>
    <row r="3403" spans="1:13">
      <c r="A3403" s="12"/>
      <c r="B3403" s="13"/>
      <c r="E3403"/>
      <c r="L3403" s="1"/>
      <c r="M3403" s="1"/>
    </row>
    <row r="3404" spans="1:13">
      <c r="A3404" s="12"/>
      <c r="B3404" s="13"/>
      <c r="E3404"/>
      <c r="L3404" s="1"/>
      <c r="M3404" s="1"/>
    </row>
    <row r="3405" spans="1:13">
      <c r="A3405" s="12"/>
      <c r="B3405" s="13"/>
      <c r="E3405"/>
      <c r="L3405" s="1"/>
      <c r="M3405" s="1"/>
    </row>
    <row r="3406" spans="1:13">
      <c r="A3406" s="12"/>
      <c r="B3406" s="13"/>
      <c r="E3406"/>
      <c r="L3406" s="1"/>
      <c r="M3406" s="1"/>
    </row>
    <row r="3407" spans="1:13">
      <c r="A3407" s="12"/>
      <c r="B3407" s="13"/>
      <c r="E3407"/>
      <c r="L3407" s="1"/>
      <c r="M3407" s="1"/>
    </row>
    <row r="3408" spans="1:13">
      <c r="A3408" s="12"/>
      <c r="B3408" s="13"/>
      <c r="E3408"/>
      <c r="L3408" s="1"/>
      <c r="M3408" s="1"/>
    </row>
    <row r="3409" spans="1:13">
      <c r="A3409" s="12"/>
      <c r="B3409" s="13"/>
      <c r="E3409"/>
      <c r="L3409" s="1"/>
      <c r="M3409" s="1"/>
    </row>
    <row r="3410" spans="1:13">
      <c r="A3410" s="12"/>
      <c r="B3410" s="13"/>
      <c r="E3410"/>
      <c r="L3410" s="1"/>
      <c r="M3410" s="1"/>
    </row>
    <row r="3411" spans="1:13">
      <c r="A3411" s="12"/>
      <c r="B3411" s="13"/>
      <c r="E3411"/>
      <c r="L3411" s="1"/>
      <c r="M3411" s="1"/>
    </row>
    <row r="3412" spans="1:13">
      <c r="A3412" s="12"/>
      <c r="B3412" s="13"/>
      <c r="E3412"/>
      <c r="L3412" s="1"/>
      <c r="M3412" s="1"/>
    </row>
    <row r="3413" spans="1:13">
      <c r="A3413" s="12"/>
      <c r="B3413" s="13"/>
      <c r="E3413"/>
      <c r="L3413" s="1"/>
      <c r="M3413" s="1"/>
    </row>
    <row r="3414" spans="1:13">
      <c r="A3414" s="12"/>
      <c r="B3414" s="13"/>
      <c r="E3414"/>
      <c r="L3414" s="1"/>
      <c r="M3414" s="1"/>
    </row>
    <row r="3415" spans="1:13">
      <c r="A3415" s="12"/>
      <c r="B3415" s="13"/>
      <c r="E3415"/>
      <c r="L3415" s="1"/>
      <c r="M3415" s="1"/>
    </row>
    <row r="3416" spans="1:13">
      <c r="A3416" s="12"/>
      <c r="B3416" s="13"/>
      <c r="E3416"/>
      <c r="L3416" s="1"/>
      <c r="M3416" s="1"/>
    </row>
    <row r="3417" spans="1:13">
      <c r="A3417" s="12"/>
      <c r="B3417" s="13"/>
      <c r="E3417"/>
      <c r="L3417" s="1"/>
      <c r="M3417" s="1"/>
    </row>
    <row r="3418" spans="1:13">
      <c r="A3418" s="12"/>
      <c r="B3418" s="13"/>
      <c r="E3418"/>
      <c r="L3418" s="1"/>
      <c r="M3418" s="1"/>
    </row>
    <row r="3419" spans="1:13">
      <c r="A3419" s="12"/>
      <c r="B3419" s="13"/>
      <c r="E3419"/>
      <c r="L3419" s="1"/>
      <c r="M3419" s="1"/>
    </row>
    <row r="3420" spans="1:13">
      <c r="A3420" s="12"/>
      <c r="B3420" s="13"/>
      <c r="E3420"/>
      <c r="L3420" s="1"/>
      <c r="M3420" s="1"/>
    </row>
    <row r="3421" spans="1:13">
      <c r="A3421" s="12"/>
      <c r="B3421" s="13"/>
      <c r="E3421"/>
      <c r="L3421" s="1"/>
      <c r="M3421" s="1"/>
    </row>
    <row r="3422" spans="1:13">
      <c r="A3422" s="12"/>
      <c r="B3422" s="13"/>
      <c r="E3422"/>
      <c r="L3422" s="1"/>
      <c r="M3422" s="1"/>
    </row>
    <row r="3423" spans="1:13">
      <c r="A3423" s="12"/>
      <c r="B3423" s="13"/>
      <c r="E3423"/>
      <c r="L3423" s="1"/>
      <c r="M3423" s="1"/>
    </row>
    <row r="3424" spans="1:13">
      <c r="A3424" s="12"/>
      <c r="B3424" s="13"/>
      <c r="E3424"/>
      <c r="L3424" s="1"/>
      <c r="M3424" s="1"/>
    </row>
    <row r="3425" spans="1:13">
      <c r="A3425" s="12"/>
      <c r="B3425" s="13"/>
      <c r="E3425"/>
      <c r="L3425" s="1"/>
      <c r="M3425" s="1"/>
    </row>
    <row r="3426" spans="1:13">
      <c r="A3426" s="12"/>
      <c r="B3426" s="13"/>
      <c r="E3426"/>
      <c r="L3426" s="1"/>
      <c r="M3426" s="1"/>
    </row>
    <row r="3427" spans="1:13">
      <c r="A3427" s="12"/>
      <c r="B3427" s="13"/>
      <c r="E3427"/>
      <c r="L3427" s="1"/>
      <c r="M3427" s="1"/>
    </row>
    <row r="3428" spans="1:13">
      <c r="A3428" s="12"/>
      <c r="B3428" s="13"/>
      <c r="E3428"/>
      <c r="L3428" s="1"/>
      <c r="M3428" s="1"/>
    </row>
    <row r="3429" spans="1:13">
      <c r="A3429" s="12"/>
      <c r="B3429" s="13"/>
      <c r="E3429"/>
      <c r="L3429" s="1"/>
      <c r="M3429" s="1"/>
    </row>
    <row r="3430" spans="1:13">
      <c r="A3430" s="12"/>
      <c r="B3430" s="13"/>
      <c r="E3430"/>
      <c r="L3430" s="1"/>
      <c r="M3430" s="1"/>
    </row>
    <row r="3431" spans="1:13">
      <c r="A3431" s="12"/>
      <c r="B3431" s="13"/>
      <c r="E3431"/>
      <c r="L3431" s="1"/>
      <c r="M3431" s="1"/>
    </row>
    <row r="3432" spans="1:13">
      <c r="A3432" s="12"/>
      <c r="B3432" s="13"/>
      <c r="E3432"/>
      <c r="L3432" s="1"/>
      <c r="M3432" s="1"/>
    </row>
    <row r="3433" spans="1:13">
      <c r="A3433" s="12"/>
      <c r="B3433" s="13"/>
      <c r="E3433"/>
      <c r="L3433" s="1"/>
      <c r="M3433" s="1"/>
    </row>
    <row r="3434" spans="1:13">
      <c r="A3434" s="12"/>
      <c r="B3434" s="13"/>
      <c r="E3434"/>
      <c r="L3434" s="1"/>
      <c r="M3434" s="1"/>
    </row>
    <row r="3435" spans="1:13">
      <c r="A3435" s="12"/>
      <c r="B3435" s="13"/>
      <c r="E3435"/>
      <c r="L3435" s="1"/>
      <c r="M3435" s="1"/>
    </row>
    <row r="3436" spans="1:13">
      <c r="A3436" s="12"/>
      <c r="B3436" s="13"/>
      <c r="E3436"/>
      <c r="L3436" s="1"/>
      <c r="M3436" s="1"/>
    </row>
    <row r="3437" spans="1:13">
      <c r="A3437" s="12"/>
      <c r="B3437" s="13"/>
      <c r="E3437"/>
      <c r="L3437" s="1"/>
      <c r="M3437" s="1"/>
    </row>
    <row r="3438" spans="1:13">
      <c r="A3438" s="12"/>
      <c r="B3438" s="13"/>
      <c r="E3438"/>
      <c r="L3438" s="1"/>
      <c r="M3438" s="1"/>
    </row>
    <row r="3439" spans="1:13">
      <c r="A3439" s="12"/>
      <c r="B3439" s="13"/>
      <c r="E3439"/>
      <c r="L3439" s="1"/>
      <c r="M3439" s="1"/>
    </row>
    <row r="3440" spans="1:13">
      <c r="A3440" s="12"/>
      <c r="B3440" s="13"/>
      <c r="E3440"/>
      <c r="L3440" s="1"/>
      <c r="M3440" s="1"/>
    </row>
    <row r="3441" spans="1:13">
      <c r="A3441" s="12"/>
      <c r="B3441" s="13"/>
      <c r="E3441"/>
      <c r="L3441" s="1"/>
      <c r="M3441" s="1"/>
    </row>
    <row r="3442" spans="1:13">
      <c r="A3442" s="12"/>
      <c r="B3442" s="13"/>
      <c r="E3442"/>
      <c r="L3442" s="1"/>
      <c r="M3442" s="1"/>
    </row>
    <row r="3443" spans="1:13">
      <c r="A3443" s="12"/>
      <c r="B3443" s="13"/>
      <c r="E3443"/>
      <c r="L3443" s="1"/>
      <c r="M3443" s="1"/>
    </row>
    <row r="3444" spans="1:13">
      <c r="A3444" s="12"/>
      <c r="B3444" s="13"/>
      <c r="E3444"/>
      <c r="L3444" s="1"/>
      <c r="M3444" s="1"/>
    </row>
    <row r="3445" spans="1:13">
      <c r="A3445" s="12"/>
      <c r="B3445" s="13"/>
      <c r="E3445"/>
      <c r="L3445" s="1"/>
      <c r="M3445" s="1"/>
    </row>
    <row r="3446" spans="1:13">
      <c r="A3446" s="12"/>
      <c r="B3446" s="13"/>
      <c r="E3446"/>
      <c r="L3446" s="1"/>
      <c r="M3446" s="1"/>
    </row>
    <row r="3447" spans="1:13">
      <c r="A3447" s="12"/>
      <c r="B3447" s="13"/>
      <c r="E3447"/>
      <c r="L3447" s="1"/>
      <c r="M3447" s="1"/>
    </row>
    <row r="3448" spans="1:13">
      <c r="A3448" s="12"/>
      <c r="B3448" s="13"/>
      <c r="E3448"/>
      <c r="L3448" s="1"/>
      <c r="M3448" s="1"/>
    </row>
    <row r="3449" spans="1:13">
      <c r="A3449" s="12"/>
      <c r="B3449" s="13"/>
      <c r="E3449"/>
      <c r="L3449" s="1"/>
      <c r="M3449" s="1"/>
    </row>
    <row r="3450" spans="1:13">
      <c r="A3450" s="12"/>
      <c r="B3450" s="13"/>
      <c r="E3450"/>
      <c r="L3450" s="1"/>
      <c r="M3450" s="1"/>
    </row>
    <row r="3451" spans="1:13">
      <c r="A3451" s="12"/>
      <c r="B3451" s="13"/>
      <c r="E3451"/>
      <c r="L3451" s="1"/>
      <c r="M3451" s="1"/>
    </row>
    <row r="3452" spans="1:13">
      <c r="A3452" s="12"/>
      <c r="B3452" s="13"/>
      <c r="E3452"/>
      <c r="L3452" s="1"/>
      <c r="M3452" s="1"/>
    </row>
    <row r="3453" spans="1:13">
      <c r="A3453" s="12"/>
      <c r="B3453" s="13"/>
      <c r="E3453"/>
      <c r="L3453" s="1"/>
      <c r="M3453" s="1"/>
    </row>
    <row r="3454" spans="1:13">
      <c r="A3454" s="12"/>
      <c r="B3454" s="13"/>
      <c r="E3454"/>
      <c r="L3454" s="1"/>
      <c r="M3454" s="1"/>
    </row>
    <row r="3455" spans="1:13">
      <c r="A3455" s="12"/>
      <c r="B3455" s="13"/>
      <c r="E3455"/>
      <c r="L3455" s="1"/>
      <c r="M3455" s="1"/>
    </row>
    <row r="3456" spans="1:13">
      <c r="A3456" s="12"/>
      <c r="B3456" s="13"/>
      <c r="E3456"/>
      <c r="L3456" s="1"/>
      <c r="M3456" s="1"/>
    </row>
    <row r="3457" spans="1:13">
      <c r="A3457" s="12"/>
      <c r="B3457" s="13"/>
      <c r="E3457"/>
      <c r="L3457" s="1"/>
      <c r="M3457" s="1"/>
    </row>
    <row r="3458" spans="1:13">
      <c r="E3458"/>
    </row>
    <row r="3459" spans="1:13">
      <c r="E3459"/>
    </row>
    <row r="3460" spans="1:13">
      <c r="E3460"/>
    </row>
    <row r="3461" spans="1:13">
      <c r="E3461"/>
    </row>
    <row r="3462" spans="1:13">
      <c r="E3462"/>
    </row>
    <row r="3463" spans="1:13">
      <c r="E3463"/>
    </row>
    <row r="3464" spans="1:13">
      <c r="E3464"/>
    </row>
    <row r="3465" spans="1:13">
      <c r="E3465"/>
    </row>
    <row r="3466" spans="1:13">
      <c r="E3466"/>
    </row>
    <row r="3467" spans="1:13">
      <c r="E3467"/>
    </row>
    <row r="3468" spans="1:13">
      <c r="E3468"/>
    </row>
    <row r="3469" spans="1:13">
      <c r="E3469"/>
    </row>
    <row r="3470" spans="1:13">
      <c r="E3470"/>
    </row>
    <row r="3471" spans="1:13">
      <c r="E3471"/>
    </row>
    <row r="3472" spans="1:13">
      <c r="E3472"/>
    </row>
    <row r="3473" spans="5:5">
      <c r="E3473"/>
    </row>
    <row r="3474" spans="5:5">
      <c r="E3474"/>
    </row>
    <row r="3475" spans="5:5">
      <c r="E3475"/>
    </row>
    <row r="3476" spans="5:5">
      <c r="E3476"/>
    </row>
    <row r="3477" spans="5:5">
      <c r="E3477"/>
    </row>
    <row r="3478" spans="5:5">
      <c r="E3478"/>
    </row>
    <row r="3479" spans="5:5">
      <c r="E3479"/>
    </row>
    <row r="3480" spans="5:5">
      <c r="E3480"/>
    </row>
    <row r="3481" spans="5:5">
      <c r="E3481"/>
    </row>
    <row r="3482" spans="5:5">
      <c r="E3482"/>
    </row>
    <row r="3483" spans="5:5">
      <c r="E3483"/>
    </row>
    <row r="3484" spans="5:5">
      <c r="E3484"/>
    </row>
    <row r="3485" spans="5:5">
      <c r="E3485"/>
    </row>
    <row r="3486" spans="5:5">
      <c r="E3486"/>
    </row>
    <row r="3487" spans="5:5">
      <c r="E3487"/>
    </row>
    <row r="3488" spans="5:5">
      <c r="E3488"/>
    </row>
    <row r="3489" spans="5:5">
      <c r="E3489"/>
    </row>
    <row r="3490" spans="5:5">
      <c r="E3490"/>
    </row>
    <row r="3491" spans="5:5">
      <c r="E3491"/>
    </row>
    <row r="3492" spans="5:5">
      <c r="E3492"/>
    </row>
    <row r="3493" spans="5:5">
      <c r="E3493"/>
    </row>
    <row r="3494" spans="5:5">
      <c r="E3494"/>
    </row>
    <row r="3495" spans="5:5">
      <c r="E3495"/>
    </row>
    <row r="3496" spans="5:5">
      <c r="E3496"/>
    </row>
    <row r="3497" spans="5:5">
      <c r="E3497"/>
    </row>
    <row r="3498" spans="5:5">
      <c r="E3498"/>
    </row>
    <row r="3499" spans="5:5">
      <c r="E3499"/>
    </row>
    <row r="3500" spans="5:5">
      <c r="E3500"/>
    </row>
    <row r="3501" spans="5:5">
      <c r="E3501"/>
    </row>
    <row r="3502" spans="5:5">
      <c r="E3502"/>
    </row>
    <row r="3503" spans="5:5">
      <c r="E3503"/>
    </row>
    <row r="3504" spans="5:5">
      <c r="E3504"/>
    </row>
    <row r="3505" spans="5:5">
      <c r="E3505"/>
    </row>
    <row r="3506" spans="5:5">
      <c r="E3506"/>
    </row>
    <row r="3507" spans="5:5">
      <c r="E3507"/>
    </row>
    <row r="3508" spans="5:5">
      <c r="E3508"/>
    </row>
    <row r="3509" spans="5:5">
      <c r="E3509"/>
    </row>
    <row r="3510" spans="5:5">
      <c r="E3510"/>
    </row>
    <row r="3511" spans="5:5">
      <c r="E3511"/>
    </row>
    <row r="3512" spans="5:5">
      <c r="E3512"/>
    </row>
    <row r="3513" spans="5:5">
      <c r="E3513"/>
    </row>
    <row r="3514" spans="5:5">
      <c r="E3514"/>
    </row>
    <row r="3515" spans="5:5">
      <c r="E3515"/>
    </row>
    <row r="3516" spans="5:5">
      <c r="E3516"/>
    </row>
    <row r="3517" spans="5:5">
      <c r="E3517"/>
    </row>
    <row r="3518" spans="5:5">
      <c r="E3518"/>
    </row>
    <row r="3519" spans="5:5">
      <c r="E3519"/>
    </row>
    <row r="3520" spans="5:5">
      <c r="E3520"/>
    </row>
    <row r="3521" spans="5:5">
      <c r="E3521"/>
    </row>
    <row r="3522" spans="5:5">
      <c r="E3522"/>
    </row>
    <row r="3523" spans="5:5">
      <c r="E3523"/>
    </row>
    <row r="3524" spans="5:5">
      <c r="E3524"/>
    </row>
    <row r="3525" spans="5:5">
      <c r="E3525"/>
    </row>
    <row r="3526" spans="5:5">
      <c r="E3526"/>
    </row>
    <row r="3527" spans="5:5">
      <c r="E3527"/>
    </row>
    <row r="3528" spans="5:5">
      <c r="E3528"/>
    </row>
    <row r="3529" spans="5:5">
      <c r="E3529"/>
    </row>
    <row r="3530" spans="5:5">
      <c r="E3530"/>
    </row>
    <row r="3531" spans="5:5">
      <c r="E3531"/>
    </row>
    <row r="3532" spans="5:5">
      <c r="E3532"/>
    </row>
    <row r="3533" spans="5:5">
      <c r="E3533"/>
    </row>
    <row r="3534" spans="5:5">
      <c r="E3534"/>
    </row>
    <row r="3535" spans="5:5">
      <c r="E3535"/>
    </row>
    <row r="3536" spans="5:5">
      <c r="E3536"/>
    </row>
    <row r="3537" spans="5:5">
      <c r="E3537"/>
    </row>
    <row r="3538" spans="5:5">
      <c r="E3538"/>
    </row>
    <row r="3539" spans="5:5">
      <c r="E3539"/>
    </row>
    <row r="3540" spans="5:5">
      <c r="E3540"/>
    </row>
    <row r="3541" spans="5:5">
      <c r="E3541"/>
    </row>
    <row r="3542" spans="5:5">
      <c r="E3542"/>
    </row>
    <row r="3543" spans="5:5">
      <c r="E3543"/>
    </row>
    <row r="3544" spans="5:5">
      <c r="E3544"/>
    </row>
    <row r="3545" spans="5:5">
      <c r="E3545"/>
    </row>
    <row r="3546" spans="5:5">
      <c r="E3546"/>
    </row>
    <row r="3547" spans="5:5">
      <c r="E3547"/>
    </row>
    <row r="3548" spans="5:5">
      <c r="E3548"/>
    </row>
    <row r="3549" spans="5:5">
      <c r="E3549"/>
    </row>
    <row r="3550" spans="5:5">
      <c r="E3550"/>
    </row>
    <row r="3551" spans="5:5">
      <c r="E3551"/>
    </row>
    <row r="3552" spans="5:5">
      <c r="E3552"/>
    </row>
    <row r="3553" spans="5:5">
      <c r="E3553"/>
    </row>
    <row r="3554" spans="5:5">
      <c r="E3554"/>
    </row>
    <row r="3555" spans="5:5">
      <c r="E3555"/>
    </row>
    <row r="3556" spans="5:5">
      <c r="E3556"/>
    </row>
    <row r="3557" spans="5:5">
      <c r="E3557"/>
    </row>
    <row r="3558" spans="5:5">
      <c r="E3558"/>
    </row>
    <row r="3559" spans="5:5">
      <c r="E3559"/>
    </row>
    <row r="3560" spans="5:5">
      <c r="E3560"/>
    </row>
    <row r="3561" spans="5:5">
      <c r="E3561"/>
    </row>
    <row r="3562" spans="5:5">
      <c r="E3562"/>
    </row>
    <row r="3563" spans="5:5">
      <c r="E3563"/>
    </row>
    <row r="3564" spans="5:5">
      <c r="E3564"/>
    </row>
    <row r="3565" spans="5:5">
      <c r="E3565"/>
    </row>
    <row r="3566" spans="5:5">
      <c r="E3566"/>
    </row>
    <row r="3567" spans="5:5">
      <c r="E3567"/>
    </row>
    <row r="3568" spans="5:5">
      <c r="E3568"/>
    </row>
    <row r="3569" spans="5:5">
      <c r="E3569"/>
    </row>
    <row r="3570" spans="5:5">
      <c r="E3570"/>
    </row>
    <row r="3571" spans="5:5">
      <c r="E3571"/>
    </row>
    <row r="3572" spans="5:5">
      <c r="E3572"/>
    </row>
    <row r="3573" spans="5:5">
      <c r="E3573"/>
    </row>
    <row r="3574" spans="5:5">
      <c r="E3574"/>
    </row>
    <row r="3575" spans="5:5">
      <c r="E3575"/>
    </row>
    <row r="3576" spans="5:5">
      <c r="E3576"/>
    </row>
    <row r="3577" spans="5:5">
      <c r="E3577"/>
    </row>
    <row r="3578" spans="5:5">
      <c r="E3578"/>
    </row>
    <row r="3579" spans="5:5">
      <c r="E3579"/>
    </row>
    <row r="3580" spans="5:5">
      <c r="E3580"/>
    </row>
    <row r="3581" spans="5:5">
      <c r="E3581"/>
    </row>
    <row r="3582" spans="5:5">
      <c r="E3582"/>
    </row>
    <row r="3583" spans="5:5">
      <c r="E3583"/>
    </row>
    <row r="3584" spans="5:5">
      <c r="E3584"/>
    </row>
    <row r="3585" spans="5:5">
      <c r="E3585"/>
    </row>
    <row r="3586" spans="5:5">
      <c r="E3586"/>
    </row>
    <row r="3587" spans="5:5">
      <c r="E3587"/>
    </row>
    <row r="3588" spans="5:5">
      <c r="E3588"/>
    </row>
    <row r="3589" spans="5:5">
      <c r="E3589"/>
    </row>
    <row r="3590" spans="5:5">
      <c r="E3590"/>
    </row>
    <row r="3591" spans="5:5">
      <c r="E3591"/>
    </row>
    <row r="3592" spans="5:5">
      <c r="E3592"/>
    </row>
    <row r="3593" spans="5:5">
      <c r="E3593"/>
    </row>
    <row r="3594" spans="5:5">
      <c r="E3594"/>
    </row>
    <row r="3595" spans="5:5">
      <c r="E3595"/>
    </row>
    <row r="3596" spans="5:5">
      <c r="E3596"/>
    </row>
    <row r="3597" spans="5:5">
      <c r="E3597"/>
    </row>
    <row r="3598" spans="5:5">
      <c r="E3598"/>
    </row>
    <row r="3599" spans="5:5">
      <c r="E3599"/>
    </row>
    <row r="3600" spans="5:5">
      <c r="E3600"/>
    </row>
    <row r="3601" spans="5:5">
      <c r="E3601"/>
    </row>
    <row r="3602" spans="5:5">
      <c r="E3602"/>
    </row>
    <row r="3603" spans="5:5">
      <c r="E3603"/>
    </row>
    <row r="3604" spans="5:5">
      <c r="E3604"/>
    </row>
    <row r="3605" spans="5:5">
      <c r="E3605"/>
    </row>
    <row r="3606" spans="5:5">
      <c r="E3606"/>
    </row>
    <row r="3607" spans="5:5">
      <c r="E3607"/>
    </row>
    <row r="3608" spans="5:5">
      <c r="E3608"/>
    </row>
    <row r="3609" spans="5:5">
      <c r="E3609"/>
    </row>
    <row r="3610" spans="5:5">
      <c r="E3610"/>
    </row>
    <row r="3611" spans="5:5">
      <c r="E3611"/>
    </row>
    <row r="3612" spans="5:5">
      <c r="E3612"/>
    </row>
    <row r="3613" spans="5:5">
      <c r="E3613"/>
    </row>
    <row r="3614" spans="5:5">
      <c r="E3614"/>
    </row>
    <row r="3615" spans="5:5">
      <c r="E3615"/>
    </row>
    <row r="3616" spans="5:5">
      <c r="E3616"/>
    </row>
    <row r="3617" spans="5:5">
      <c r="E3617"/>
    </row>
    <row r="3618" spans="5:5">
      <c r="E3618"/>
    </row>
    <row r="3619" spans="5:5">
      <c r="E3619"/>
    </row>
    <row r="3620" spans="5:5">
      <c r="E3620"/>
    </row>
    <row r="3621" spans="5:5">
      <c r="E3621"/>
    </row>
    <row r="3622" spans="5:5">
      <c r="E3622"/>
    </row>
    <row r="3623" spans="5:5">
      <c r="E3623"/>
    </row>
    <row r="3624" spans="5:5">
      <c r="E3624"/>
    </row>
    <row r="3625" spans="5:5">
      <c r="E3625"/>
    </row>
    <row r="3626" spans="5:5">
      <c r="E3626"/>
    </row>
    <row r="3627" spans="5:5">
      <c r="E3627"/>
    </row>
    <row r="3628" spans="5:5">
      <c r="E3628"/>
    </row>
    <row r="3629" spans="5:5">
      <c r="E3629"/>
    </row>
    <row r="3630" spans="5:5">
      <c r="E3630"/>
    </row>
    <row r="3631" spans="5:5">
      <c r="E3631"/>
    </row>
    <row r="3632" spans="5:5">
      <c r="E3632"/>
    </row>
    <row r="3633" spans="5:5">
      <c r="E3633"/>
    </row>
    <row r="3634" spans="5:5">
      <c r="E3634"/>
    </row>
    <row r="3635" spans="5:5">
      <c r="E3635"/>
    </row>
    <row r="3636" spans="5:5">
      <c r="E3636"/>
    </row>
    <row r="3637" spans="5:5">
      <c r="E3637"/>
    </row>
    <row r="3638" spans="5:5">
      <c r="E3638"/>
    </row>
    <row r="3639" spans="5:5">
      <c r="E3639"/>
    </row>
    <row r="3640" spans="5:5">
      <c r="E3640"/>
    </row>
    <row r="3641" spans="5:5">
      <c r="E3641"/>
    </row>
    <row r="3642" spans="5:5">
      <c r="E3642"/>
    </row>
    <row r="3643" spans="5:5">
      <c r="E3643"/>
    </row>
    <row r="3644" spans="5:5">
      <c r="E3644"/>
    </row>
    <row r="3645" spans="5:5">
      <c r="E3645"/>
    </row>
    <row r="3646" spans="5:5">
      <c r="E3646"/>
    </row>
    <row r="3647" spans="5:5">
      <c r="E3647"/>
    </row>
    <row r="3648" spans="5:5">
      <c r="E3648"/>
    </row>
    <row r="3649" spans="5:5">
      <c r="E3649"/>
    </row>
    <row r="3650" spans="5:5">
      <c r="E3650"/>
    </row>
    <row r="3651" spans="5:5">
      <c r="E3651"/>
    </row>
    <row r="3652" spans="5:5">
      <c r="E3652"/>
    </row>
    <row r="3653" spans="5:5">
      <c r="E3653"/>
    </row>
    <row r="3654" spans="5:5">
      <c r="E3654"/>
    </row>
    <row r="3655" spans="5:5">
      <c r="E3655"/>
    </row>
    <row r="3656" spans="5:5">
      <c r="E3656"/>
    </row>
    <row r="3657" spans="5:5">
      <c r="E3657"/>
    </row>
    <row r="3658" spans="5:5">
      <c r="E3658"/>
    </row>
    <row r="3659" spans="5:5">
      <c r="E3659"/>
    </row>
    <row r="3660" spans="5:5">
      <c r="E3660"/>
    </row>
    <row r="3661" spans="5:5">
      <c r="E3661"/>
    </row>
    <row r="3662" spans="5:5">
      <c r="E3662"/>
    </row>
    <row r="3663" spans="5:5">
      <c r="E3663"/>
    </row>
    <row r="3664" spans="5:5">
      <c r="E3664"/>
    </row>
    <row r="3665" spans="5:5">
      <c r="E3665"/>
    </row>
    <row r="3666" spans="5:5">
      <c r="E3666"/>
    </row>
    <row r="3667" spans="5:5">
      <c r="E3667"/>
    </row>
    <row r="3668" spans="5:5">
      <c r="E3668"/>
    </row>
    <row r="3669" spans="5:5">
      <c r="E3669"/>
    </row>
    <row r="3670" spans="5:5">
      <c r="E3670"/>
    </row>
    <row r="3671" spans="5:5">
      <c r="E3671"/>
    </row>
    <row r="3672" spans="5:5">
      <c r="E3672"/>
    </row>
    <row r="3673" spans="5:5">
      <c r="E3673"/>
    </row>
    <row r="3674" spans="5:5">
      <c r="E3674"/>
    </row>
    <row r="3675" spans="5:5">
      <c r="E3675"/>
    </row>
    <row r="3676" spans="5:5">
      <c r="E3676"/>
    </row>
    <row r="3677" spans="5:5">
      <c r="E3677"/>
    </row>
    <row r="3678" spans="5:5">
      <c r="E3678"/>
    </row>
    <row r="3679" spans="5:5">
      <c r="E3679"/>
    </row>
    <row r="3680" spans="5:5">
      <c r="E3680"/>
    </row>
    <row r="3681" spans="5:5">
      <c r="E3681"/>
    </row>
    <row r="3682" spans="5:5">
      <c r="E3682"/>
    </row>
    <row r="3683" spans="5:5">
      <c r="E3683"/>
    </row>
    <row r="3684" spans="5:5">
      <c r="E3684"/>
    </row>
    <row r="3685" spans="5:5">
      <c r="E3685"/>
    </row>
    <row r="3686" spans="5:5">
      <c r="E3686"/>
    </row>
    <row r="3687" spans="5:5">
      <c r="E3687"/>
    </row>
    <row r="3688" spans="5:5">
      <c r="E3688"/>
    </row>
    <row r="3689" spans="5:5">
      <c r="E3689"/>
    </row>
    <row r="3690" spans="5:5">
      <c r="E3690"/>
    </row>
    <row r="3691" spans="5:5">
      <c r="E3691"/>
    </row>
    <row r="3692" spans="5:5">
      <c r="E3692"/>
    </row>
    <row r="3693" spans="5:5">
      <c r="E3693"/>
    </row>
    <row r="3694" spans="5:5">
      <c r="E3694"/>
    </row>
    <row r="3695" spans="5:5">
      <c r="E3695"/>
    </row>
    <row r="3696" spans="5:5">
      <c r="E3696"/>
    </row>
    <row r="3697" spans="5:5">
      <c r="E3697"/>
    </row>
    <row r="3698" spans="5:5">
      <c r="E3698"/>
    </row>
    <row r="3699" spans="5:5">
      <c r="E3699"/>
    </row>
    <row r="3700" spans="5:5">
      <c r="E3700"/>
    </row>
    <row r="3701" spans="5:5">
      <c r="E3701"/>
    </row>
    <row r="3702" spans="5:5">
      <c r="E3702"/>
    </row>
    <row r="3703" spans="5:5">
      <c r="E3703"/>
    </row>
    <row r="3704" spans="5:5">
      <c r="E3704"/>
    </row>
    <row r="3705" spans="5:5">
      <c r="E3705"/>
    </row>
    <row r="3706" spans="5:5">
      <c r="E3706"/>
    </row>
    <row r="3707" spans="5:5">
      <c r="E3707"/>
    </row>
    <row r="3708" spans="5:5">
      <c r="E3708"/>
    </row>
    <row r="3709" spans="5:5">
      <c r="E3709"/>
    </row>
    <row r="3710" spans="5:5">
      <c r="E3710"/>
    </row>
    <row r="3711" spans="5:5">
      <c r="E3711"/>
    </row>
    <row r="3712" spans="5:5">
      <c r="E3712"/>
    </row>
    <row r="3713" spans="5:5">
      <c r="E3713"/>
    </row>
    <row r="3714" spans="5:5">
      <c r="E3714"/>
    </row>
    <row r="3715" spans="5:5">
      <c r="E3715"/>
    </row>
    <row r="3716" spans="5:5">
      <c r="E3716"/>
    </row>
    <row r="3717" spans="5:5">
      <c r="E3717"/>
    </row>
    <row r="3718" spans="5:5">
      <c r="E3718"/>
    </row>
    <row r="3719" spans="5:5">
      <c r="E3719"/>
    </row>
    <row r="3720" spans="5:5">
      <c r="E3720"/>
    </row>
    <row r="3721" spans="5:5">
      <c r="E3721"/>
    </row>
    <row r="3722" spans="5:5">
      <c r="E3722"/>
    </row>
    <row r="3723" spans="5:5">
      <c r="E3723"/>
    </row>
    <row r="3724" spans="5:5">
      <c r="E3724"/>
    </row>
    <row r="3725" spans="5:5">
      <c r="E3725"/>
    </row>
    <row r="3726" spans="5:5">
      <c r="E3726"/>
    </row>
    <row r="3727" spans="5:5">
      <c r="E3727"/>
    </row>
    <row r="3728" spans="5:5">
      <c r="E3728"/>
    </row>
    <row r="3729" spans="5:5">
      <c r="E3729"/>
    </row>
    <row r="3730" spans="5:5">
      <c r="E3730"/>
    </row>
    <row r="3731" spans="5:5">
      <c r="E3731"/>
    </row>
    <row r="3732" spans="5:5">
      <c r="E3732"/>
    </row>
    <row r="3733" spans="5:5">
      <c r="E3733"/>
    </row>
    <row r="3734" spans="5:5">
      <c r="E3734"/>
    </row>
    <row r="3735" spans="5:5">
      <c r="E3735"/>
    </row>
    <row r="3736" spans="5:5">
      <c r="E3736"/>
    </row>
    <row r="3737" spans="5:5">
      <c r="E3737"/>
    </row>
    <row r="3738" spans="5:5">
      <c r="E3738"/>
    </row>
    <row r="3739" spans="5:5">
      <c r="E3739"/>
    </row>
    <row r="3740" spans="5:5">
      <c r="E3740"/>
    </row>
    <row r="3741" spans="5:5">
      <c r="E3741"/>
    </row>
    <row r="3742" spans="5:5">
      <c r="E3742"/>
    </row>
    <row r="3743" spans="5:5">
      <c r="E3743"/>
    </row>
    <row r="3744" spans="5:5">
      <c r="E3744"/>
    </row>
    <row r="3745" spans="5:5">
      <c r="E3745"/>
    </row>
    <row r="3746" spans="5:5">
      <c r="E3746"/>
    </row>
    <row r="3747" spans="5:5">
      <c r="E3747"/>
    </row>
    <row r="3748" spans="5:5">
      <c r="E3748"/>
    </row>
    <row r="3749" spans="5:5">
      <c r="E3749"/>
    </row>
    <row r="3750" spans="5:5">
      <c r="E3750"/>
    </row>
    <row r="3751" spans="5:5">
      <c r="E3751"/>
    </row>
    <row r="3752" spans="5:5">
      <c r="E3752"/>
    </row>
    <row r="3753" spans="5:5">
      <c r="E3753"/>
    </row>
    <row r="3754" spans="5:5">
      <c r="E3754"/>
    </row>
    <row r="3755" spans="5:5">
      <c r="E3755"/>
    </row>
    <row r="3756" spans="5:5">
      <c r="E3756"/>
    </row>
    <row r="3757" spans="5:5">
      <c r="E3757"/>
    </row>
    <row r="3758" spans="5:5">
      <c r="E3758"/>
    </row>
    <row r="3759" spans="5:5">
      <c r="E3759"/>
    </row>
    <row r="3760" spans="5:5">
      <c r="E3760"/>
    </row>
    <row r="3761" spans="5:5">
      <c r="E3761"/>
    </row>
    <row r="3762" spans="5:5">
      <c r="E3762"/>
    </row>
    <row r="3763" spans="5:5">
      <c r="E3763"/>
    </row>
    <row r="3764" spans="5:5">
      <c r="E3764"/>
    </row>
    <row r="3765" spans="5:5">
      <c r="E3765"/>
    </row>
    <row r="3766" spans="5:5">
      <c r="E3766"/>
    </row>
    <row r="3767" spans="5:5">
      <c r="E3767"/>
    </row>
    <row r="3768" spans="5:5">
      <c r="E3768"/>
    </row>
    <row r="3769" spans="5:5">
      <c r="E3769"/>
    </row>
    <row r="3770" spans="5:5">
      <c r="E3770"/>
    </row>
    <row r="3771" spans="5:5">
      <c r="E3771"/>
    </row>
    <row r="3772" spans="5:5">
      <c r="E3772"/>
    </row>
    <row r="3773" spans="5:5">
      <c r="E3773"/>
    </row>
    <row r="3774" spans="5:5">
      <c r="E3774"/>
    </row>
    <row r="3775" spans="5:5">
      <c r="E3775"/>
    </row>
    <row r="3776" spans="5:5">
      <c r="E3776"/>
    </row>
    <row r="3777" spans="5:5">
      <c r="E3777"/>
    </row>
    <row r="3778" spans="5:5">
      <c r="E3778"/>
    </row>
    <row r="3779" spans="5:5">
      <c r="E3779"/>
    </row>
    <row r="3780" spans="5:5">
      <c r="E3780"/>
    </row>
    <row r="3781" spans="5:5">
      <c r="E3781"/>
    </row>
    <row r="3782" spans="5:5">
      <c r="E3782"/>
    </row>
    <row r="3783" spans="5:5">
      <c r="E3783"/>
    </row>
    <row r="3784" spans="5:5">
      <c r="E3784"/>
    </row>
    <row r="3785" spans="5:5">
      <c r="E3785"/>
    </row>
    <row r="3786" spans="5:5">
      <c r="E3786"/>
    </row>
    <row r="3787" spans="5:5">
      <c r="E3787"/>
    </row>
    <row r="3788" spans="5:5">
      <c r="E3788"/>
    </row>
    <row r="3789" spans="5:5">
      <c r="E3789"/>
    </row>
    <row r="3790" spans="5:5">
      <c r="E3790"/>
    </row>
    <row r="3791" spans="5:5">
      <c r="E3791"/>
    </row>
    <row r="3792" spans="5:5">
      <c r="E3792"/>
    </row>
    <row r="3793" spans="5:5">
      <c r="E3793"/>
    </row>
    <row r="3794" spans="5:5">
      <c r="E3794"/>
    </row>
    <row r="3795" spans="5:5">
      <c r="E3795"/>
    </row>
    <row r="3796" spans="5:5">
      <c r="E3796"/>
    </row>
    <row r="3797" spans="5:5">
      <c r="E3797"/>
    </row>
    <row r="3798" spans="5:5">
      <c r="E3798"/>
    </row>
    <row r="3799" spans="5:5">
      <c r="E3799"/>
    </row>
    <row r="3800" spans="5:5">
      <c r="E3800"/>
    </row>
    <row r="3801" spans="5:5">
      <c r="E3801"/>
    </row>
    <row r="3802" spans="5:5">
      <c r="E3802"/>
    </row>
    <row r="3803" spans="5:5">
      <c r="E3803"/>
    </row>
    <row r="3804" spans="5:5">
      <c r="E3804"/>
    </row>
    <row r="3805" spans="5:5">
      <c r="E3805"/>
    </row>
    <row r="3806" spans="5:5">
      <c r="E3806"/>
    </row>
    <row r="3807" spans="5:5">
      <c r="E3807"/>
    </row>
    <row r="3808" spans="5:5">
      <c r="E3808"/>
    </row>
    <row r="3809" spans="5:5">
      <c r="E3809"/>
    </row>
    <row r="3810" spans="5:5">
      <c r="E3810"/>
    </row>
    <row r="3811" spans="5:5">
      <c r="E3811"/>
    </row>
    <row r="3812" spans="5:5">
      <c r="E3812"/>
    </row>
    <row r="3813" spans="5:5">
      <c r="E3813"/>
    </row>
    <row r="3814" spans="5:5">
      <c r="E3814"/>
    </row>
    <row r="3815" spans="5:5">
      <c r="E3815"/>
    </row>
    <row r="3816" spans="5:5">
      <c r="E3816"/>
    </row>
    <row r="3817" spans="5:5">
      <c r="E3817"/>
    </row>
    <row r="3818" spans="5:5">
      <c r="E3818"/>
    </row>
    <row r="3819" spans="5:5">
      <c r="E3819"/>
    </row>
    <row r="3820" spans="5:5">
      <c r="E3820"/>
    </row>
    <row r="3821" spans="5:5">
      <c r="E3821"/>
    </row>
    <row r="3822" spans="5:5">
      <c r="E3822"/>
    </row>
    <row r="3823" spans="5:5">
      <c r="E3823"/>
    </row>
    <row r="3824" spans="5:5">
      <c r="E3824"/>
    </row>
    <row r="3825" spans="5:5">
      <c r="E3825"/>
    </row>
    <row r="3826" spans="5:5">
      <c r="E3826"/>
    </row>
    <row r="3827" spans="5:5">
      <c r="E3827"/>
    </row>
    <row r="3828" spans="5:5">
      <c r="E3828"/>
    </row>
    <row r="3829" spans="5:5">
      <c r="E3829"/>
    </row>
    <row r="3830" spans="5:5">
      <c r="E3830"/>
    </row>
    <row r="3831" spans="5:5">
      <c r="E3831"/>
    </row>
    <row r="3832" spans="5:5">
      <c r="E3832"/>
    </row>
    <row r="3833" spans="5:5">
      <c r="E3833"/>
    </row>
    <row r="3834" spans="5:5">
      <c r="E3834"/>
    </row>
    <row r="3835" spans="5:5">
      <c r="E3835"/>
    </row>
    <row r="3836" spans="5:5">
      <c r="E3836"/>
    </row>
    <row r="3837" spans="5:5">
      <c r="E3837"/>
    </row>
    <row r="3838" spans="5:5">
      <c r="E3838"/>
    </row>
    <row r="3839" spans="5:5">
      <c r="E3839"/>
    </row>
    <row r="3840" spans="5:5">
      <c r="E3840"/>
    </row>
    <row r="3841" spans="5:5">
      <c r="E3841"/>
    </row>
    <row r="3842" spans="5:5">
      <c r="E3842"/>
    </row>
    <row r="3843" spans="5:5">
      <c r="E3843"/>
    </row>
    <row r="3844" spans="5:5">
      <c r="E3844"/>
    </row>
    <row r="3845" spans="5:5">
      <c r="E3845"/>
    </row>
    <row r="3846" spans="5:5">
      <c r="E3846"/>
    </row>
    <row r="3847" spans="5:5">
      <c r="E3847"/>
    </row>
    <row r="3848" spans="5:5">
      <c r="E3848"/>
    </row>
    <row r="3849" spans="5:5">
      <c r="E3849"/>
    </row>
    <row r="3850" spans="5:5">
      <c r="E3850"/>
    </row>
    <row r="3851" spans="5:5">
      <c r="E3851"/>
    </row>
    <row r="3852" spans="5:5">
      <c r="E3852"/>
    </row>
    <row r="3853" spans="5:5">
      <c r="E3853"/>
    </row>
    <row r="3854" spans="5:5">
      <c r="E3854"/>
    </row>
    <row r="3855" spans="5:5">
      <c r="E3855"/>
    </row>
    <row r="3856" spans="5:5">
      <c r="E3856"/>
    </row>
    <row r="3857" spans="5:5">
      <c r="E3857"/>
    </row>
    <row r="3858" spans="5:5">
      <c r="E3858"/>
    </row>
    <row r="3859" spans="5:5">
      <c r="E3859"/>
    </row>
    <row r="3860" spans="5:5">
      <c r="E3860"/>
    </row>
    <row r="3861" spans="5:5">
      <c r="E3861"/>
    </row>
    <row r="3862" spans="5:5">
      <c r="E3862"/>
    </row>
    <row r="3863" spans="5:5">
      <c r="E3863"/>
    </row>
    <row r="3864" spans="5:5">
      <c r="E3864"/>
    </row>
    <row r="3865" spans="5:5">
      <c r="E3865"/>
    </row>
    <row r="3866" spans="5:5">
      <c r="E3866"/>
    </row>
    <row r="3867" spans="5:5">
      <c r="E3867"/>
    </row>
    <row r="3868" spans="5:5">
      <c r="E3868"/>
    </row>
    <row r="3869" spans="5:5">
      <c r="E3869"/>
    </row>
    <row r="3870" spans="5:5">
      <c r="E3870"/>
    </row>
    <row r="3871" spans="5:5">
      <c r="E3871"/>
    </row>
    <row r="3872" spans="5:5">
      <c r="E3872"/>
    </row>
    <row r="3873" spans="5:5">
      <c r="E3873"/>
    </row>
    <row r="3874" spans="5:5">
      <c r="E3874"/>
    </row>
    <row r="3875" spans="5:5">
      <c r="E3875"/>
    </row>
    <row r="3876" spans="5:5">
      <c r="E3876"/>
    </row>
    <row r="3877" spans="5:5">
      <c r="E3877"/>
    </row>
    <row r="3878" spans="5:5">
      <c r="E3878"/>
    </row>
    <row r="3879" spans="5:5">
      <c r="E3879"/>
    </row>
    <row r="3880" spans="5:5">
      <c r="E3880"/>
    </row>
    <row r="3881" spans="5:5">
      <c r="E3881"/>
    </row>
    <row r="3882" spans="5:5">
      <c r="E3882"/>
    </row>
    <row r="3883" spans="5:5">
      <c r="E3883"/>
    </row>
    <row r="3884" spans="5:5">
      <c r="E3884"/>
    </row>
    <row r="3885" spans="5:5">
      <c r="E3885"/>
    </row>
    <row r="3886" spans="5:5">
      <c r="E3886"/>
    </row>
    <row r="3887" spans="5:5">
      <c r="E3887"/>
    </row>
    <row r="3888" spans="5:5">
      <c r="E3888"/>
    </row>
    <row r="3889" spans="5:5">
      <c r="E38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Ex Post Impacts</vt:lpstr>
      <vt:lpstr>Criteria</vt:lpstr>
      <vt:lpstr>Lookup</vt:lpstr>
      <vt:lpstr>adjustment</vt:lpstr>
      <vt:lpstr>control</vt:lpstr>
      <vt:lpstr>cycle</vt:lpstr>
      <vt:lpstr>data</vt:lpstr>
      <vt:lpstr>events</vt:lpstr>
      <vt:lpstr>five</vt:lpstr>
      <vt:lpstr>nine</vt:lpstr>
      <vt:lpstr>one</vt:lpstr>
      <vt:lpstr>pop</vt:lpstr>
      <vt:lpstr>'Ex Post Impacts'!Print_Area</vt:lpstr>
      <vt:lpstr>seven</vt:lpstr>
      <vt:lpstr>three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Hartmann</dc:creator>
  <cp:lastModifiedBy>joh</cp:lastModifiedBy>
  <cp:lastPrinted>2014-01-06T23:53:46Z</cp:lastPrinted>
  <dcterms:created xsi:type="dcterms:W3CDTF">2011-10-10T22:52:04Z</dcterms:created>
  <dcterms:modified xsi:type="dcterms:W3CDTF">2014-03-27T20:29:34Z</dcterms:modified>
</cp:coreProperties>
</file>