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72" yWindow="192" windowWidth="12888" windowHeight="13092"/>
  </bookViews>
  <sheets>
    <sheet name="Ex Post Impacts" sheetId="2" r:id="rId1"/>
    <sheet name="Criteria" sheetId="3" state="hidden" r:id="rId2"/>
    <sheet name="Lookup" sheetId="1" state="hidden" r:id="rId3"/>
  </sheets>
  <definedNames>
    <definedName name="adjustment">'Ex Post Impacts'!$C$43</definedName>
    <definedName name="control">Criteria!$A$23:$A$24</definedName>
    <definedName name="cycle">Criteria!$A$19:$A$21</definedName>
    <definedName name="data">Lookup!$E:$U</definedName>
    <definedName name="events">Criteria!$A$2:$A$8</definedName>
    <definedName name="five">'Ex Post Impacts'!$D$45</definedName>
    <definedName name="nine">'Ex Post Impacts'!$F$45</definedName>
    <definedName name="one">'Ex Post Impacts'!$B$45</definedName>
    <definedName name="pop">'Ex Post Impacts'!$C$10</definedName>
    <definedName name="_xlnm.Print_Area" localSheetId="0">'Ex Post Impacts'!$B$2:$S$42</definedName>
    <definedName name="seven">'Ex Post Impacts'!$E$45</definedName>
    <definedName name="three">'Ex Post Impacts'!$C$45</definedName>
    <definedName name="type">Criteria!$A$12:$A$15</definedName>
  </definedNames>
  <calcPr calcId="125725"/>
</workbook>
</file>

<file path=xl/calcChain.xml><?xml version="1.0" encoding="utf-8"?>
<calcChain xmlns="http://schemas.openxmlformats.org/spreadsheetml/2006/main">
  <c r="C10" i="2"/>
  <c r="H45" i="3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E2" i="1" l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F7" i="2"/>
  <c r="D45"/>
  <c r="N30"/>
  <c r="F8"/>
  <c r="K9"/>
  <c r="L9"/>
  <c r="J9"/>
  <c r="J10" l="1"/>
  <c r="G8"/>
  <c r="G7"/>
  <c r="C45"/>
  <c r="P31" s="1"/>
  <c r="Q33"/>
  <c r="Q29"/>
  <c r="Q25"/>
  <c r="Q21"/>
  <c r="Q17"/>
  <c r="Q13"/>
  <c r="Q32"/>
  <c r="Q28"/>
  <c r="Q20"/>
  <c r="Q12"/>
  <c r="Q27"/>
  <c r="Q19"/>
  <c r="Q11"/>
  <c r="Q30"/>
  <c r="Q14"/>
  <c r="Q24"/>
  <c r="Q16"/>
  <c r="Q31"/>
  <c r="Q23"/>
  <c r="Q15"/>
  <c r="Q26"/>
  <c r="Q22"/>
  <c r="Q18"/>
  <c r="Q10"/>
  <c r="P22"/>
  <c r="B45"/>
  <c r="F45"/>
  <c r="P12"/>
  <c r="P30"/>
  <c r="C43"/>
  <c r="K21" s="1"/>
  <c r="E45"/>
  <c r="P16"/>
  <c r="P15"/>
  <c r="J13"/>
  <c r="J17"/>
  <c r="J21"/>
  <c r="J25"/>
  <c r="J29"/>
  <c r="J33"/>
  <c r="K13"/>
  <c r="N13"/>
  <c r="N17"/>
  <c r="N21"/>
  <c r="N25"/>
  <c r="N29"/>
  <c r="N33"/>
  <c r="J12"/>
  <c r="J16"/>
  <c r="J20"/>
  <c r="J24"/>
  <c r="J28"/>
  <c r="J32"/>
  <c r="K20"/>
  <c r="N12"/>
  <c r="N16"/>
  <c r="N20"/>
  <c r="N24"/>
  <c r="N28"/>
  <c r="N32"/>
  <c r="J11"/>
  <c r="J15"/>
  <c r="J19"/>
  <c r="J23"/>
  <c r="J27"/>
  <c r="J31"/>
  <c r="K15"/>
  <c r="K31"/>
  <c r="N11"/>
  <c r="N15"/>
  <c r="N19"/>
  <c r="N23"/>
  <c r="N27"/>
  <c r="N31"/>
  <c r="J14"/>
  <c r="J18"/>
  <c r="J22"/>
  <c r="J26"/>
  <c r="J30"/>
  <c r="K14"/>
  <c r="K30"/>
  <c r="N10"/>
  <c r="N14"/>
  <c r="N18"/>
  <c r="N22"/>
  <c r="N26"/>
  <c r="K23" l="1"/>
  <c r="L23" s="1"/>
  <c r="M23" s="1"/>
  <c r="U23" s="1"/>
  <c r="K29"/>
  <c r="L29" s="1"/>
  <c r="M29" s="1"/>
  <c r="P23"/>
  <c r="P28"/>
  <c r="K22"/>
  <c r="K32"/>
  <c r="L32" s="1"/>
  <c r="M32" s="1"/>
  <c r="P32"/>
  <c r="P21"/>
  <c r="P25"/>
  <c r="P10"/>
  <c r="V18"/>
  <c r="K11"/>
  <c r="L11" s="1"/>
  <c r="M11" s="1"/>
  <c r="K18"/>
  <c r="L18" s="1"/>
  <c r="M18" s="1"/>
  <c r="K19"/>
  <c r="L19" s="1"/>
  <c r="M19" s="1"/>
  <c r="K28"/>
  <c r="L28" s="1"/>
  <c r="K25"/>
  <c r="L25" s="1"/>
  <c r="T25" s="1"/>
  <c r="P27"/>
  <c r="P11"/>
  <c r="P13"/>
  <c r="P20"/>
  <c r="P17"/>
  <c r="P26"/>
  <c r="K26"/>
  <c r="L26" s="1"/>
  <c r="K27"/>
  <c r="L27" s="1"/>
  <c r="K10"/>
  <c r="K16"/>
  <c r="L16" s="1"/>
  <c r="M16" s="1"/>
  <c r="P19"/>
  <c r="P24"/>
  <c r="P29"/>
  <c r="P14"/>
  <c r="P33"/>
  <c r="P18"/>
  <c r="V26"/>
  <c r="T10"/>
  <c r="T15"/>
  <c r="U10"/>
  <c r="V28"/>
  <c r="U13"/>
  <c r="V32"/>
  <c r="T29"/>
  <c r="U29"/>
  <c r="U20"/>
  <c r="U15"/>
  <c r="T13"/>
  <c r="U32"/>
  <c r="V20"/>
  <c r="U18"/>
  <c r="V24"/>
  <c r="V25"/>
  <c r="V22"/>
  <c r="U17"/>
  <c r="T12"/>
  <c r="T31"/>
  <c r="T19"/>
  <c r="V13"/>
  <c r="U31"/>
  <c r="U19"/>
  <c r="T14"/>
  <c r="T33"/>
  <c r="U22"/>
  <c r="T17"/>
  <c r="V11"/>
  <c r="V23"/>
  <c r="V30"/>
  <c r="T20"/>
  <c r="V14"/>
  <c r="V33"/>
  <c r="V21"/>
  <c r="U16"/>
  <c r="T11"/>
  <c r="T22"/>
  <c r="V16"/>
  <c r="U11"/>
  <c r="U30"/>
  <c r="V19"/>
  <c r="U14"/>
  <c r="U33"/>
  <c r="V27"/>
  <c r="T32"/>
  <c r="U21"/>
  <c r="T16"/>
  <c r="V10"/>
  <c r="V29"/>
  <c r="V17"/>
  <c r="U12"/>
  <c r="T30"/>
  <c r="T18"/>
  <c r="V12"/>
  <c r="V31"/>
  <c r="T21"/>
  <c r="V15"/>
  <c r="L13"/>
  <c r="M13" s="1"/>
  <c r="L21"/>
  <c r="M21" s="1"/>
  <c r="O32"/>
  <c r="O28"/>
  <c r="O24"/>
  <c r="O20"/>
  <c r="O16"/>
  <c r="O12"/>
  <c r="O33"/>
  <c r="O25"/>
  <c r="O17"/>
  <c r="O30"/>
  <c r="O22"/>
  <c r="O14"/>
  <c r="O23"/>
  <c r="O29"/>
  <c r="O21"/>
  <c r="O13"/>
  <c r="O10"/>
  <c r="O26"/>
  <c r="O18"/>
  <c r="O31"/>
  <c r="O15"/>
  <c r="O19"/>
  <c r="O27"/>
  <c r="O11"/>
  <c r="S31"/>
  <c r="S27"/>
  <c r="S23"/>
  <c r="S19"/>
  <c r="S15"/>
  <c r="S11"/>
  <c r="S22"/>
  <c r="S14"/>
  <c r="S29"/>
  <c r="S21"/>
  <c r="S13"/>
  <c r="S32"/>
  <c r="S30"/>
  <c r="S26"/>
  <c r="S18"/>
  <c r="S10"/>
  <c r="S33"/>
  <c r="S25"/>
  <c r="S17"/>
  <c r="S28"/>
  <c r="S16"/>
  <c r="S12"/>
  <c r="S24"/>
  <c r="S20"/>
  <c r="R30"/>
  <c r="R26"/>
  <c r="R22"/>
  <c r="R18"/>
  <c r="R14"/>
  <c r="R10"/>
  <c r="R33"/>
  <c r="R29"/>
  <c r="R25"/>
  <c r="R17"/>
  <c r="R32"/>
  <c r="R24"/>
  <c r="R16"/>
  <c r="R27"/>
  <c r="R23"/>
  <c r="R19"/>
  <c r="R21"/>
  <c r="R13"/>
  <c r="R28"/>
  <c r="R20"/>
  <c r="R12"/>
  <c r="R31"/>
  <c r="R11"/>
  <c r="R15"/>
  <c r="K24"/>
  <c r="L24" s="1"/>
  <c r="K33"/>
  <c r="L33" s="1"/>
  <c r="M33" s="1"/>
  <c r="K17"/>
  <c r="L17" s="1"/>
  <c r="M17" s="1"/>
  <c r="K12"/>
  <c r="L12" s="1"/>
  <c r="M12" s="1"/>
  <c r="L31"/>
  <c r="M31" s="1"/>
  <c r="L15"/>
  <c r="M15" s="1"/>
  <c r="L14"/>
  <c r="M14" s="1"/>
  <c r="L30"/>
  <c r="M30" s="1"/>
  <c r="L22"/>
  <c r="M22" s="1"/>
  <c r="L20"/>
  <c r="M20" s="1"/>
  <c r="M25" l="1"/>
  <c r="U25" s="1"/>
  <c r="T23"/>
  <c r="F9"/>
  <c r="M27"/>
  <c r="U27" s="1"/>
  <c r="T27"/>
  <c r="M28"/>
  <c r="U28" s="1"/>
  <c r="T28"/>
  <c r="M26"/>
  <c r="U26" s="1"/>
  <c r="T26"/>
  <c r="M24"/>
  <c r="U24" s="1"/>
  <c r="T24"/>
  <c r="L10"/>
  <c r="M10" s="1"/>
  <c r="F11" l="1"/>
  <c r="F10"/>
</calcChain>
</file>

<file path=xl/sharedStrings.xml><?xml version="1.0" encoding="utf-8"?>
<sst xmlns="http://schemas.openxmlformats.org/spreadsheetml/2006/main" count="3344" uniqueCount="73">
  <si>
    <t>hour</t>
  </si>
  <si>
    <t>date</t>
  </si>
  <si>
    <t>TABLE 2:  Event Day Information</t>
  </si>
  <si>
    <t>Event Start</t>
  </si>
  <si>
    <t>Hour Ending</t>
  </si>
  <si>
    <t>Load w/o DR</t>
  </si>
  <si>
    <t>Load w/ DR</t>
  </si>
  <si>
    <t>Impact</t>
  </si>
  <si>
    <t>Date</t>
  </si>
  <si>
    <t>Event End</t>
  </si>
  <si>
    <t>Avg. Temp</t>
  </si>
  <si>
    <t>%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</si>
  <si>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</si>
  <si>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</si>
  <si>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</si>
  <si>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10th</t>
  </si>
  <si>
    <t>30th</t>
  </si>
  <si>
    <t>50th</t>
  </si>
  <si>
    <t>70th</t>
  </si>
  <si>
    <t>90th</t>
  </si>
  <si>
    <t>p10</t>
  </si>
  <si>
    <t>p30</t>
  </si>
  <si>
    <t>p50</t>
  </si>
  <si>
    <t>p70</t>
  </si>
  <si>
    <t>p90</t>
  </si>
  <si>
    <t>concat</t>
  </si>
  <si>
    <t>Hour Ending Event Start</t>
  </si>
  <si>
    <t>Hour Ending Event End</t>
  </si>
  <si>
    <t>p10adj</t>
  </si>
  <si>
    <t>p30adj</t>
  </si>
  <si>
    <t>p50adj</t>
  </si>
  <si>
    <t>p70adj</t>
  </si>
  <si>
    <t>p90adj</t>
  </si>
  <si>
    <t>Control Load</t>
  </si>
  <si>
    <t>category</t>
  </si>
  <si>
    <t>All</t>
  </si>
  <si>
    <t>Cycling Option</t>
  </si>
  <si>
    <t>Average Per Premise</t>
  </si>
  <si>
    <t>Average Per Device</t>
  </si>
  <si>
    <t>Average Per Ton</t>
  </si>
  <si>
    <t>50% Cycling</t>
  </si>
  <si>
    <t>100% Cycling</t>
  </si>
  <si>
    <t>cycle</t>
  </si>
  <si>
    <t>Aggregate</t>
  </si>
  <si>
    <t>Enrolled Premises</t>
  </si>
  <si>
    <t>TABLE 1: Menu Options</t>
  </si>
  <si>
    <t>temperature</t>
  </si>
  <si>
    <t>Average Event Day</t>
  </si>
  <si>
    <t>treatkw</t>
  </si>
  <si>
    <t>cntrlkw</t>
  </si>
  <si>
    <t>cntrlkw_adj</t>
  </si>
  <si>
    <t>Adjusted</t>
  </si>
  <si>
    <t>Unadjusted</t>
  </si>
  <si>
    <t>control load code</t>
  </si>
  <si>
    <t>one</t>
  </si>
  <si>
    <t>three</t>
  </si>
  <si>
    <t xml:space="preserve">five </t>
  </si>
  <si>
    <t>seven</t>
  </si>
  <si>
    <t>nine</t>
  </si>
  <si>
    <t>start</t>
  </si>
  <si>
    <t>end</t>
  </si>
  <si>
    <t>San Diego Gas and Electric Company</t>
  </si>
  <si>
    <t>*Average Event Day only includes events that occurred from 1pm - 5pm (8/30, 9/3, 9/5, 9/6).</t>
  </si>
  <si>
    <t>Average Temp. for Event Window (°F)</t>
  </si>
  <si>
    <t xml:space="preserve"> Load Reduction for Event Window (kW or MW)</t>
  </si>
  <si>
    <t>Uncertainty-adjusted Impact - Percentiles</t>
  </si>
  <si>
    <t>Average per Premise</t>
  </si>
  <si>
    <t>Average per Device</t>
  </si>
  <si>
    <t>Average per Ton</t>
  </si>
  <si>
    <t>cyclepercentage</t>
  </si>
  <si>
    <t>count</t>
  </si>
  <si>
    <t>code</t>
  </si>
  <si>
    <t>2013 Ex Post Load Impacts - Summer Saver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</si>
</sst>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h:mm\ AM/PM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20"/>
      <color theme="3"/>
      <name val="Arial"/>
      <family val="2"/>
    </font>
    <font>
      <b/>
      <sz val="9"/>
      <color theme="0"/>
      <name val="Arial"/>
      <family val="2"/>
    </font>
    <font>
      <b/>
      <sz val="13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39991454817346722"/>
      </top>
      <bottom/>
      <diagonal/>
    </border>
    <border>
      <left/>
      <right/>
      <top/>
      <bottom style="thick">
        <color theme="4" tint="0.399914548173467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0" fontId="5" fillId="3" borderId="21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5" fillId="3" borderId="24" xfId="3" applyFont="1" applyFill="1" applyBorder="1" applyAlignment="1">
      <alignment horizontal="center" vertical="center"/>
    </xf>
    <xf numFmtId="3" fontId="0" fillId="0" borderId="0" xfId="0" applyNumberFormat="1"/>
    <xf numFmtId="11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9" fontId="4" fillId="0" borderId="26" xfId="2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8" fontId="4" fillId="0" borderId="27" xfId="0" quotePrefix="1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9" fillId="0" borderId="19" xfId="0" applyNumberFormat="1" applyFont="1" applyBorder="1" applyAlignment="1">
      <alignment horizontal="center" vertical="center"/>
    </xf>
    <xf numFmtId="14" fontId="9" fillId="0" borderId="20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28" xfId="1" applyNumberFormat="1" applyFont="1" applyFill="1" applyBorder="1" applyAlignment="1">
      <alignment horizontal="center"/>
    </xf>
    <xf numFmtId="0" fontId="11" fillId="0" borderId="0" xfId="0" applyFont="1"/>
    <xf numFmtId="0" fontId="12" fillId="4" borderId="0" xfId="0" applyFont="1" applyFill="1"/>
    <xf numFmtId="0" fontId="12" fillId="4" borderId="0" xfId="0" applyFont="1" applyFill="1" applyBorder="1"/>
    <xf numFmtId="0" fontId="13" fillId="4" borderId="29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2"/>
          <c:order val="2"/>
          <c:tx>
            <c:strRef>
              <c:f>'Ex Post Impacts'!$N$7</c:f>
              <c:strCache>
                <c:ptCount val="1"/>
                <c:pt idx="0">
                  <c:v>Avg. Temp</c:v>
                </c:pt>
              </c:strCache>
            </c:strRef>
          </c:tx>
          <c:spPr>
            <a:solidFill>
              <a:schemeClr val="bg1">
                <a:lumMod val="65000"/>
                <a:alpha val="38000"/>
              </a:schemeClr>
            </a:solidFill>
          </c:spPr>
          <c:val>
            <c:numRef>
              <c:f>'Ex Post Impacts'!$N$10:$N$33</c:f>
              <c:numCache>
                <c:formatCode>#,##0</c:formatCode>
                <c:ptCount val="24"/>
                <c:pt idx="0">
                  <c:v>71.4392</c:v>
                </c:pt>
                <c:pt idx="1">
                  <c:v>71.423000000000002</c:v>
                </c:pt>
                <c:pt idx="2">
                  <c:v>70.3767</c:v>
                </c:pt>
                <c:pt idx="3">
                  <c:v>70.368700000000004</c:v>
                </c:pt>
                <c:pt idx="4">
                  <c:v>70.820899999999995</c:v>
                </c:pt>
                <c:pt idx="5">
                  <c:v>72.238699999999994</c:v>
                </c:pt>
                <c:pt idx="6">
                  <c:v>73.323099999999997</c:v>
                </c:pt>
                <c:pt idx="7">
                  <c:v>76.982500000000002</c:v>
                </c:pt>
                <c:pt idx="8">
                  <c:v>81.907799999999995</c:v>
                </c:pt>
                <c:pt idx="9">
                  <c:v>86.197299999999998</c:v>
                </c:pt>
                <c:pt idx="10">
                  <c:v>88.663399999999996</c:v>
                </c:pt>
                <c:pt idx="11">
                  <c:v>90.111000000000004</c:v>
                </c:pt>
                <c:pt idx="12">
                  <c:v>90.954300000000003</c:v>
                </c:pt>
                <c:pt idx="13">
                  <c:v>91.102999999999994</c:v>
                </c:pt>
                <c:pt idx="14">
                  <c:v>92.210899999999995</c:v>
                </c:pt>
                <c:pt idx="15">
                  <c:v>93.703299999999999</c:v>
                </c:pt>
                <c:pt idx="16">
                  <c:v>91.854200000000006</c:v>
                </c:pt>
                <c:pt idx="17">
                  <c:v>86.336500000000001</c:v>
                </c:pt>
                <c:pt idx="18">
                  <c:v>81.287400000000005</c:v>
                </c:pt>
                <c:pt idx="19">
                  <c:v>77.110500000000002</c:v>
                </c:pt>
                <c:pt idx="20">
                  <c:v>76.266499999999994</c:v>
                </c:pt>
                <c:pt idx="21">
                  <c:v>75.347300000000004</c:v>
                </c:pt>
                <c:pt idx="22">
                  <c:v>73.418599999999998</c:v>
                </c:pt>
                <c:pt idx="23">
                  <c:v>72.384200000000007</c:v>
                </c:pt>
              </c:numCache>
            </c:numRef>
          </c:val>
        </c:ser>
        <c:axId val="53433088"/>
        <c:axId val="161716864"/>
      </c:areaChart>
      <c:lineChart>
        <c:grouping val="standard"/>
        <c:ser>
          <c:idx val="0"/>
          <c:order val="0"/>
          <c:tx>
            <c:strRef>
              <c:f>'Ex Post Impacts'!$J$7</c:f>
              <c:strCache>
                <c:ptCount val="1"/>
                <c:pt idx="0">
                  <c:v>Load w/ DR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'Ex Post Impacts'!$J$10:$J$33</c:f>
              <c:numCache>
                <c:formatCode>#,##0.00</c:formatCode>
                <c:ptCount val="24"/>
                <c:pt idx="0">
                  <c:v>1.2499579999999999</c:v>
                </c:pt>
                <c:pt idx="1">
                  <c:v>1.0475350000000001</c:v>
                </c:pt>
                <c:pt idx="2">
                  <c:v>0.94036229999999998</c:v>
                </c:pt>
                <c:pt idx="3">
                  <c:v>0.87017290000000003</c:v>
                </c:pt>
                <c:pt idx="4">
                  <c:v>0.80898360000000002</c:v>
                </c:pt>
                <c:pt idx="5">
                  <c:v>0.82820179999999999</c:v>
                </c:pt>
                <c:pt idx="6">
                  <c:v>0.96435870000000001</c:v>
                </c:pt>
                <c:pt idx="7">
                  <c:v>1.0573779999999999</c:v>
                </c:pt>
                <c:pt idx="8">
                  <c:v>1.1917070000000001</c:v>
                </c:pt>
                <c:pt idx="9">
                  <c:v>1.314878</c:v>
                </c:pt>
                <c:pt idx="10">
                  <c:v>1.462224</c:v>
                </c:pt>
                <c:pt idx="11">
                  <c:v>1.7132339999999999</c:v>
                </c:pt>
                <c:pt idx="12">
                  <c:v>2.0017420000000001</c:v>
                </c:pt>
                <c:pt idx="13">
                  <c:v>1.6381509999999999</c:v>
                </c:pt>
                <c:pt idx="14">
                  <c:v>1.5814699999999999</c:v>
                </c:pt>
                <c:pt idx="15">
                  <c:v>1.707662</c:v>
                </c:pt>
                <c:pt idx="16">
                  <c:v>1.843953</c:v>
                </c:pt>
                <c:pt idx="17">
                  <c:v>3.0456919999999998</c:v>
                </c:pt>
                <c:pt idx="18">
                  <c:v>3.3162929999999999</c:v>
                </c:pt>
                <c:pt idx="19">
                  <c:v>3.0679129999999999</c:v>
                </c:pt>
                <c:pt idx="20">
                  <c:v>2.7810579999999998</c:v>
                </c:pt>
                <c:pt idx="21">
                  <c:v>2.4096359999999999</c:v>
                </c:pt>
                <c:pt idx="22">
                  <c:v>1.978869</c:v>
                </c:pt>
                <c:pt idx="23">
                  <c:v>1.5702370000000001</c:v>
                </c:pt>
              </c:numCache>
            </c:numRef>
          </c:val>
        </c:ser>
        <c:ser>
          <c:idx val="1"/>
          <c:order val="1"/>
          <c:tx>
            <c:strRef>
              <c:f>'Ex Post Impacts'!$K$7</c:f>
              <c:strCache>
                <c:ptCount val="1"/>
                <c:pt idx="0">
                  <c:v>Load w/o DR</c:v>
                </c:pt>
              </c:strCache>
            </c:strRef>
          </c:tx>
          <c:spPr>
            <a:ln w="3175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'Ex Post Impacts'!$K$10:$K$33</c:f>
              <c:numCache>
                <c:formatCode>#,##0.00</c:formatCode>
                <c:ptCount val="24"/>
                <c:pt idx="0">
                  <c:v>1.268383</c:v>
                </c:pt>
                <c:pt idx="1">
                  <c:v>1.0389459999999999</c:v>
                </c:pt>
                <c:pt idx="2">
                  <c:v>0.93740089999999998</c:v>
                </c:pt>
                <c:pt idx="3">
                  <c:v>0.8600044</c:v>
                </c:pt>
                <c:pt idx="4">
                  <c:v>0.78199339999999995</c:v>
                </c:pt>
                <c:pt idx="5">
                  <c:v>0.85983779999999999</c:v>
                </c:pt>
                <c:pt idx="6">
                  <c:v>0.97847010000000001</c:v>
                </c:pt>
                <c:pt idx="7">
                  <c:v>1.044103</c:v>
                </c:pt>
                <c:pt idx="8">
                  <c:v>1.1445289999999999</c:v>
                </c:pt>
                <c:pt idx="9">
                  <c:v>1.2460230000000001</c:v>
                </c:pt>
                <c:pt idx="10">
                  <c:v>1.4675879999999999</c:v>
                </c:pt>
                <c:pt idx="11">
                  <c:v>1.750562</c:v>
                </c:pt>
                <c:pt idx="12">
                  <c:v>2.0017420000000001</c:v>
                </c:pt>
                <c:pt idx="13">
                  <c:v>2.1924510000000001</c:v>
                </c:pt>
                <c:pt idx="14">
                  <c:v>2.4759959999999999</c:v>
                </c:pt>
                <c:pt idx="15">
                  <c:v>2.7395800000000001</c:v>
                </c:pt>
                <c:pt idx="16">
                  <c:v>2.9753099999999999</c:v>
                </c:pt>
                <c:pt idx="17">
                  <c:v>3.0911379999999999</c:v>
                </c:pt>
                <c:pt idx="18">
                  <c:v>2.9243790000000001</c:v>
                </c:pt>
                <c:pt idx="19">
                  <c:v>2.6536900000000001</c:v>
                </c:pt>
                <c:pt idx="20">
                  <c:v>2.4536280000000001</c:v>
                </c:pt>
                <c:pt idx="21">
                  <c:v>2.230855</c:v>
                </c:pt>
                <c:pt idx="22">
                  <c:v>1.8708370000000001</c:v>
                </c:pt>
                <c:pt idx="23">
                  <c:v>1.5174859999999999</c:v>
                </c:pt>
              </c:numCache>
            </c:numRef>
          </c:val>
        </c:ser>
        <c:ser>
          <c:idx val="3"/>
          <c:order val="3"/>
          <c:tx>
            <c:strRef>
              <c:f>'Ex Post Impacts'!$L$7:$L$8</c:f>
              <c:strCache>
                <c:ptCount val="1"/>
                <c:pt idx="0">
                  <c:v>Impact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'Ex Post Impacts'!$L$10:$L$33</c:f>
              <c:numCache>
                <c:formatCode>#,##0.00</c:formatCode>
                <c:ptCount val="24"/>
                <c:pt idx="0">
                  <c:v>1.8425000000000136E-2</c:v>
                </c:pt>
                <c:pt idx="1">
                  <c:v>-8.5890000000001798E-3</c:v>
                </c:pt>
                <c:pt idx="2">
                  <c:v>-2.9614000000000029E-3</c:v>
                </c:pt>
                <c:pt idx="3">
                  <c:v>-1.0168500000000025E-2</c:v>
                </c:pt>
                <c:pt idx="4">
                  <c:v>-2.6990200000000075E-2</c:v>
                </c:pt>
                <c:pt idx="5">
                  <c:v>3.1635999999999997E-2</c:v>
                </c:pt>
                <c:pt idx="6">
                  <c:v>1.4111399999999996E-2</c:v>
                </c:pt>
                <c:pt idx="7">
                  <c:v>-1.3274999999999926E-2</c:v>
                </c:pt>
                <c:pt idx="8">
                  <c:v>-4.7178000000000164E-2</c:v>
                </c:pt>
                <c:pt idx="9">
                  <c:v>-6.8854999999999889E-2</c:v>
                </c:pt>
                <c:pt idx="10">
                  <c:v>5.3639999999999244E-3</c:v>
                </c:pt>
                <c:pt idx="11">
                  <c:v>3.7328000000000028E-2</c:v>
                </c:pt>
                <c:pt idx="12">
                  <c:v>0</c:v>
                </c:pt>
                <c:pt idx="13">
                  <c:v>0.55430000000000024</c:v>
                </c:pt>
                <c:pt idx="14">
                  <c:v>0.89452599999999993</c:v>
                </c:pt>
                <c:pt idx="15">
                  <c:v>1.0319180000000001</c:v>
                </c:pt>
                <c:pt idx="16">
                  <c:v>1.1313569999999999</c:v>
                </c:pt>
                <c:pt idx="17">
                  <c:v>4.5446000000000097E-2</c:v>
                </c:pt>
                <c:pt idx="18">
                  <c:v>-0.39191399999999987</c:v>
                </c:pt>
                <c:pt idx="19">
                  <c:v>-0.41422299999999979</c:v>
                </c:pt>
                <c:pt idx="20">
                  <c:v>-0.32742999999999967</c:v>
                </c:pt>
                <c:pt idx="21">
                  <c:v>-0.17878099999999986</c:v>
                </c:pt>
                <c:pt idx="22">
                  <c:v>-0.10803199999999991</c:v>
                </c:pt>
                <c:pt idx="23">
                  <c:v>-5.2751000000000214E-2</c:v>
                </c:pt>
              </c:numCache>
            </c:numRef>
          </c:val>
        </c:ser>
        <c:ser>
          <c:idx val="4"/>
          <c:order val="4"/>
          <c:tx>
            <c:v>90% Confidence Band</c:v>
          </c:tx>
          <c:spPr>
            <a:ln w="31750">
              <a:solidFill>
                <a:srgbClr val="F79646">
                  <a:shade val="76000"/>
                  <a:shade val="95000"/>
                  <a:satMod val="105000"/>
                </a:srgbClr>
              </a:solidFill>
              <a:prstDash val="dash"/>
            </a:ln>
          </c:spPr>
          <c:marker>
            <c:symbol val="none"/>
          </c:marker>
          <c:val>
            <c:numRef>
              <c:f>'Ex Post Impacts'!$O$10:$O$33</c:f>
              <c:numCache>
                <c:formatCode>#,##0.00</c:formatCode>
                <c:ptCount val="24"/>
                <c:pt idx="0">
                  <c:v>-6.9037000000000001E-2</c:v>
                </c:pt>
                <c:pt idx="1">
                  <c:v>-8.3389400000000002E-2</c:v>
                </c:pt>
                <c:pt idx="2">
                  <c:v>-6.9903099999999996E-2</c:v>
                </c:pt>
                <c:pt idx="3">
                  <c:v>-7.1092500000000003E-2</c:v>
                </c:pt>
                <c:pt idx="4">
                  <c:v>-7.9986799999999997E-2</c:v>
                </c:pt>
                <c:pt idx="5">
                  <c:v>-2.4600199999999999E-2</c:v>
                </c:pt>
                <c:pt idx="6">
                  <c:v>-4.6760200000000002E-2</c:v>
                </c:pt>
                <c:pt idx="7">
                  <c:v>-7.9326199999999999E-2</c:v>
                </c:pt>
                <c:pt idx="8">
                  <c:v>-0.13419400000000001</c:v>
                </c:pt>
                <c:pt idx="9">
                  <c:v>-0.1645605</c:v>
                </c:pt>
                <c:pt idx="10">
                  <c:v>-0.1011112</c:v>
                </c:pt>
                <c:pt idx="11">
                  <c:v>-8.5425399999999999E-2</c:v>
                </c:pt>
                <c:pt idx="12">
                  <c:v>-0.13707859999999999</c:v>
                </c:pt>
                <c:pt idx="13">
                  <c:v>0.42278060000000001</c:v>
                </c:pt>
                <c:pt idx="14">
                  <c:v>0.75787959999999999</c:v>
                </c:pt>
                <c:pt idx="15">
                  <c:v>0.89141420000000005</c:v>
                </c:pt>
                <c:pt idx="16">
                  <c:v>0.99030949999999995</c:v>
                </c:pt>
                <c:pt idx="17">
                  <c:v>-0.11452809999999999</c:v>
                </c:pt>
                <c:pt idx="18">
                  <c:v>-0.54993700000000001</c:v>
                </c:pt>
                <c:pt idx="19">
                  <c:v>-0.56226609999999999</c:v>
                </c:pt>
                <c:pt idx="20">
                  <c:v>-0.46297539999999998</c:v>
                </c:pt>
                <c:pt idx="21">
                  <c:v>-0.30550749999999999</c:v>
                </c:pt>
                <c:pt idx="22">
                  <c:v>-0.21917529999999999</c:v>
                </c:pt>
                <c:pt idx="23">
                  <c:v>-0.14826990000000001</c:v>
                </c:pt>
              </c:numCache>
            </c:numRef>
          </c:val>
        </c:ser>
        <c:ser>
          <c:idx val="5"/>
          <c:order val="5"/>
          <c:tx>
            <c:v>Upper 90</c:v>
          </c:tx>
          <c:spPr>
            <a:ln w="31750">
              <a:prstDash val="dash"/>
            </a:ln>
          </c:spPr>
          <c:marker>
            <c:symbol val="none"/>
          </c:marker>
          <c:val>
            <c:numRef>
              <c:f>'Ex Post Impacts'!$S$10:$S$33</c:f>
              <c:numCache>
                <c:formatCode>#,##0.00</c:formatCode>
                <c:ptCount val="24"/>
                <c:pt idx="0">
                  <c:v>0.1058873</c:v>
                </c:pt>
                <c:pt idx="1">
                  <c:v>6.6210400000000003E-2</c:v>
                </c:pt>
                <c:pt idx="2">
                  <c:v>6.3980300000000004E-2</c:v>
                </c:pt>
                <c:pt idx="3">
                  <c:v>5.0755599999999998E-2</c:v>
                </c:pt>
                <c:pt idx="4">
                  <c:v>2.6006600000000001E-2</c:v>
                </c:pt>
                <c:pt idx="5">
                  <c:v>8.7872099999999995E-2</c:v>
                </c:pt>
                <c:pt idx="6">
                  <c:v>7.4982900000000005E-2</c:v>
                </c:pt>
                <c:pt idx="7">
                  <c:v>5.2776200000000002E-2</c:v>
                </c:pt>
                <c:pt idx="8">
                  <c:v>3.9837999999999998E-2</c:v>
                </c:pt>
                <c:pt idx="9">
                  <c:v>2.6851900000000001E-2</c:v>
                </c:pt>
                <c:pt idx="10">
                  <c:v>0.1118407</c:v>
                </c:pt>
                <c:pt idx="11">
                  <c:v>0.16008020000000001</c:v>
                </c:pt>
                <c:pt idx="12">
                  <c:v>0.13707859999999999</c:v>
                </c:pt>
                <c:pt idx="13">
                  <c:v>0.68581959999999997</c:v>
                </c:pt>
                <c:pt idx="14">
                  <c:v>1.0311729999999999</c:v>
                </c:pt>
                <c:pt idx="15">
                  <c:v>1.1724220000000001</c:v>
                </c:pt>
                <c:pt idx="16">
                  <c:v>1.2724059999999999</c:v>
                </c:pt>
                <c:pt idx="17">
                  <c:v>0.20541989999999999</c:v>
                </c:pt>
                <c:pt idx="18">
                  <c:v>-0.23389170000000001</c:v>
                </c:pt>
                <c:pt idx="19">
                  <c:v>-0.26618130000000001</c:v>
                </c:pt>
                <c:pt idx="20">
                  <c:v>-0.1918851</c:v>
                </c:pt>
                <c:pt idx="21">
                  <c:v>-5.20556E-2</c:v>
                </c:pt>
                <c:pt idx="22">
                  <c:v>3.1110999999999999E-3</c:v>
                </c:pt>
                <c:pt idx="23">
                  <c:v>4.2768500000000001E-2</c:v>
                </c:pt>
              </c:numCache>
            </c:numRef>
          </c:val>
        </c:ser>
        <c:marker val="1"/>
        <c:axId val="94781440"/>
        <c:axId val="161714560"/>
      </c:lineChart>
      <c:catAx>
        <c:axId val="94781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161714560"/>
        <c:crosses val="autoZero"/>
        <c:auto val="1"/>
        <c:lblAlgn val="ctr"/>
        <c:lblOffset val="100"/>
      </c:catAx>
      <c:valAx>
        <c:axId val="161714560"/>
        <c:scaling>
          <c:orientation val="minMax"/>
        </c:scaling>
        <c:axPos val="l"/>
        <c:majorGridlines/>
        <c:title>
          <c:tx>
            <c:strRef>
              <c:f>'Ex Post Impacts'!$J$9</c:f>
              <c:strCache>
                <c:ptCount val="1"/>
                <c:pt idx="0">
                  <c:v>(kW)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94781440"/>
        <c:crosses val="autoZero"/>
        <c:crossBetween val="between"/>
      </c:valAx>
      <c:valAx>
        <c:axId val="161716864"/>
        <c:scaling>
          <c:orientation val="minMax"/>
          <c:max val="180"/>
          <c:min val="6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53433088"/>
        <c:crosses val="max"/>
        <c:crossBetween val="between"/>
      </c:valAx>
      <c:catAx>
        <c:axId val="53433088"/>
        <c:scaling>
          <c:orientation val="minMax"/>
        </c:scaling>
        <c:delete val="1"/>
        <c:axPos val="b"/>
        <c:tickLblPos val="none"/>
        <c:crossAx val="161716864"/>
        <c:crosses val="autoZero"/>
        <c:auto val="1"/>
        <c:lblAlgn val="ctr"/>
        <c:lblOffset val="100"/>
      </c:catAx>
    </c:plotArea>
    <c:legend>
      <c:legendPos val="t"/>
      <c:legendEntry>
        <c:idx val="5"/>
        <c:delete val="1"/>
      </c:legendEntry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2443</xdr:colOff>
      <xdr:row>14</xdr:row>
      <xdr:rowOff>11236</xdr:rowOff>
    </xdr:from>
    <xdr:to>
      <xdr:col>6</xdr:col>
      <xdr:colOff>0</xdr:colOff>
      <xdr:row>40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133350</xdr:colOff>
      <xdr:row>1</xdr:row>
      <xdr:rowOff>66685</xdr:rowOff>
    </xdr:from>
    <xdr:to>
      <xdr:col>18</xdr:col>
      <xdr:colOff>437769</xdr:colOff>
      <xdr:row>2</xdr:row>
      <xdr:rowOff>175746</xdr:rowOff>
    </xdr:to>
    <xdr:pic>
      <xdr:nvPicPr>
        <xdr:cNvPr id="5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37965" y="252300"/>
          <a:ext cx="2141035" cy="46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Y58"/>
  <sheetViews>
    <sheetView showGridLines="0" tabSelected="1" zoomScale="78" zoomScaleNormal="78" workbookViewId="0">
      <selection activeCell="D5" sqref="D5"/>
    </sheetView>
  </sheetViews>
  <sheetFormatPr defaultRowHeight="14.4"/>
  <cols>
    <col min="2" max="2" width="31.33203125" bestFit="1" customWidth="1"/>
    <col min="3" max="3" width="34.88671875" bestFit="1" customWidth="1"/>
    <col min="4" max="4" width="12.33203125" customWidth="1"/>
    <col min="5" max="5" width="46.33203125" bestFit="1" customWidth="1"/>
    <col min="6" max="6" width="10.44140625" customWidth="1"/>
    <col min="7" max="7" width="11.44140625" hidden="1" customWidth="1"/>
    <col min="10" max="11" width="10.5546875" customWidth="1"/>
    <col min="13" max="13" width="8.44140625" bestFit="1" customWidth="1"/>
    <col min="15" max="19" width="9.5546875" bestFit="1" customWidth="1"/>
    <col min="20" max="22" width="8.88671875" hidden="1" customWidth="1"/>
  </cols>
  <sheetData>
    <row r="1" spans="2:23" s="47" customFormat="1" ht="15" thickBot="1">
      <c r="T1" s="49"/>
      <c r="U1" s="49"/>
      <c r="V1" s="48"/>
      <c r="W1"/>
    </row>
    <row r="2" spans="2:23" s="47" customFormat="1" ht="27.75" customHeight="1" thickTop="1">
      <c r="B2" s="50" t="s">
        <v>61</v>
      </c>
      <c r="C2" s="51"/>
      <c r="D2" s="51"/>
      <c r="E2" s="51"/>
      <c r="F2" s="51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9"/>
      <c r="U2" s="49"/>
      <c r="V2" s="48"/>
      <c r="W2"/>
    </row>
    <row r="3" spans="2:23" s="47" customFormat="1" ht="17.399999999999999" thickBot="1">
      <c r="B3" s="53" t="s">
        <v>72</v>
      </c>
      <c r="C3" s="54"/>
      <c r="D3" s="54"/>
      <c r="E3" s="54"/>
      <c r="F3" s="54"/>
      <c r="G3" s="54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9"/>
      <c r="U3" s="49"/>
      <c r="V3" s="48"/>
      <c r="W3"/>
    </row>
    <row r="4" spans="2:23" s="47" customFormat="1" ht="15" thickTop="1">
      <c r="T4" s="49"/>
      <c r="U4" s="49"/>
      <c r="V4" s="48"/>
      <c r="W4"/>
    </row>
    <row r="6" spans="2:23">
      <c r="B6" s="2" t="s">
        <v>45</v>
      </c>
      <c r="C6" s="3"/>
      <c r="E6" s="2" t="s">
        <v>2</v>
      </c>
      <c r="F6" s="3"/>
    </row>
    <row r="7" spans="2:23" ht="15" customHeight="1">
      <c r="B7" s="21" t="s">
        <v>8</v>
      </c>
      <c r="C7" s="40">
        <v>41523</v>
      </c>
      <c r="E7" s="4" t="s">
        <v>3</v>
      </c>
      <c r="F7" s="37">
        <f>VLOOKUP(C7,Criteria!A2:D10,3,FALSE)</f>
        <v>0.54166666666666663</v>
      </c>
      <c r="G7">
        <f>VLOOKUP(CONCATENATE($C$7,$I10,"Average Per Premise","50% Cycling"),data,16,FALSE)</f>
        <v>14</v>
      </c>
      <c r="I7" s="64" t="s">
        <v>4</v>
      </c>
      <c r="J7" s="56" t="s">
        <v>6</v>
      </c>
      <c r="K7" s="56" t="s">
        <v>5</v>
      </c>
      <c r="L7" s="56" t="s">
        <v>7</v>
      </c>
      <c r="M7" s="56" t="s">
        <v>7</v>
      </c>
      <c r="N7" s="56" t="s">
        <v>10</v>
      </c>
      <c r="O7" s="58" t="s">
        <v>65</v>
      </c>
      <c r="P7" s="59"/>
      <c r="Q7" s="59"/>
      <c r="R7" s="59"/>
      <c r="S7" s="60"/>
      <c r="T7" s="56" t="s">
        <v>7</v>
      </c>
      <c r="U7" s="56" t="s">
        <v>7</v>
      </c>
      <c r="V7" s="56" t="s">
        <v>10</v>
      </c>
    </row>
    <row r="8" spans="2:23">
      <c r="B8" s="22" t="s">
        <v>14</v>
      </c>
      <c r="C8" s="41" t="s">
        <v>66</v>
      </c>
      <c r="E8" s="5" t="s">
        <v>9</v>
      </c>
      <c r="F8" s="17">
        <f>VLOOKUP(C7,Criteria!A2:D10,4,FALSE)</f>
        <v>0.70833333333333337</v>
      </c>
      <c r="G8">
        <f>VLOOKUP(CONCATENATE($C$7,$I10,"Average Per Premise","50% Cycling"),data,17,FALSE)</f>
        <v>17</v>
      </c>
      <c r="I8" s="65"/>
      <c r="J8" s="57"/>
      <c r="K8" s="57"/>
      <c r="L8" s="57"/>
      <c r="M8" s="57"/>
      <c r="N8" s="57"/>
      <c r="O8" s="61"/>
      <c r="P8" s="62"/>
      <c r="Q8" s="62"/>
      <c r="R8" s="62"/>
      <c r="S8" s="63"/>
      <c r="T8" s="57"/>
      <c r="U8" s="57"/>
      <c r="V8" s="57"/>
    </row>
    <row r="9" spans="2:23">
      <c r="B9" s="29" t="s">
        <v>36</v>
      </c>
      <c r="C9" s="42" t="s">
        <v>35</v>
      </c>
      <c r="E9" s="5" t="s">
        <v>63</v>
      </c>
      <c r="F9" s="18">
        <f>AVERAGE(V10:V33)</f>
        <v>92.217849999999999</v>
      </c>
      <c r="I9" s="66"/>
      <c r="J9" s="7" t="str">
        <f>IF(OR($C$8="Average Per Premise",$C$8="Average Per Device",$C$8="Average Per Ton"), "(kW)", "(MW)")</f>
        <v>(kW)</v>
      </c>
      <c r="K9" s="7" t="str">
        <f>IF(OR($C$8="Average Per Premise",$C$8="Average Per Device",$C$8="Average Per Ton"), "(kW)", "(MW)")</f>
        <v>(kW)</v>
      </c>
      <c r="L9" s="7" t="str">
        <f>IF(OR($C$8="Average Per Premise",$C$8="Average Per Device",$C$8="Average Per Ton"), "(kW)", "(MW)")</f>
        <v>(kW)</v>
      </c>
      <c r="M9" s="7" t="s">
        <v>12</v>
      </c>
      <c r="N9" s="7" t="s">
        <v>13</v>
      </c>
      <c r="O9" s="7" t="s">
        <v>15</v>
      </c>
      <c r="P9" s="7" t="s">
        <v>16</v>
      </c>
      <c r="Q9" s="7" t="s">
        <v>17</v>
      </c>
      <c r="R9" s="7" t="s">
        <v>18</v>
      </c>
      <c r="S9" s="8" t="s">
        <v>19</v>
      </c>
    </row>
    <row r="10" spans="2:23">
      <c r="B10" s="29" t="s">
        <v>44</v>
      </c>
      <c r="C10" s="43">
        <f>VLOOKUP(CONCATENATE($C$7," ",$C$9),Criteria!H25:I45,2,FALSE)</f>
        <v>22846</v>
      </c>
      <c r="E10" s="5" t="s">
        <v>64</v>
      </c>
      <c r="F10" s="19">
        <f>AVERAGE(T10:T33)</f>
        <v>0.90302525000000011</v>
      </c>
      <c r="I10" s="33">
        <v>1</v>
      </c>
      <c r="J10" s="34">
        <f t="shared" ref="J10:J33" si="0">IF($C$8="Aggregate",VLOOKUP(CONCATENATE($C$7,$I10,"Average Per Premise",$C$9),data,2,FALSE)/1000*pop,VLOOKUP(CONCATENATE($C$7,$I10,$C$8,$C$9),data,2,FALSE))</f>
        <v>1.2499579999999999</v>
      </c>
      <c r="K10" s="34">
        <f t="shared" ref="K10:K33" si="1">IF($C$8="Aggregate",VLOOKUP(CONCATENATE($C$7,$I10,"Average Per Premise",$C$9),data,adjustment,FALSE)/1000*pop,VLOOKUP(CONCATENATE($C$7,$I10,$C$8,$C$9),data,adjustment,FALSE))</f>
        <v>1.268383</v>
      </c>
      <c r="L10" s="34">
        <f>(K10-J10)</f>
        <v>1.8425000000000136E-2</v>
      </c>
      <c r="M10" s="35">
        <f>L10/K10</f>
        <v>1.4526369401040644E-2</v>
      </c>
      <c r="N10" s="36">
        <f t="shared" ref="N10:N33" si="2">VLOOKUP(CONCATENATE($C$7,$I10,"Average Per Premise",$C$9),data,5,FALSE)</f>
        <v>71.4392</v>
      </c>
      <c r="O10" s="34">
        <f t="shared" ref="O10:O33" si="3">IF($C$8="Aggregate",VLOOKUP(CONCATENATE($C$7,$I10,"Average Per Premise",$C$9),data,one,FALSE)/1000*pop,VLOOKUP(CONCATENATE($C$7,$I10,$C$8,$C$9),data,one,FALSE))</f>
        <v>-6.9037000000000001E-2</v>
      </c>
      <c r="P10" s="34">
        <f t="shared" ref="P10:P33" si="4">IF($C$8="Aggregate",VLOOKUP(CONCATENATE($C$7,$I10,"Average Per Premise",$C$9),data,three,FALSE)/1000*pop,VLOOKUP(CONCATENATE($C$7,$I10,$C$8,$C$9),data,three,FALSE))</f>
        <v>-1.7363699999999999E-2</v>
      </c>
      <c r="Q10" s="34">
        <f t="shared" ref="Q10:Q33" si="5">IF($C$8="Aggregate",VLOOKUP(CONCATENATE($C$7,$I10,"Average Per Premise",$C$9),data,five,FALSE)/1000*pop,VLOOKUP(CONCATENATE($C$7,$I10,$C$8,$C$9),data,five,FALSE))</f>
        <v>1.84251E-2</v>
      </c>
      <c r="R10" s="34">
        <f t="shared" ref="R10:R33" si="6">IF($C$8="Aggregate",VLOOKUP(CONCATENATE($C$7,$I10,"Average Per Premise",$C$9),data,seven,FALSE)/1000*pop,VLOOKUP(CONCATENATE($C$7,$I10,$C$8,$C$9),data,seven,FALSE))</f>
        <v>5.4213900000000002E-2</v>
      </c>
      <c r="S10" s="34">
        <f t="shared" ref="S10:S33" si="7">IF($C$8="Aggregate",VLOOKUP(CONCATENATE($C$7,$I10,"Average Per Premise",$C$9),data,nine,FALSE)/1000*pop,VLOOKUP(CONCATENATE($C$7,$I10,$C$8,$C$9),data,nine,FALSE))</f>
        <v>0.1058873</v>
      </c>
      <c r="T10" t="str">
        <f t="shared" ref="T10:T33" si="8">IF(AND($I10&gt;=$G$7,$I10&lt;=$G$8),L10,"")</f>
        <v/>
      </c>
      <c r="U10" t="str">
        <f t="shared" ref="U10:U33" si="9">IF(AND($I10&gt;=$G$7,$I10&lt;=$G$8),M10,"")</f>
        <v/>
      </c>
      <c r="V10" t="str">
        <f t="shared" ref="V10:V33" si="10">IF(AND($I10&gt;=$G$7,$I10&lt;=$G$8),N10,"")</f>
        <v/>
      </c>
    </row>
    <row r="11" spans="2:23">
      <c r="B11" s="23" t="s">
        <v>33</v>
      </c>
      <c r="C11" s="46" t="s">
        <v>51</v>
      </c>
      <c r="E11" s="6" t="s">
        <v>11</v>
      </c>
      <c r="F11" s="20">
        <f>AVERAGE(U10:U33)</f>
        <v>0.34275498001574178</v>
      </c>
      <c r="G11" s="24"/>
      <c r="I11" s="33">
        <v>2</v>
      </c>
      <c r="J11" s="34">
        <f t="shared" si="0"/>
        <v>1.0475350000000001</v>
      </c>
      <c r="K11" s="34">
        <f t="shared" si="1"/>
        <v>1.0389459999999999</v>
      </c>
      <c r="L11" s="34">
        <f t="shared" ref="L11:L33" si="11">(K11-J11)</f>
        <v>-8.5890000000001798E-3</v>
      </c>
      <c r="M11" s="35">
        <f t="shared" ref="M11:M33" si="12">L11/K11</f>
        <v>-8.267032165290766E-3</v>
      </c>
      <c r="N11" s="36">
        <f t="shared" si="2"/>
        <v>71.423000000000002</v>
      </c>
      <c r="O11" s="34">
        <f t="shared" si="3"/>
        <v>-8.3389400000000002E-2</v>
      </c>
      <c r="P11" s="34">
        <f t="shared" si="4"/>
        <v>-3.9197000000000003E-2</v>
      </c>
      <c r="Q11" s="34">
        <f t="shared" si="5"/>
        <v>-8.5894999999999999E-3</v>
      </c>
      <c r="R11" s="34">
        <f t="shared" si="6"/>
        <v>2.2017999999999999E-2</v>
      </c>
      <c r="S11" s="34">
        <f t="shared" si="7"/>
        <v>6.6210400000000003E-2</v>
      </c>
      <c r="T11" t="str">
        <f t="shared" si="8"/>
        <v/>
      </c>
      <c r="U11" t="str">
        <f t="shared" si="9"/>
        <v/>
      </c>
      <c r="V11" t="str">
        <f t="shared" si="10"/>
        <v/>
      </c>
    </row>
    <row r="12" spans="2:23">
      <c r="B12" s="11"/>
      <c r="I12" s="33">
        <v>3</v>
      </c>
      <c r="J12" s="34">
        <f t="shared" si="0"/>
        <v>0.94036229999999998</v>
      </c>
      <c r="K12" s="34">
        <f t="shared" si="1"/>
        <v>0.93740089999999998</v>
      </c>
      <c r="L12" s="34">
        <f t="shared" si="11"/>
        <v>-2.9614000000000029E-3</v>
      </c>
      <c r="M12" s="35">
        <f t="shared" si="12"/>
        <v>-3.1591606110043238E-3</v>
      </c>
      <c r="N12" s="36">
        <f t="shared" si="2"/>
        <v>70.3767</v>
      </c>
      <c r="O12" s="34">
        <f t="shared" si="3"/>
        <v>-6.9903099999999996E-2</v>
      </c>
      <c r="P12" s="34">
        <f t="shared" si="4"/>
        <v>-3.0353399999999999E-2</v>
      </c>
      <c r="Q12" s="34">
        <f t="shared" si="5"/>
        <v>-2.9613999999999999E-3</v>
      </c>
      <c r="R12" s="34">
        <f t="shared" si="6"/>
        <v>2.44306E-2</v>
      </c>
      <c r="S12" s="34">
        <f t="shared" si="7"/>
        <v>6.3980300000000004E-2</v>
      </c>
      <c r="T12" t="str">
        <f t="shared" si="8"/>
        <v/>
      </c>
      <c r="U12" t="str">
        <f t="shared" si="9"/>
        <v/>
      </c>
      <c r="V12" t="str">
        <f t="shared" si="10"/>
        <v/>
      </c>
    </row>
    <row r="13" spans="2:23">
      <c r="B13" s="11"/>
      <c r="I13" s="33">
        <v>4</v>
      </c>
      <c r="J13" s="34">
        <f t="shared" si="0"/>
        <v>0.87017290000000003</v>
      </c>
      <c r="K13" s="34">
        <f t="shared" si="1"/>
        <v>0.8600044</v>
      </c>
      <c r="L13" s="34">
        <f t="shared" si="11"/>
        <v>-1.0168500000000025E-2</v>
      </c>
      <c r="M13" s="35">
        <f t="shared" si="12"/>
        <v>-1.182377671556102E-2</v>
      </c>
      <c r="N13" s="36">
        <f t="shared" si="2"/>
        <v>70.368700000000004</v>
      </c>
      <c r="O13" s="34">
        <f t="shared" si="3"/>
        <v>-7.1092500000000003E-2</v>
      </c>
      <c r="P13" s="34">
        <f t="shared" si="4"/>
        <v>-3.50981E-2</v>
      </c>
      <c r="Q13" s="34">
        <f t="shared" si="5"/>
        <v>-1.0168399999999999E-2</v>
      </c>
      <c r="R13" s="34">
        <f t="shared" si="6"/>
        <v>1.47612E-2</v>
      </c>
      <c r="S13" s="34">
        <f t="shared" si="7"/>
        <v>5.0755599999999998E-2</v>
      </c>
      <c r="T13" t="str">
        <f t="shared" si="8"/>
        <v/>
      </c>
      <c r="U13" t="str">
        <f t="shared" si="9"/>
        <v/>
      </c>
      <c r="V13" t="str">
        <f t="shared" si="10"/>
        <v/>
      </c>
    </row>
    <row r="14" spans="2:23">
      <c r="I14" s="33">
        <v>5</v>
      </c>
      <c r="J14" s="34">
        <f t="shared" si="0"/>
        <v>0.80898360000000002</v>
      </c>
      <c r="K14" s="34">
        <f t="shared" si="1"/>
        <v>0.78199339999999995</v>
      </c>
      <c r="L14" s="34">
        <f t="shared" si="11"/>
        <v>-2.6990200000000075E-2</v>
      </c>
      <c r="M14" s="35">
        <f t="shared" si="12"/>
        <v>-3.4514613550446945E-2</v>
      </c>
      <c r="N14" s="36">
        <f t="shared" si="2"/>
        <v>70.820899999999995</v>
      </c>
      <c r="O14" s="34">
        <f t="shared" si="3"/>
        <v>-7.9986799999999997E-2</v>
      </c>
      <c r="P14" s="34">
        <f t="shared" si="4"/>
        <v>-4.8675900000000001E-2</v>
      </c>
      <c r="Q14" s="34">
        <f t="shared" si="5"/>
        <v>-2.69901E-2</v>
      </c>
      <c r="R14" s="34">
        <f t="shared" si="6"/>
        <v>-5.3042999999999996E-3</v>
      </c>
      <c r="S14" s="34">
        <f t="shared" si="7"/>
        <v>2.6006600000000001E-2</v>
      </c>
      <c r="T14" t="str">
        <f t="shared" si="8"/>
        <v/>
      </c>
      <c r="U14" t="str">
        <f t="shared" si="9"/>
        <v/>
      </c>
      <c r="V14" t="str">
        <f t="shared" si="10"/>
        <v/>
      </c>
    </row>
    <row r="15" spans="2:23">
      <c r="I15" s="33">
        <v>6</v>
      </c>
      <c r="J15" s="34">
        <f t="shared" si="0"/>
        <v>0.82820179999999999</v>
      </c>
      <c r="K15" s="34">
        <f t="shared" si="1"/>
        <v>0.85983779999999999</v>
      </c>
      <c r="L15" s="34">
        <f t="shared" si="11"/>
        <v>3.1635999999999997E-2</v>
      </c>
      <c r="M15" s="35">
        <f t="shared" si="12"/>
        <v>3.6792985839887472E-2</v>
      </c>
      <c r="N15" s="36">
        <f t="shared" si="2"/>
        <v>72.238699999999994</v>
      </c>
      <c r="O15" s="34">
        <f t="shared" si="3"/>
        <v>-2.4600199999999999E-2</v>
      </c>
      <c r="P15" s="34">
        <f t="shared" si="4"/>
        <v>8.6245999999999996E-3</v>
      </c>
      <c r="Q15" s="34">
        <f t="shared" si="5"/>
        <v>3.1635900000000002E-2</v>
      </c>
      <c r="R15" s="34">
        <f t="shared" si="6"/>
        <v>5.4647300000000003E-2</v>
      </c>
      <c r="S15" s="34">
        <f t="shared" si="7"/>
        <v>8.7872099999999995E-2</v>
      </c>
      <c r="T15" t="str">
        <f t="shared" si="8"/>
        <v/>
      </c>
      <c r="U15" t="str">
        <f t="shared" si="9"/>
        <v/>
      </c>
      <c r="V15" t="str">
        <f t="shared" si="10"/>
        <v/>
      </c>
    </row>
    <row r="16" spans="2:23">
      <c r="I16" s="33">
        <v>7</v>
      </c>
      <c r="J16" s="34">
        <f t="shared" si="0"/>
        <v>0.96435870000000001</v>
      </c>
      <c r="K16" s="34">
        <f t="shared" si="1"/>
        <v>0.97847010000000001</v>
      </c>
      <c r="L16" s="34">
        <f t="shared" si="11"/>
        <v>1.4111399999999996E-2</v>
      </c>
      <c r="M16" s="35">
        <f t="shared" si="12"/>
        <v>1.4421902110243323E-2</v>
      </c>
      <c r="N16" s="36">
        <f t="shared" si="2"/>
        <v>73.323099999999997</v>
      </c>
      <c r="O16" s="34">
        <f t="shared" si="3"/>
        <v>-4.6760200000000002E-2</v>
      </c>
      <c r="P16" s="34">
        <f t="shared" si="4"/>
        <v>-1.07968E-2</v>
      </c>
      <c r="Q16" s="34">
        <f t="shared" si="5"/>
        <v>1.41113E-2</v>
      </c>
      <c r="R16" s="34">
        <f t="shared" si="6"/>
        <v>3.9019499999999999E-2</v>
      </c>
      <c r="S16" s="34">
        <f t="shared" si="7"/>
        <v>7.4982900000000005E-2</v>
      </c>
      <c r="T16" t="str">
        <f t="shared" si="8"/>
        <v/>
      </c>
      <c r="U16" t="str">
        <f t="shared" si="9"/>
        <v/>
      </c>
      <c r="V16" t="str">
        <f t="shared" si="10"/>
        <v/>
      </c>
    </row>
    <row r="17" spans="9:22">
      <c r="I17" s="33">
        <v>8</v>
      </c>
      <c r="J17" s="34">
        <f t="shared" si="0"/>
        <v>1.0573779999999999</v>
      </c>
      <c r="K17" s="34">
        <f t="shared" si="1"/>
        <v>1.044103</v>
      </c>
      <c r="L17" s="34">
        <f t="shared" si="11"/>
        <v>-1.3274999999999926E-2</v>
      </c>
      <c r="M17" s="35">
        <f t="shared" si="12"/>
        <v>-1.271426286487054E-2</v>
      </c>
      <c r="N17" s="36">
        <f t="shared" si="2"/>
        <v>76.982500000000002</v>
      </c>
      <c r="O17" s="34">
        <f t="shared" si="3"/>
        <v>-7.9326199999999999E-2</v>
      </c>
      <c r="P17" s="34">
        <f t="shared" si="4"/>
        <v>-4.0302600000000001E-2</v>
      </c>
      <c r="Q17" s="34">
        <f t="shared" si="5"/>
        <v>-1.3275E-2</v>
      </c>
      <c r="R17" s="34">
        <f t="shared" si="6"/>
        <v>1.37526E-2</v>
      </c>
      <c r="S17" s="34">
        <f t="shared" si="7"/>
        <v>5.2776200000000002E-2</v>
      </c>
      <c r="T17" t="str">
        <f t="shared" si="8"/>
        <v/>
      </c>
      <c r="U17" t="str">
        <f t="shared" si="9"/>
        <v/>
      </c>
      <c r="V17" t="str">
        <f t="shared" si="10"/>
        <v/>
      </c>
    </row>
    <row r="18" spans="9:22">
      <c r="I18" s="33">
        <v>9</v>
      </c>
      <c r="J18" s="34">
        <f t="shared" si="0"/>
        <v>1.1917070000000001</v>
      </c>
      <c r="K18" s="34">
        <f t="shared" si="1"/>
        <v>1.1445289999999999</v>
      </c>
      <c r="L18" s="34">
        <f t="shared" si="11"/>
        <v>-4.7178000000000164E-2</v>
      </c>
      <c r="M18" s="35">
        <f t="shared" si="12"/>
        <v>-4.1220449634740725E-2</v>
      </c>
      <c r="N18" s="36">
        <f t="shared" si="2"/>
        <v>81.907799999999995</v>
      </c>
      <c r="O18" s="34">
        <f t="shared" si="3"/>
        <v>-0.13419400000000001</v>
      </c>
      <c r="P18" s="34">
        <f t="shared" si="4"/>
        <v>-8.2784300000000005E-2</v>
      </c>
      <c r="Q18" s="34">
        <f t="shared" si="5"/>
        <v>-4.7177999999999998E-2</v>
      </c>
      <c r="R18" s="34">
        <f t="shared" si="6"/>
        <v>-1.15718E-2</v>
      </c>
      <c r="S18" s="34">
        <f t="shared" si="7"/>
        <v>3.9837999999999998E-2</v>
      </c>
      <c r="T18" t="str">
        <f t="shared" si="8"/>
        <v/>
      </c>
      <c r="U18" t="str">
        <f t="shared" si="9"/>
        <v/>
      </c>
      <c r="V18" t="str">
        <f t="shared" si="10"/>
        <v/>
      </c>
    </row>
    <row r="19" spans="9:22">
      <c r="I19" s="33">
        <v>10</v>
      </c>
      <c r="J19" s="34">
        <f t="shared" si="0"/>
        <v>1.314878</v>
      </c>
      <c r="K19" s="34">
        <f t="shared" si="1"/>
        <v>1.2460230000000001</v>
      </c>
      <c r="L19" s="34">
        <f t="shared" si="11"/>
        <v>-6.8854999999999889E-2</v>
      </c>
      <c r="M19" s="35">
        <f t="shared" si="12"/>
        <v>-5.5259814626214668E-2</v>
      </c>
      <c r="N19" s="36">
        <f t="shared" si="2"/>
        <v>86.197299999999998</v>
      </c>
      <c r="O19" s="34">
        <f t="shared" si="3"/>
        <v>-0.1645605</v>
      </c>
      <c r="P19" s="34">
        <f t="shared" si="4"/>
        <v>-0.1080165</v>
      </c>
      <c r="Q19" s="34">
        <f t="shared" si="5"/>
        <v>-6.8854299999999993E-2</v>
      </c>
      <c r="R19" s="34">
        <f t="shared" si="6"/>
        <v>-2.9692099999999999E-2</v>
      </c>
      <c r="S19" s="34">
        <f t="shared" si="7"/>
        <v>2.6851900000000001E-2</v>
      </c>
      <c r="T19" t="str">
        <f t="shared" si="8"/>
        <v/>
      </c>
      <c r="U19" t="str">
        <f t="shared" si="9"/>
        <v/>
      </c>
      <c r="V19" t="str">
        <f t="shared" si="10"/>
        <v/>
      </c>
    </row>
    <row r="20" spans="9:22">
      <c r="I20" s="33">
        <v>11</v>
      </c>
      <c r="J20" s="34">
        <f t="shared" si="0"/>
        <v>1.462224</v>
      </c>
      <c r="K20" s="34">
        <f t="shared" si="1"/>
        <v>1.4675879999999999</v>
      </c>
      <c r="L20" s="34">
        <f t="shared" si="11"/>
        <v>5.3639999999999244E-3</v>
      </c>
      <c r="M20" s="35">
        <f t="shared" si="12"/>
        <v>3.6549767373404013E-3</v>
      </c>
      <c r="N20" s="36">
        <f t="shared" si="2"/>
        <v>88.663399999999996</v>
      </c>
      <c r="O20" s="34">
        <f t="shared" si="3"/>
        <v>-0.1011112</v>
      </c>
      <c r="P20" s="34">
        <f t="shared" si="4"/>
        <v>-3.8204299999999997E-2</v>
      </c>
      <c r="Q20" s="34">
        <f t="shared" si="5"/>
        <v>5.3648000000000003E-3</v>
      </c>
      <c r="R20" s="34">
        <f t="shared" si="6"/>
        <v>4.8933900000000002E-2</v>
      </c>
      <c r="S20" s="34">
        <f t="shared" si="7"/>
        <v>0.1118407</v>
      </c>
      <c r="T20" t="str">
        <f t="shared" si="8"/>
        <v/>
      </c>
      <c r="U20" t="str">
        <f t="shared" si="9"/>
        <v/>
      </c>
      <c r="V20" t="str">
        <f t="shared" si="10"/>
        <v/>
      </c>
    </row>
    <row r="21" spans="9:22">
      <c r="I21" s="33">
        <v>12</v>
      </c>
      <c r="J21" s="34">
        <f t="shared" si="0"/>
        <v>1.7132339999999999</v>
      </c>
      <c r="K21" s="34">
        <f t="shared" si="1"/>
        <v>1.750562</v>
      </c>
      <c r="L21" s="34">
        <f t="shared" si="11"/>
        <v>3.7328000000000028E-2</v>
      </c>
      <c r="M21" s="35">
        <f t="shared" si="12"/>
        <v>2.132343784453223E-2</v>
      </c>
      <c r="N21" s="36">
        <f t="shared" si="2"/>
        <v>90.111000000000004</v>
      </c>
      <c r="O21" s="34">
        <f t="shared" si="3"/>
        <v>-8.5425399999999999E-2</v>
      </c>
      <c r="P21" s="34">
        <f t="shared" si="4"/>
        <v>-1.29021E-2</v>
      </c>
      <c r="Q21" s="34">
        <f t="shared" si="5"/>
        <v>3.7327399999999997E-2</v>
      </c>
      <c r="R21" s="34">
        <f t="shared" si="6"/>
        <v>8.7556899999999993E-2</v>
      </c>
      <c r="S21" s="34">
        <f t="shared" si="7"/>
        <v>0.16008020000000001</v>
      </c>
      <c r="T21" t="str">
        <f t="shared" si="8"/>
        <v/>
      </c>
      <c r="U21" t="str">
        <f t="shared" si="9"/>
        <v/>
      </c>
      <c r="V21" t="str">
        <f t="shared" si="10"/>
        <v/>
      </c>
    </row>
    <row r="22" spans="9:22">
      <c r="I22" s="33">
        <v>13</v>
      </c>
      <c r="J22" s="34">
        <f t="shared" si="0"/>
        <v>2.0017420000000001</v>
      </c>
      <c r="K22" s="34">
        <f t="shared" si="1"/>
        <v>2.0017420000000001</v>
      </c>
      <c r="L22" s="34">
        <f t="shared" si="11"/>
        <v>0</v>
      </c>
      <c r="M22" s="35">
        <f t="shared" si="12"/>
        <v>0</v>
      </c>
      <c r="N22" s="36">
        <f t="shared" si="2"/>
        <v>90.954300000000003</v>
      </c>
      <c r="O22" s="34">
        <f t="shared" si="3"/>
        <v>-0.13707859999999999</v>
      </c>
      <c r="P22" s="34">
        <f t="shared" si="4"/>
        <v>-5.6091500000000002E-2</v>
      </c>
      <c r="Q22" s="34">
        <f t="shared" si="5"/>
        <v>0</v>
      </c>
      <c r="R22" s="34">
        <f t="shared" si="6"/>
        <v>5.6091500000000002E-2</v>
      </c>
      <c r="S22" s="34">
        <f t="shared" si="7"/>
        <v>0.13707859999999999</v>
      </c>
      <c r="T22" t="str">
        <f t="shared" si="8"/>
        <v/>
      </c>
      <c r="U22" t="str">
        <f t="shared" si="9"/>
        <v/>
      </c>
      <c r="V22" t="str">
        <f t="shared" si="10"/>
        <v/>
      </c>
    </row>
    <row r="23" spans="9:22">
      <c r="I23" s="33">
        <v>14</v>
      </c>
      <c r="J23" s="34">
        <f t="shared" si="0"/>
        <v>1.6381509999999999</v>
      </c>
      <c r="K23" s="34">
        <f t="shared" si="1"/>
        <v>2.1924510000000001</v>
      </c>
      <c r="L23" s="34">
        <f t="shared" si="11"/>
        <v>0.55430000000000024</v>
      </c>
      <c r="M23" s="35">
        <f t="shared" si="12"/>
        <v>0.2528220699117108</v>
      </c>
      <c r="N23" s="36">
        <f t="shared" si="2"/>
        <v>91.102999999999994</v>
      </c>
      <c r="O23" s="34">
        <f t="shared" si="3"/>
        <v>0.42278060000000001</v>
      </c>
      <c r="P23" s="34">
        <f t="shared" si="4"/>
        <v>0.50048340000000002</v>
      </c>
      <c r="Q23" s="34">
        <f t="shared" si="5"/>
        <v>0.55430009999999996</v>
      </c>
      <c r="R23" s="34">
        <f t="shared" si="6"/>
        <v>0.60811669999999995</v>
      </c>
      <c r="S23" s="34">
        <f t="shared" si="7"/>
        <v>0.68581959999999997</v>
      </c>
      <c r="T23">
        <f t="shared" si="8"/>
        <v>0.55430000000000024</v>
      </c>
      <c r="U23">
        <f t="shared" si="9"/>
        <v>0.2528220699117108</v>
      </c>
      <c r="V23">
        <f t="shared" si="10"/>
        <v>91.102999999999994</v>
      </c>
    </row>
    <row r="24" spans="9:22">
      <c r="I24" s="33">
        <v>15</v>
      </c>
      <c r="J24" s="34">
        <f t="shared" si="0"/>
        <v>1.5814699999999999</v>
      </c>
      <c r="K24" s="34">
        <f t="shared" si="1"/>
        <v>2.4759959999999999</v>
      </c>
      <c r="L24" s="34">
        <f t="shared" si="11"/>
        <v>0.89452599999999993</v>
      </c>
      <c r="M24" s="35">
        <f t="shared" si="12"/>
        <v>0.3612792589325669</v>
      </c>
      <c r="N24" s="36">
        <f t="shared" si="2"/>
        <v>92.210899999999995</v>
      </c>
      <c r="O24" s="34">
        <f t="shared" si="3"/>
        <v>0.75787959999999999</v>
      </c>
      <c r="P24" s="34">
        <f t="shared" si="4"/>
        <v>0.83861160000000001</v>
      </c>
      <c r="Q24" s="34">
        <f t="shared" si="5"/>
        <v>0.89452640000000005</v>
      </c>
      <c r="R24" s="34">
        <f t="shared" si="6"/>
        <v>0.95044110000000004</v>
      </c>
      <c r="S24" s="34">
        <f t="shared" si="7"/>
        <v>1.0311729999999999</v>
      </c>
      <c r="T24">
        <f t="shared" si="8"/>
        <v>0.89452599999999993</v>
      </c>
      <c r="U24">
        <f t="shared" si="9"/>
        <v>0.3612792589325669</v>
      </c>
      <c r="V24">
        <f t="shared" si="10"/>
        <v>92.210899999999995</v>
      </c>
    </row>
    <row r="25" spans="9:22">
      <c r="I25" s="33">
        <v>16</v>
      </c>
      <c r="J25" s="34">
        <f t="shared" si="0"/>
        <v>1.707662</v>
      </c>
      <c r="K25" s="34">
        <f t="shared" si="1"/>
        <v>2.7395800000000001</v>
      </c>
      <c r="L25" s="34">
        <f t="shared" si="11"/>
        <v>1.0319180000000001</v>
      </c>
      <c r="M25" s="35">
        <f t="shared" si="12"/>
        <v>0.37667014651880948</v>
      </c>
      <c r="N25" s="36">
        <f t="shared" si="2"/>
        <v>93.703299999999999</v>
      </c>
      <c r="O25" s="34">
        <f t="shared" si="3"/>
        <v>0.89141420000000005</v>
      </c>
      <c r="P25" s="34">
        <f t="shared" si="4"/>
        <v>0.97442499999999999</v>
      </c>
      <c r="Q25" s="34">
        <f t="shared" si="5"/>
        <v>1.0319179999999999</v>
      </c>
      <c r="R25" s="34">
        <f t="shared" si="6"/>
        <v>1.0894109999999999</v>
      </c>
      <c r="S25" s="34">
        <f t="shared" si="7"/>
        <v>1.1724220000000001</v>
      </c>
      <c r="T25">
        <f t="shared" si="8"/>
        <v>1.0319180000000001</v>
      </c>
      <c r="U25">
        <f t="shared" si="9"/>
        <v>0.37667014651880948</v>
      </c>
      <c r="V25">
        <f t="shared" si="10"/>
        <v>93.703299999999999</v>
      </c>
    </row>
    <row r="26" spans="9:22">
      <c r="I26" s="33">
        <v>17</v>
      </c>
      <c r="J26" s="34">
        <f t="shared" si="0"/>
        <v>1.843953</v>
      </c>
      <c r="K26" s="34">
        <f t="shared" si="1"/>
        <v>2.9753099999999999</v>
      </c>
      <c r="L26" s="34">
        <f t="shared" si="11"/>
        <v>1.1313569999999999</v>
      </c>
      <c r="M26" s="35">
        <f t="shared" si="12"/>
        <v>0.38024844469988001</v>
      </c>
      <c r="N26" s="36">
        <f t="shared" si="2"/>
        <v>91.854200000000006</v>
      </c>
      <c r="O26" s="34">
        <f t="shared" si="3"/>
        <v>0.99030949999999995</v>
      </c>
      <c r="P26" s="34">
        <f t="shared" si="4"/>
        <v>1.073642</v>
      </c>
      <c r="Q26" s="34">
        <f t="shared" si="5"/>
        <v>1.1313580000000001</v>
      </c>
      <c r="R26" s="34">
        <f t="shared" si="6"/>
        <v>1.189073</v>
      </c>
      <c r="S26" s="34">
        <f t="shared" si="7"/>
        <v>1.2724059999999999</v>
      </c>
      <c r="T26">
        <f t="shared" si="8"/>
        <v>1.1313569999999999</v>
      </c>
      <c r="U26">
        <f t="shared" si="9"/>
        <v>0.38024844469988001</v>
      </c>
      <c r="V26">
        <f t="shared" si="10"/>
        <v>91.854200000000006</v>
      </c>
    </row>
    <row r="27" spans="9:22">
      <c r="I27" s="33">
        <v>18</v>
      </c>
      <c r="J27" s="34">
        <f t="shared" si="0"/>
        <v>3.0456919999999998</v>
      </c>
      <c r="K27" s="34">
        <f t="shared" si="1"/>
        <v>3.0911379999999999</v>
      </c>
      <c r="L27" s="34">
        <f t="shared" si="11"/>
        <v>4.5446000000000097E-2</v>
      </c>
      <c r="M27" s="35">
        <f t="shared" si="12"/>
        <v>1.4702028832100054E-2</v>
      </c>
      <c r="N27" s="36">
        <f t="shared" si="2"/>
        <v>86.336500000000001</v>
      </c>
      <c r="O27" s="34">
        <f t="shared" si="3"/>
        <v>-0.11452809999999999</v>
      </c>
      <c r="P27" s="34">
        <f t="shared" si="4"/>
        <v>-2.00141E-2</v>
      </c>
      <c r="Q27" s="34">
        <f t="shared" si="5"/>
        <v>4.5445899999999997E-2</v>
      </c>
      <c r="R27" s="34">
        <f t="shared" si="6"/>
        <v>0.110906</v>
      </c>
      <c r="S27" s="34">
        <f t="shared" si="7"/>
        <v>0.20541989999999999</v>
      </c>
      <c r="T27" t="str">
        <f t="shared" si="8"/>
        <v/>
      </c>
      <c r="U27" t="str">
        <f t="shared" si="9"/>
        <v/>
      </c>
      <c r="V27" t="str">
        <f t="shared" si="10"/>
        <v/>
      </c>
    </row>
    <row r="28" spans="9:22">
      <c r="I28" s="33">
        <v>19</v>
      </c>
      <c r="J28" s="34">
        <f t="shared" si="0"/>
        <v>3.3162929999999999</v>
      </c>
      <c r="K28" s="34">
        <f t="shared" si="1"/>
        <v>2.9243790000000001</v>
      </c>
      <c r="L28" s="34">
        <f t="shared" si="11"/>
        <v>-0.39191399999999987</v>
      </c>
      <c r="M28" s="35">
        <f t="shared" si="12"/>
        <v>-0.13401614496616199</v>
      </c>
      <c r="N28" s="36">
        <f t="shared" si="2"/>
        <v>81.287400000000005</v>
      </c>
      <c r="O28" s="34">
        <f t="shared" si="3"/>
        <v>-0.54993700000000001</v>
      </c>
      <c r="P28" s="34">
        <f t="shared" si="4"/>
        <v>-0.45657599999999998</v>
      </c>
      <c r="Q28" s="34">
        <f t="shared" si="5"/>
        <v>-0.3919144</v>
      </c>
      <c r="R28" s="34">
        <f t="shared" si="6"/>
        <v>-0.32725280000000001</v>
      </c>
      <c r="S28" s="34">
        <f t="shared" si="7"/>
        <v>-0.23389170000000001</v>
      </c>
      <c r="T28" t="str">
        <f t="shared" si="8"/>
        <v/>
      </c>
      <c r="U28" t="str">
        <f t="shared" si="9"/>
        <v/>
      </c>
      <c r="V28" t="str">
        <f t="shared" si="10"/>
        <v/>
      </c>
    </row>
    <row r="29" spans="9:22">
      <c r="I29" s="33">
        <v>20</v>
      </c>
      <c r="J29" s="34">
        <f t="shared" si="0"/>
        <v>3.0679129999999999</v>
      </c>
      <c r="K29" s="34">
        <f t="shared" si="1"/>
        <v>2.6536900000000001</v>
      </c>
      <c r="L29" s="34">
        <f t="shared" si="11"/>
        <v>-0.41422299999999979</v>
      </c>
      <c r="M29" s="35">
        <f t="shared" si="12"/>
        <v>-0.15609321360068423</v>
      </c>
      <c r="N29" s="36">
        <f t="shared" si="2"/>
        <v>77.110500000000002</v>
      </c>
      <c r="O29" s="34">
        <f t="shared" si="3"/>
        <v>-0.56226609999999999</v>
      </c>
      <c r="P29" s="34">
        <f t="shared" si="4"/>
        <v>-0.47480139999999998</v>
      </c>
      <c r="Q29" s="34">
        <f t="shared" si="5"/>
        <v>-0.41422369999999997</v>
      </c>
      <c r="R29" s="34">
        <f t="shared" si="6"/>
        <v>-0.35364600000000002</v>
      </c>
      <c r="S29" s="34">
        <f t="shared" si="7"/>
        <v>-0.26618130000000001</v>
      </c>
      <c r="T29" t="str">
        <f t="shared" si="8"/>
        <v/>
      </c>
      <c r="U29" t="str">
        <f t="shared" si="9"/>
        <v/>
      </c>
      <c r="V29" t="str">
        <f t="shared" si="10"/>
        <v/>
      </c>
    </row>
    <row r="30" spans="9:22">
      <c r="I30" s="33">
        <v>21</v>
      </c>
      <c r="J30" s="34">
        <f t="shared" si="0"/>
        <v>2.7810579999999998</v>
      </c>
      <c r="K30" s="34">
        <f t="shared" si="1"/>
        <v>2.4536280000000001</v>
      </c>
      <c r="L30" s="34">
        <f t="shared" si="11"/>
        <v>-0.32742999999999967</v>
      </c>
      <c r="M30" s="35">
        <f t="shared" si="12"/>
        <v>-0.13344728703780673</v>
      </c>
      <c r="N30" s="36">
        <f t="shared" si="2"/>
        <v>76.266499999999994</v>
      </c>
      <c r="O30" s="34">
        <f t="shared" si="3"/>
        <v>-0.46297539999999998</v>
      </c>
      <c r="P30" s="34">
        <f t="shared" si="4"/>
        <v>-0.38289420000000002</v>
      </c>
      <c r="Q30" s="34">
        <f t="shared" si="5"/>
        <v>-0.3274302</v>
      </c>
      <c r="R30" s="34">
        <f t="shared" si="6"/>
        <v>-0.27196629999999999</v>
      </c>
      <c r="S30" s="34">
        <f t="shared" si="7"/>
        <v>-0.1918851</v>
      </c>
      <c r="T30" t="str">
        <f t="shared" si="8"/>
        <v/>
      </c>
      <c r="U30" t="str">
        <f t="shared" si="9"/>
        <v/>
      </c>
      <c r="V30" t="str">
        <f t="shared" si="10"/>
        <v/>
      </c>
    </row>
    <row r="31" spans="9:22">
      <c r="I31" s="33">
        <v>22</v>
      </c>
      <c r="J31" s="34">
        <f t="shared" si="0"/>
        <v>2.4096359999999999</v>
      </c>
      <c r="K31" s="34">
        <f t="shared" si="1"/>
        <v>2.230855</v>
      </c>
      <c r="L31" s="34">
        <f t="shared" si="11"/>
        <v>-0.17878099999999986</v>
      </c>
      <c r="M31" s="35">
        <f t="shared" si="12"/>
        <v>-8.0140125646893171E-2</v>
      </c>
      <c r="N31" s="36">
        <f t="shared" si="2"/>
        <v>75.347300000000004</v>
      </c>
      <c r="O31" s="34">
        <f t="shared" si="3"/>
        <v>-0.30550749999999999</v>
      </c>
      <c r="P31" s="34">
        <f t="shared" si="4"/>
        <v>-0.2306367</v>
      </c>
      <c r="Q31" s="34">
        <f t="shared" si="5"/>
        <v>-0.17878150000000001</v>
      </c>
      <c r="R31" s="34">
        <f t="shared" si="6"/>
        <v>-0.12692629999999999</v>
      </c>
      <c r="S31" s="34">
        <f t="shared" si="7"/>
        <v>-5.20556E-2</v>
      </c>
      <c r="T31" t="str">
        <f t="shared" si="8"/>
        <v/>
      </c>
      <c r="U31" t="str">
        <f t="shared" si="9"/>
        <v/>
      </c>
      <c r="V31" t="str">
        <f t="shared" si="10"/>
        <v/>
      </c>
    </row>
    <row r="32" spans="9:22">
      <c r="I32" s="33">
        <v>23</v>
      </c>
      <c r="J32" s="34">
        <f t="shared" si="0"/>
        <v>1.978869</v>
      </c>
      <c r="K32" s="34">
        <f t="shared" si="1"/>
        <v>1.8708370000000001</v>
      </c>
      <c r="L32" s="34">
        <f t="shared" si="11"/>
        <v>-0.10803199999999991</v>
      </c>
      <c r="M32" s="35">
        <f t="shared" si="12"/>
        <v>-5.7745276579413335E-2</v>
      </c>
      <c r="N32" s="36">
        <f t="shared" si="2"/>
        <v>73.418599999999998</v>
      </c>
      <c r="O32" s="34">
        <f t="shared" si="3"/>
        <v>-0.21917529999999999</v>
      </c>
      <c r="P32" s="34">
        <f t="shared" si="4"/>
        <v>-0.15351100000000001</v>
      </c>
      <c r="Q32" s="34">
        <f t="shared" si="5"/>
        <v>-0.10803210000000001</v>
      </c>
      <c r="R32" s="34">
        <f t="shared" si="6"/>
        <v>-6.2553200000000003E-2</v>
      </c>
      <c r="S32" s="34">
        <f t="shared" si="7"/>
        <v>3.1110999999999999E-3</v>
      </c>
      <c r="T32" t="str">
        <f t="shared" si="8"/>
        <v/>
      </c>
      <c r="U32" t="str">
        <f t="shared" si="9"/>
        <v/>
      </c>
      <c r="V32" t="str">
        <f t="shared" si="10"/>
        <v/>
      </c>
    </row>
    <row r="33" spans="2:25">
      <c r="I33" s="33">
        <v>24</v>
      </c>
      <c r="J33" s="34">
        <f t="shared" si="0"/>
        <v>1.5702370000000001</v>
      </c>
      <c r="K33" s="34">
        <f t="shared" si="1"/>
        <v>1.5174859999999999</v>
      </c>
      <c r="L33" s="34">
        <f t="shared" si="11"/>
        <v>-5.2751000000000214E-2</v>
      </c>
      <c r="M33" s="35">
        <f t="shared" si="12"/>
        <v>-3.4762099946885977E-2</v>
      </c>
      <c r="N33" s="36">
        <f t="shared" si="2"/>
        <v>72.384200000000007</v>
      </c>
      <c r="O33" s="34">
        <f t="shared" si="3"/>
        <v>-0.14826990000000001</v>
      </c>
      <c r="P33" s="34">
        <f t="shared" si="4"/>
        <v>-9.1836399999999999E-2</v>
      </c>
      <c r="Q33" s="34">
        <f t="shared" si="5"/>
        <v>-5.2750699999999998E-2</v>
      </c>
      <c r="R33" s="34">
        <f t="shared" si="6"/>
        <v>-1.3665E-2</v>
      </c>
      <c r="S33" s="34">
        <f t="shared" si="7"/>
        <v>4.2768500000000001E-2</v>
      </c>
      <c r="T33" t="str">
        <f t="shared" si="8"/>
        <v/>
      </c>
      <c r="U33" t="str">
        <f t="shared" si="9"/>
        <v/>
      </c>
      <c r="V33" t="str">
        <f t="shared" si="10"/>
        <v/>
      </c>
    </row>
    <row r="34" spans="2:25">
      <c r="O34" s="32"/>
    </row>
    <row r="35" spans="2:25" ht="15" customHeight="1">
      <c r="I35" s="25"/>
      <c r="J35" s="26"/>
      <c r="K35" s="24"/>
      <c r="L35" s="27"/>
      <c r="M35" s="30"/>
      <c r="O35" s="28"/>
      <c r="P35" s="28"/>
      <c r="Q35" s="28"/>
      <c r="R35" s="28"/>
      <c r="S35" s="28"/>
      <c r="U35" s="28"/>
      <c r="V35" s="28"/>
      <c r="W35" s="28"/>
      <c r="X35" s="28"/>
      <c r="Y35" s="28"/>
    </row>
    <row r="36" spans="2:25">
      <c r="I36" s="25"/>
      <c r="J36" s="26"/>
      <c r="K36" s="24"/>
      <c r="L36" s="27"/>
      <c r="M36" s="30"/>
      <c r="O36" s="28"/>
      <c r="P36" s="28"/>
      <c r="Q36" s="28"/>
      <c r="R36" s="28"/>
      <c r="S36" s="28"/>
      <c r="U36" s="28"/>
      <c r="V36" s="28"/>
      <c r="W36" s="28"/>
      <c r="X36" s="28"/>
      <c r="Y36" s="28"/>
    </row>
    <row r="37" spans="2:25">
      <c r="I37" s="25"/>
      <c r="J37" s="26"/>
      <c r="K37" s="24"/>
      <c r="L37" s="27"/>
      <c r="M37" s="30"/>
      <c r="O37" s="28"/>
      <c r="P37" s="28"/>
      <c r="Q37" s="28"/>
      <c r="R37" s="28"/>
      <c r="S37" s="28"/>
      <c r="U37" s="28"/>
      <c r="V37" s="28"/>
      <c r="W37" s="28"/>
      <c r="X37" s="28"/>
      <c r="Y37" s="28"/>
    </row>
    <row r="38" spans="2:25">
      <c r="I38" s="25"/>
      <c r="J38" s="26"/>
      <c r="K38" s="24"/>
      <c r="L38" s="27"/>
      <c r="M38" s="30"/>
      <c r="O38" s="28"/>
      <c r="P38" s="28"/>
      <c r="Q38" s="28"/>
      <c r="R38" s="28"/>
      <c r="S38" s="28"/>
      <c r="U38" s="28"/>
      <c r="V38" s="28"/>
      <c r="W38" s="28"/>
      <c r="X38" s="28"/>
      <c r="Y38" s="28"/>
    </row>
    <row r="39" spans="2:25">
      <c r="I39" s="25"/>
      <c r="J39" s="26"/>
      <c r="K39" s="24"/>
      <c r="L39" s="27"/>
      <c r="M39" s="30"/>
      <c r="O39" s="28"/>
      <c r="P39" s="28"/>
      <c r="Q39" s="28"/>
      <c r="R39" s="28"/>
      <c r="S39" s="28"/>
      <c r="U39" s="28"/>
      <c r="V39" s="28"/>
      <c r="W39" s="28"/>
      <c r="X39" s="28"/>
      <c r="Y39" s="28"/>
    </row>
    <row r="40" spans="2:25">
      <c r="I40" s="25"/>
      <c r="J40" s="26"/>
      <c r="K40" s="24"/>
      <c r="L40" s="27"/>
      <c r="M40" s="24"/>
      <c r="O40" s="28"/>
      <c r="P40" s="28"/>
      <c r="Q40" s="28"/>
      <c r="R40" s="28"/>
      <c r="S40" s="28"/>
      <c r="U40" s="28"/>
      <c r="V40" s="28"/>
      <c r="W40" s="28"/>
      <c r="X40" s="28"/>
      <c r="Y40" s="28"/>
    </row>
    <row r="41" spans="2:25" ht="13.5" customHeight="1">
      <c r="I41" s="25"/>
      <c r="J41" s="26"/>
      <c r="K41" s="24"/>
      <c r="L41" s="27"/>
      <c r="M41" s="24"/>
      <c r="O41" s="28"/>
      <c r="P41" s="28"/>
      <c r="Q41" s="28"/>
      <c r="R41" s="28"/>
      <c r="S41" s="28"/>
      <c r="U41" s="28"/>
      <c r="V41" s="28"/>
      <c r="W41" s="28"/>
      <c r="X41" s="28"/>
      <c r="Y41" s="28"/>
    </row>
    <row r="42" spans="2:25">
      <c r="B42" t="s">
        <v>62</v>
      </c>
      <c r="I42" s="25"/>
      <c r="J42" s="26"/>
      <c r="K42" s="24"/>
      <c r="L42" s="27"/>
      <c r="M42" s="24"/>
      <c r="O42" s="28"/>
      <c r="P42" s="28"/>
      <c r="Q42" s="28"/>
      <c r="R42" s="28"/>
      <c r="S42" s="28"/>
      <c r="U42" s="28"/>
      <c r="V42" s="28"/>
      <c r="W42" s="28"/>
      <c r="X42" s="28"/>
      <c r="Y42" s="28"/>
    </row>
    <row r="43" spans="2:25" hidden="1">
      <c r="B43" t="s">
        <v>53</v>
      </c>
      <c r="C43">
        <f>IF($C$11="Adjusted",4,3)</f>
        <v>4</v>
      </c>
      <c r="I43" s="25"/>
      <c r="J43" s="26"/>
      <c r="K43" s="24"/>
      <c r="L43" s="27"/>
      <c r="M43" s="24"/>
      <c r="O43" s="28"/>
      <c r="P43" s="28"/>
      <c r="Q43" s="28"/>
      <c r="R43" s="28"/>
      <c r="S43" s="28"/>
      <c r="U43" s="28"/>
      <c r="V43" s="28"/>
      <c r="W43" s="28"/>
      <c r="X43" s="28"/>
      <c r="Y43" s="28"/>
    </row>
    <row r="44" spans="2:25" hidden="1">
      <c r="B44" t="s">
        <v>54</v>
      </c>
      <c r="C44" t="s">
        <v>55</v>
      </c>
      <c r="D44" t="s">
        <v>56</v>
      </c>
      <c r="E44" t="s">
        <v>57</v>
      </c>
      <c r="F44" t="s">
        <v>58</v>
      </c>
      <c r="I44" s="25"/>
      <c r="J44" s="26"/>
      <c r="K44" s="24"/>
      <c r="L44" s="27"/>
      <c r="M44" s="24"/>
      <c r="O44" s="28"/>
      <c r="P44" s="28"/>
      <c r="Q44" s="28"/>
      <c r="R44" s="28"/>
      <c r="S44" s="28"/>
      <c r="U44" s="28"/>
      <c r="V44" s="28"/>
      <c r="W44" s="28"/>
      <c r="X44" s="28"/>
      <c r="Y44" s="28"/>
    </row>
    <row r="45" spans="2:25" hidden="1">
      <c r="B45">
        <f>IF($C$11="Adjusted",6+5,6)</f>
        <v>11</v>
      </c>
      <c r="C45">
        <f>IF($C$11="Adjusted",7+5,7)</f>
        <v>12</v>
      </c>
      <c r="D45">
        <f>IF($C$11="Adjusted",8+5,8)</f>
        <v>13</v>
      </c>
      <c r="E45">
        <f>IF($C$11="Adjusted",9+5,9)</f>
        <v>14</v>
      </c>
      <c r="F45">
        <f>IF($C$11="Adjusted",10+5,10)</f>
        <v>15</v>
      </c>
      <c r="I45" s="25"/>
      <c r="J45" s="26"/>
      <c r="K45" s="24"/>
      <c r="L45" s="27"/>
      <c r="M45" s="24"/>
      <c r="O45" s="28"/>
      <c r="P45" s="28"/>
      <c r="Q45" s="28"/>
      <c r="R45" s="28"/>
      <c r="S45" s="28"/>
      <c r="U45" s="28"/>
      <c r="V45" s="28"/>
      <c r="W45" s="28"/>
      <c r="X45" s="28"/>
      <c r="Y45" s="28"/>
    </row>
    <row r="46" spans="2:25">
      <c r="I46" s="25"/>
      <c r="J46" s="26"/>
      <c r="K46" s="24"/>
      <c r="L46" s="27"/>
      <c r="M46" s="24"/>
      <c r="O46" s="28"/>
      <c r="P46" s="28"/>
      <c r="Q46" s="28"/>
      <c r="R46" s="28"/>
      <c r="S46" s="28"/>
      <c r="U46" s="28"/>
      <c r="V46" s="28"/>
      <c r="W46" s="28"/>
      <c r="X46" s="28"/>
      <c r="Y46" s="28"/>
    </row>
    <row r="47" spans="2:25">
      <c r="I47" s="25"/>
      <c r="J47" s="26"/>
      <c r="K47" s="24"/>
      <c r="L47" s="27"/>
      <c r="M47" s="24"/>
      <c r="O47" s="28"/>
      <c r="P47" s="28"/>
      <c r="Q47" s="28"/>
      <c r="R47" s="28"/>
      <c r="S47" s="28"/>
      <c r="U47" s="28"/>
      <c r="V47" s="28"/>
      <c r="W47" s="28"/>
      <c r="X47" s="28"/>
      <c r="Y47" s="28"/>
    </row>
    <row r="48" spans="2:25">
      <c r="I48" s="25"/>
      <c r="J48" s="26"/>
      <c r="K48" s="24"/>
      <c r="L48" s="27"/>
      <c r="M48" s="24"/>
      <c r="O48" s="28"/>
      <c r="P48" s="28"/>
      <c r="Q48" s="28"/>
      <c r="R48" s="28"/>
      <c r="S48" s="28"/>
      <c r="U48" s="28"/>
      <c r="V48" s="28"/>
      <c r="W48" s="28"/>
      <c r="X48" s="28"/>
      <c r="Y48" s="28"/>
    </row>
    <row r="49" spans="9:25">
      <c r="I49" s="25"/>
      <c r="J49" s="26"/>
      <c r="K49" s="24"/>
      <c r="L49" s="27"/>
      <c r="M49" s="24"/>
      <c r="O49" s="28"/>
      <c r="P49" s="28"/>
      <c r="Q49" s="28"/>
      <c r="R49" s="28"/>
      <c r="S49" s="28"/>
      <c r="U49" s="28"/>
      <c r="V49" s="28"/>
      <c r="W49" s="28"/>
      <c r="X49" s="28"/>
      <c r="Y49" s="28"/>
    </row>
    <row r="50" spans="9:25">
      <c r="I50" s="25"/>
      <c r="J50" s="26"/>
      <c r="K50" s="24"/>
      <c r="L50" s="27"/>
      <c r="M50" s="24"/>
      <c r="O50" s="28"/>
      <c r="P50" s="28"/>
      <c r="Q50" s="28"/>
      <c r="R50" s="28"/>
      <c r="S50" s="28"/>
      <c r="U50" s="28"/>
      <c r="V50" s="28"/>
      <c r="W50" s="28"/>
      <c r="X50" s="28"/>
      <c r="Y50" s="28"/>
    </row>
    <row r="51" spans="9:25">
      <c r="I51" s="25"/>
      <c r="J51" s="26"/>
      <c r="K51" s="24"/>
      <c r="L51" s="27"/>
      <c r="M51" s="24"/>
      <c r="O51" s="28"/>
      <c r="P51" s="28"/>
      <c r="Q51" s="28"/>
      <c r="R51" s="28"/>
      <c r="S51" s="28"/>
      <c r="U51" s="28"/>
      <c r="V51" s="28"/>
      <c r="W51" s="28"/>
      <c r="X51" s="28"/>
      <c r="Y51" s="28"/>
    </row>
    <row r="52" spans="9:25">
      <c r="I52" s="25"/>
      <c r="J52" s="26"/>
      <c r="K52" s="24"/>
      <c r="L52" s="27"/>
      <c r="M52" s="24"/>
      <c r="O52" s="28"/>
      <c r="P52" s="28"/>
      <c r="Q52" s="28"/>
      <c r="R52" s="28"/>
      <c r="S52" s="28"/>
      <c r="U52" s="28"/>
      <c r="V52" s="28"/>
      <c r="W52" s="28"/>
      <c r="X52" s="28"/>
      <c r="Y52" s="28"/>
    </row>
    <row r="53" spans="9:25">
      <c r="I53" s="25"/>
      <c r="J53" s="26"/>
      <c r="K53" s="24"/>
      <c r="L53" s="27"/>
      <c r="M53" s="24"/>
      <c r="O53" s="28"/>
      <c r="P53" s="28"/>
      <c r="Q53" s="28"/>
      <c r="R53" s="28"/>
      <c r="S53" s="28"/>
      <c r="U53" s="28"/>
      <c r="V53" s="28"/>
      <c r="W53" s="28"/>
      <c r="X53" s="28"/>
      <c r="Y53" s="28"/>
    </row>
    <row r="54" spans="9:25">
      <c r="U54" s="28"/>
      <c r="V54" s="28"/>
      <c r="W54" s="28"/>
      <c r="X54" s="28"/>
      <c r="Y54" s="28"/>
    </row>
    <row r="55" spans="9:25">
      <c r="U55" s="28"/>
      <c r="V55" s="28"/>
      <c r="W55" s="28"/>
      <c r="X55" s="28"/>
      <c r="Y55" s="28"/>
    </row>
    <row r="56" spans="9:25">
      <c r="U56" s="28"/>
      <c r="V56" s="28"/>
      <c r="W56" s="28"/>
      <c r="X56" s="28"/>
      <c r="Y56" s="28"/>
    </row>
    <row r="57" spans="9:25">
      <c r="U57" s="28"/>
      <c r="V57" s="28"/>
      <c r="W57" s="28"/>
      <c r="X57" s="28"/>
      <c r="Y57" s="28"/>
    </row>
    <row r="58" spans="9:25">
      <c r="U58" s="28"/>
      <c r="V58" s="28"/>
      <c r="W58" s="28"/>
      <c r="X58" s="28"/>
      <c r="Y58" s="28"/>
    </row>
  </sheetData>
  <protectedRanges>
    <protectedRange password="DD26" sqref="O34 I7:M9 I10:K33 M10:S33 T7:U8" name="Range3_1"/>
  </protectedRanges>
  <dataConsolidate/>
  <mergeCells count="10">
    <mergeCell ref="T7:T8"/>
    <mergeCell ref="U7:U8"/>
    <mergeCell ref="V7:V8"/>
    <mergeCell ref="O7:S8"/>
    <mergeCell ref="I7:I9"/>
    <mergeCell ref="N7:N8"/>
    <mergeCell ref="J7:J8"/>
    <mergeCell ref="K7:K8"/>
    <mergeCell ref="L7:L8"/>
    <mergeCell ref="M7:M8"/>
  </mergeCells>
  <conditionalFormatting sqref="I25:S28">
    <cfRule type="expression" dxfId="3" priority="4">
      <formula>AND($F$7="3:00 PM",$F$8="7:00 PM")</formula>
    </cfRule>
    <cfRule type="expression" dxfId="2" priority="2">
      <formula>AND($G$7=16,$G$8=19)</formula>
    </cfRule>
  </conditionalFormatting>
  <conditionalFormatting sqref="I24:S27">
    <cfRule type="expression" dxfId="1" priority="3">
      <formula>AND($G$7=15,$G$8=18)</formula>
    </cfRule>
  </conditionalFormatting>
  <conditionalFormatting sqref="I23:S26">
    <cfRule type="expression" dxfId="0" priority="1">
      <formula>AND($G$7=14,$G$8=17)</formula>
    </cfRule>
  </conditionalFormatting>
  <dataValidations count="4">
    <dataValidation type="list" allowBlank="1" showInputMessage="1" showErrorMessage="1" sqref="C9">
      <formula1>cycle</formula1>
    </dataValidation>
    <dataValidation type="list" allowBlank="1" showInputMessage="1" showErrorMessage="1" sqref="C7">
      <formula1>events</formula1>
    </dataValidation>
    <dataValidation type="list" allowBlank="1" showInputMessage="1" showErrorMessage="1" sqref="C8">
      <formula1>type</formula1>
    </dataValidation>
    <dataValidation type="list" allowBlank="1" showInputMessage="1" showErrorMessage="1" sqref="C11">
      <formula1>control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topLeftCell="E19" workbookViewId="0">
      <selection activeCell="P35" sqref="P35"/>
    </sheetView>
  </sheetViews>
  <sheetFormatPr defaultRowHeight="14.4"/>
  <cols>
    <col min="1" max="1" width="33.5546875" bestFit="1" customWidth="1"/>
    <col min="2" max="2" width="7.88671875" bestFit="1" customWidth="1"/>
    <col min="3" max="4" width="22.5546875" bestFit="1" customWidth="1"/>
    <col min="5" max="5" width="22.109375" bestFit="1" customWidth="1"/>
    <col min="6" max="6" width="21.109375" bestFit="1" customWidth="1"/>
    <col min="8" max="8" width="11.33203125" bestFit="1" customWidth="1"/>
    <col min="9" max="9" width="9" bestFit="1" customWidth="1"/>
  </cols>
  <sheetData>
    <row r="1" spans="1:6">
      <c r="A1" s="14"/>
      <c r="B1" s="14"/>
      <c r="C1" s="14" t="s">
        <v>3</v>
      </c>
      <c r="D1" s="14" t="s">
        <v>9</v>
      </c>
      <c r="E1" s="14" t="s">
        <v>26</v>
      </c>
      <c r="F1" s="14" t="s">
        <v>27</v>
      </c>
    </row>
    <row r="2" spans="1:6">
      <c r="A2" s="14" t="s">
        <v>47</v>
      </c>
      <c r="B2" s="15"/>
      <c r="C2" s="44">
        <v>0.54166666666666663</v>
      </c>
      <c r="D2" s="44">
        <v>0.70833333333333337</v>
      </c>
      <c r="E2" s="45">
        <v>14</v>
      </c>
      <c r="F2" s="45">
        <v>17</v>
      </c>
    </row>
    <row r="3" spans="1:6">
      <c r="A3" s="38">
        <v>41514</v>
      </c>
      <c r="B3" s="15"/>
      <c r="C3" s="44">
        <v>0.625</v>
      </c>
      <c r="D3" s="44">
        <v>0.79166666666666663</v>
      </c>
      <c r="E3" s="45">
        <v>16</v>
      </c>
      <c r="F3" s="45">
        <v>19</v>
      </c>
    </row>
    <row r="4" spans="1:6">
      <c r="A4" s="38">
        <v>41515</v>
      </c>
      <c r="B4" s="15"/>
      <c r="C4" s="44">
        <v>0.58333333333333337</v>
      </c>
      <c r="D4" s="44">
        <v>0.75</v>
      </c>
      <c r="E4" s="45">
        <v>15</v>
      </c>
      <c r="F4" s="45">
        <v>18</v>
      </c>
    </row>
    <row r="5" spans="1:6">
      <c r="A5" s="39">
        <v>41516</v>
      </c>
      <c r="B5" s="15"/>
      <c r="C5" s="44">
        <v>0.54166666666666663</v>
      </c>
      <c r="D5" s="44">
        <v>0.70833333333333337</v>
      </c>
      <c r="E5" s="45">
        <v>14</v>
      </c>
      <c r="F5" s="45">
        <v>17</v>
      </c>
    </row>
    <row r="6" spans="1:6">
      <c r="A6" s="39">
        <v>41520</v>
      </c>
      <c r="B6" s="15"/>
      <c r="C6" s="44">
        <v>0.54166666666666663</v>
      </c>
      <c r="D6" s="44">
        <v>0.70833333333333337</v>
      </c>
      <c r="E6" s="45">
        <v>14</v>
      </c>
      <c r="F6" s="45">
        <v>17</v>
      </c>
    </row>
    <row r="7" spans="1:6">
      <c r="A7" s="39">
        <v>41522</v>
      </c>
      <c r="B7" s="15"/>
      <c r="C7" s="44">
        <v>0.54166666666666663</v>
      </c>
      <c r="D7" s="44">
        <v>0.70833333333333337</v>
      </c>
      <c r="E7" s="45">
        <v>14</v>
      </c>
      <c r="F7" s="45">
        <v>17</v>
      </c>
    </row>
    <row r="8" spans="1:6">
      <c r="A8" s="39">
        <v>41523</v>
      </c>
      <c r="B8" s="15"/>
      <c r="C8" s="44">
        <v>0.54166666666666663</v>
      </c>
      <c r="D8" s="44">
        <v>0.70833333333333337</v>
      </c>
      <c r="E8" s="45">
        <v>14</v>
      </c>
      <c r="F8" s="45">
        <v>17</v>
      </c>
    </row>
    <row r="9" spans="1:6">
      <c r="A9" s="10"/>
      <c r="B9" s="15"/>
      <c r="C9" s="16"/>
      <c r="D9" s="16"/>
      <c r="E9" s="14"/>
      <c r="F9" s="14"/>
    </row>
    <row r="10" spans="1:6">
      <c r="A10" s="10"/>
      <c r="B10" s="15"/>
      <c r="C10" s="16"/>
      <c r="D10" s="16"/>
      <c r="E10" s="14"/>
      <c r="F10" s="14"/>
    </row>
    <row r="11" spans="1:6">
      <c r="A11" s="14"/>
      <c r="B11" s="14"/>
      <c r="C11" s="14"/>
      <c r="D11" s="14"/>
      <c r="E11" s="14"/>
      <c r="F11" s="14"/>
    </row>
    <row r="12" spans="1:6">
      <c r="A12" s="9" t="s">
        <v>66</v>
      </c>
      <c r="B12" s="14"/>
      <c r="C12" s="14"/>
      <c r="D12" s="14"/>
      <c r="E12" s="14"/>
      <c r="F12" s="38"/>
    </row>
    <row r="13" spans="1:6">
      <c r="A13" s="9" t="s">
        <v>67</v>
      </c>
      <c r="B13" s="14"/>
      <c r="C13" s="14"/>
      <c r="D13" s="14"/>
      <c r="E13" s="14"/>
      <c r="F13" s="38"/>
    </row>
    <row r="14" spans="1:6">
      <c r="A14" t="s">
        <v>68</v>
      </c>
      <c r="F14" s="12"/>
    </row>
    <row r="15" spans="1:6">
      <c r="A15" t="s">
        <v>43</v>
      </c>
      <c r="F15" s="12"/>
    </row>
    <row r="16" spans="1:6">
      <c r="A16" s="9"/>
      <c r="F16" s="12"/>
    </row>
    <row r="17" spans="1:12">
      <c r="A17" s="9"/>
      <c r="F17" s="12"/>
    </row>
    <row r="19" spans="1:12">
      <c r="A19" s="9" t="s">
        <v>35</v>
      </c>
    </row>
    <row r="20" spans="1:12">
      <c r="A20" s="9" t="s">
        <v>40</v>
      </c>
    </row>
    <row r="21" spans="1:12">
      <c r="A21" s="9" t="s">
        <v>41</v>
      </c>
    </row>
    <row r="22" spans="1:12">
      <c r="A22" s="9"/>
    </row>
    <row r="23" spans="1:12">
      <c r="A23" s="9" t="s">
        <v>51</v>
      </c>
    </row>
    <row r="24" spans="1:12">
      <c r="A24" s="9" t="s">
        <v>52</v>
      </c>
      <c r="B24" s="9"/>
      <c r="F24" t="s">
        <v>1</v>
      </c>
      <c r="G24" t="s">
        <v>69</v>
      </c>
      <c r="H24" t="s">
        <v>71</v>
      </c>
      <c r="I24" t="s">
        <v>70</v>
      </c>
    </row>
    <row r="25" spans="1:12">
      <c r="A25" s="10"/>
      <c r="B25" s="9"/>
      <c r="F25" s="1">
        <v>41523</v>
      </c>
      <c r="G25" t="s">
        <v>35</v>
      </c>
      <c r="H25" t="str">
        <f>CONCATENATE(F25," ",G25)</f>
        <v>41523 All</v>
      </c>
      <c r="I25">
        <v>22846</v>
      </c>
      <c r="L25" s="1"/>
    </row>
    <row r="26" spans="1:12">
      <c r="A26" s="10"/>
      <c r="F26" s="1">
        <v>41520</v>
      </c>
      <c r="G26" t="s">
        <v>35</v>
      </c>
      <c r="H26" t="str">
        <f t="shared" ref="H26:H45" si="0">CONCATENATE(F26," ",G26)</f>
        <v>41520 All</v>
      </c>
      <c r="I26">
        <v>22867</v>
      </c>
      <c r="L26" s="1"/>
    </row>
    <row r="27" spans="1:12">
      <c r="A27" s="10"/>
      <c r="F27" s="1">
        <v>41522</v>
      </c>
      <c r="G27" t="s">
        <v>35</v>
      </c>
      <c r="H27" t="str">
        <f t="shared" si="0"/>
        <v>41522 All</v>
      </c>
      <c r="I27">
        <v>22846</v>
      </c>
      <c r="L27" s="1"/>
    </row>
    <row r="28" spans="1:12">
      <c r="A28" s="10"/>
      <c r="F28" s="1">
        <v>41515</v>
      </c>
      <c r="G28" t="s">
        <v>35</v>
      </c>
      <c r="H28" t="str">
        <f t="shared" si="0"/>
        <v>41515 All</v>
      </c>
      <c r="I28">
        <v>22867</v>
      </c>
      <c r="L28" s="1"/>
    </row>
    <row r="29" spans="1:12">
      <c r="A29" s="10"/>
      <c r="F29" s="1">
        <v>41516</v>
      </c>
      <c r="G29" t="s">
        <v>35</v>
      </c>
      <c r="H29" t="str">
        <f t="shared" si="0"/>
        <v>41516 All</v>
      </c>
      <c r="I29">
        <v>22868</v>
      </c>
      <c r="L29" s="1"/>
    </row>
    <row r="30" spans="1:12">
      <c r="A30" s="10"/>
      <c r="F30" t="s">
        <v>47</v>
      </c>
      <c r="G30" t="s">
        <v>35</v>
      </c>
      <c r="H30" t="str">
        <f t="shared" si="0"/>
        <v>Average Event Day All</v>
      </c>
      <c r="I30">
        <v>22856.5</v>
      </c>
    </row>
    <row r="31" spans="1:12">
      <c r="A31" s="10"/>
      <c r="F31" s="1">
        <v>41514</v>
      </c>
      <c r="G31" t="s">
        <v>35</v>
      </c>
      <c r="H31" t="str">
        <f t="shared" si="0"/>
        <v>41514 All</v>
      </c>
      <c r="I31">
        <v>22846</v>
      </c>
      <c r="L31" s="1"/>
    </row>
    <row r="32" spans="1:12">
      <c r="A32" s="10"/>
      <c r="F32" s="1">
        <v>41515</v>
      </c>
      <c r="G32" t="s">
        <v>40</v>
      </c>
      <c r="H32" t="str">
        <f t="shared" si="0"/>
        <v>41515 50% Cycling</v>
      </c>
      <c r="I32">
        <v>11799</v>
      </c>
      <c r="L32" s="1"/>
    </row>
    <row r="33" spans="1:12">
      <c r="A33" s="14"/>
      <c r="F33" s="1">
        <v>41523</v>
      </c>
      <c r="G33" t="s">
        <v>40</v>
      </c>
      <c r="H33" t="str">
        <f t="shared" si="0"/>
        <v>41523 50% Cycling</v>
      </c>
      <c r="I33">
        <v>11806</v>
      </c>
      <c r="L33" s="1"/>
    </row>
    <row r="34" spans="1:12">
      <c r="A34" s="10"/>
      <c r="F34" s="1">
        <v>41522</v>
      </c>
      <c r="G34" t="s">
        <v>40</v>
      </c>
      <c r="H34" t="str">
        <f t="shared" si="0"/>
        <v>41522 50% Cycling</v>
      </c>
      <c r="I34">
        <v>11806</v>
      </c>
      <c r="L34" s="1"/>
    </row>
    <row r="35" spans="1:12">
      <c r="A35" s="10"/>
      <c r="F35" s="1">
        <v>41514</v>
      </c>
      <c r="G35" t="s">
        <v>40</v>
      </c>
      <c r="H35" t="str">
        <f t="shared" si="0"/>
        <v>41514 50% Cycling</v>
      </c>
      <c r="I35">
        <v>11799</v>
      </c>
      <c r="L35" s="1"/>
    </row>
    <row r="36" spans="1:12">
      <c r="A36" s="10"/>
      <c r="F36" t="s">
        <v>47</v>
      </c>
      <c r="G36" t="s">
        <v>40</v>
      </c>
      <c r="H36" t="str">
        <f t="shared" si="0"/>
        <v>Average Event Day 50% Cycling</v>
      </c>
      <c r="I36">
        <v>11799</v>
      </c>
      <c r="L36" s="1"/>
    </row>
    <row r="37" spans="1:12">
      <c r="A37" s="10"/>
      <c r="F37" s="1">
        <v>41520</v>
      </c>
      <c r="G37" t="s">
        <v>40</v>
      </c>
      <c r="H37" t="str">
        <f t="shared" si="0"/>
        <v>41520 50% Cycling</v>
      </c>
      <c r="I37">
        <v>11806</v>
      </c>
      <c r="L37" s="1"/>
    </row>
    <row r="38" spans="1:12">
      <c r="A38" s="10"/>
      <c r="F38" s="1">
        <v>41516</v>
      </c>
      <c r="G38" t="s">
        <v>40</v>
      </c>
      <c r="H38" t="str">
        <f t="shared" si="0"/>
        <v>41516 50% Cycling</v>
      </c>
      <c r="I38">
        <v>11802.5</v>
      </c>
    </row>
    <row r="39" spans="1:12">
      <c r="A39" s="10"/>
      <c r="F39" s="1">
        <v>41522</v>
      </c>
      <c r="G39" t="s">
        <v>41</v>
      </c>
      <c r="H39" t="str">
        <f t="shared" si="0"/>
        <v>41522 100% Cycling</v>
      </c>
      <c r="I39">
        <v>11061</v>
      </c>
      <c r="L39" s="1"/>
    </row>
    <row r="40" spans="1:12">
      <c r="A40" s="10"/>
      <c r="F40" s="1">
        <v>41523</v>
      </c>
      <c r="G40" t="s">
        <v>41</v>
      </c>
      <c r="H40" t="str">
        <f t="shared" si="0"/>
        <v>41523 100% Cycling</v>
      </c>
      <c r="I40">
        <v>11054</v>
      </c>
    </row>
    <row r="41" spans="1:12">
      <c r="A41" s="10"/>
      <c r="F41" s="1">
        <v>41520</v>
      </c>
      <c r="G41" t="s">
        <v>41</v>
      </c>
      <c r="H41" t="str">
        <f t="shared" si="0"/>
        <v>41520 100% Cycling</v>
      </c>
      <c r="I41">
        <v>11047</v>
      </c>
      <c r="L41" s="1"/>
    </row>
    <row r="42" spans="1:12">
      <c r="A42" s="14"/>
      <c r="F42" s="1">
        <v>41514</v>
      </c>
      <c r="G42" t="s">
        <v>41</v>
      </c>
      <c r="H42" t="str">
        <f t="shared" si="0"/>
        <v>41514 100% Cycling</v>
      </c>
      <c r="I42">
        <v>11047</v>
      </c>
      <c r="L42" s="1"/>
    </row>
    <row r="43" spans="1:12">
      <c r="A43" s="10"/>
      <c r="F43" t="s">
        <v>47</v>
      </c>
      <c r="G43" t="s">
        <v>41</v>
      </c>
      <c r="H43" t="str">
        <f t="shared" si="0"/>
        <v>Average Event Day 100% Cycling</v>
      </c>
      <c r="I43">
        <v>11047</v>
      </c>
      <c r="L43" s="1"/>
    </row>
    <row r="44" spans="1:12">
      <c r="A44" s="10"/>
      <c r="F44" s="1">
        <v>41516</v>
      </c>
      <c r="G44" t="s">
        <v>41</v>
      </c>
      <c r="H44" t="str">
        <f t="shared" si="0"/>
        <v>41516 100% Cycling</v>
      </c>
      <c r="I44">
        <v>11061</v>
      </c>
      <c r="L44" s="1"/>
    </row>
    <row r="45" spans="1:12">
      <c r="A45" s="10"/>
      <c r="F45" s="1">
        <v>41515</v>
      </c>
      <c r="G45" t="s">
        <v>41</v>
      </c>
      <c r="H45" t="str">
        <f t="shared" si="0"/>
        <v>41515 100% Cycling</v>
      </c>
      <c r="I45">
        <v>11062</v>
      </c>
      <c r="L45" s="1"/>
    </row>
    <row r="46" spans="1:12">
      <c r="A46" s="10"/>
    </row>
    <row r="47" spans="1:12">
      <c r="A47" s="10"/>
    </row>
    <row r="48" spans="1:12">
      <c r="A48" s="10"/>
    </row>
    <row r="49" spans="1:1">
      <c r="A49" s="10"/>
    </row>
    <row r="50" spans="1:1">
      <c r="A50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889"/>
  <sheetViews>
    <sheetView topLeftCell="D1" workbookViewId="0">
      <selection activeCell="F1" sqref="F1:U1513"/>
    </sheetView>
  </sheetViews>
  <sheetFormatPr defaultRowHeight="14.4"/>
  <cols>
    <col min="1" max="1" width="22.88671875" customWidth="1"/>
    <col min="2" max="2" width="9.33203125" bestFit="1" customWidth="1"/>
    <col min="3" max="3" width="25.33203125" customWidth="1"/>
    <col min="5" max="5" width="47.44140625" style="9" customWidth="1"/>
  </cols>
  <sheetData>
    <row r="1" spans="1:21">
      <c r="A1" t="s">
        <v>1</v>
      </c>
      <c r="B1" t="s">
        <v>0</v>
      </c>
      <c r="C1" t="s">
        <v>34</v>
      </c>
      <c r="D1" t="s">
        <v>42</v>
      </c>
      <c r="E1" t="s">
        <v>25</v>
      </c>
      <c r="F1" t="s">
        <v>48</v>
      </c>
      <c r="G1" s="9" t="s">
        <v>49</v>
      </c>
      <c r="H1" t="s">
        <v>50</v>
      </c>
      <c r="I1" t="s">
        <v>46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59</v>
      </c>
      <c r="U1" t="s">
        <v>60</v>
      </c>
    </row>
    <row r="2" spans="1:21">
      <c r="A2" s="12">
        <v>41514</v>
      </c>
      <c r="B2" s="13">
        <v>1</v>
      </c>
      <c r="C2" t="s">
        <v>38</v>
      </c>
      <c r="D2" t="s">
        <v>40</v>
      </c>
      <c r="E2" t="str">
        <f>CONCATENATE(A2,B2,C2,D2)</f>
        <v>415141Average Per Device50% Cycling</v>
      </c>
      <c r="F2">
        <v>0.83500750000000001</v>
      </c>
      <c r="G2" s="9">
        <v>0.94339530000000005</v>
      </c>
      <c r="H2">
        <v>0.86455329999999997</v>
      </c>
      <c r="I2">
        <v>69.245199999999997</v>
      </c>
      <c r="J2">
        <v>1.39294E-2</v>
      </c>
      <c r="K2">
        <v>6.9736199999999998E-2</v>
      </c>
      <c r="L2">
        <v>0.1083877</v>
      </c>
      <c r="M2">
        <v>0.14703930000000001</v>
      </c>
      <c r="N2">
        <v>0.202846</v>
      </c>
      <c r="O2">
        <v>-6.4912499999999998E-2</v>
      </c>
      <c r="P2">
        <v>-9.1058000000000007E-3</v>
      </c>
      <c r="Q2">
        <v>2.9545800000000001E-2</v>
      </c>
      <c r="R2">
        <v>6.8197300000000002E-2</v>
      </c>
      <c r="S2">
        <v>0.124004</v>
      </c>
      <c r="T2">
        <v>16</v>
      </c>
      <c r="U2">
        <v>19</v>
      </c>
    </row>
    <row r="3" spans="1:21">
      <c r="A3" s="12">
        <v>41514</v>
      </c>
      <c r="B3" s="13">
        <v>1</v>
      </c>
      <c r="C3" t="s">
        <v>38</v>
      </c>
      <c r="D3" t="s">
        <v>41</v>
      </c>
      <c r="E3" t="str">
        <f t="shared" ref="E3:E66" si="0">CONCATENATE(A3,B3,C3,D3)</f>
        <v>415141Average Per Device100% Cycling</v>
      </c>
      <c r="F3">
        <v>0.7272537</v>
      </c>
      <c r="G3" s="9">
        <v>0.72375210000000001</v>
      </c>
      <c r="H3">
        <v>0.75126090000000001</v>
      </c>
      <c r="I3">
        <v>69.0321</v>
      </c>
      <c r="J3">
        <v>-7.3829800000000001E-2</v>
      </c>
      <c r="K3">
        <v>-3.2279299999999997E-2</v>
      </c>
      <c r="L3">
        <v>-3.5016000000000001E-3</v>
      </c>
      <c r="M3">
        <v>2.5276099999999999E-2</v>
      </c>
      <c r="N3">
        <v>6.68266E-2</v>
      </c>
      <c r="O3">
        <v>-4.6321000000000001E-2</v>
      </c>
      <c r="P3">
        <v>-4.7704999999999996E-3</v>
      </c>
      <c r="Q3">
        <v>2.4007299999999999E-2</v>
      </c>
      <c r="R3">
        <v>5.2784999999999999E-2</v>
      </c>
      <c r="S3">
        <v>9.4335500000000003E-2</v>
      </c>
      <c r="T3">
        <v>16</v>
      </c>
      <c r="U3">
        <v>19</v>
      </c>
    </row>
    <row r="4" spans="1:21">
      <c r="A4" s="12">
        <v>41514</v>
      </c>
      <c r="B4" s="13">
        <v>1</v>
      </c>
      <c r="C4" t="s">
        <v>37</v>
      </c>
      <c r="D4" t="s">
        <v>40</v>
      </c>
      <c r="E4" t="str">
        <f t="shared" si="0"/>
        <v>415141Average Per Premise50% Cycling</v>
      </c>
      <c r="F4">
        <v>0.93416390000000005</v>
      </c>
      <c r="G4" s="9">
        <v>1.0548930000000001</v>
      </c>
      <c r="H4">
        <v>0.9536424</v>
      </c>
      <c r="I4">
        <v>69.245199999999997</v>
      </c>
      <c r="J4">
        <v>1.7502899999999998E-2</v>
      </c>
      <c r="K4">
        <v>7.8490000000000004E-2</v>
      </c>
      <c r="L4">
        <v>0.1207295</v>
      </c>
      <c r="M4">
        <v>0.162969</v>
      </c>
      <c r="N4">
        <v>0.22395609999999999</v>
      </c>
      <c r="O4">
        <v>-8.3748000000000003E-2</v>
      </c>
      <c r="P4">
        <v>-2.2760900000000001E-2</v>
      </c>
      <c r="Q4">
        <v>1.9478599999999999E-2</v>
      </c>
      <c r="R4">
        <v>6.1718000000000002E-2</v>
      </c>
      <c r="S4">
        <v>0.1227051</v>
      </c>
      <c r="T4">
        <v>16</v>
      </c>
      <c r="U4">
        <v>19</v>
      </c>
    </row>
    <row r="5" spans="1:21">
      <c r="A5" s="12">
        <v>41514</v>
      </c>
      <c r="B5" s="13">
        <v>1</v>
      </c>
      <c r="C5" t="s">
        <v>37</v>
      </c>
      <c r="D5" t="s">
        <v>41</v>
      </c>
      <c r="E5" t="str">
        <f t="shared" si="0"/>
        <v>415141Average Per Premise100% Cycling</v>
      </c>
      <c r="F5">
        <v>0.82176439999999995</v>
      </c>
      <c r="G5" s="9">
        <v>0.83527640000000003</v>
      </c>
      <c r="H5">
        <v>0.85547830000000002</v>
      </c>
      <c r="I5">
        <v>69.0321</v>
      </c>
      <c r="J5">
        <v>-6.6988900000000004E-2</v>
      </c>
      <c r="K5">
        <v>-1.9428299999999999E-2</v>
      </c>
      <c r="L5">
        <v>1.3512E-2</v>
      </c>
      <c r="M5">
        <v>4.6452300000000002E-2</v>
      </c>
      <c r="N5">
        <v>9.4012899999999996E-2</v>
      </c>
      <c r="O5">
        <v>-4.6787000000000002E-2</v>
      </c>
      <c r="P5">
        <v>7.7360000000000005E-4</v>
      </c>
      <c r="Q5">
        <v>3.3713899999999998E-2</v>
      </c>
      <c r="R5">
        <v>6.66543E-2</v>
      </c>
      <c r="S5">
        <v>0.11421489999999999</v>
      </c>
      <c r="T5">
        <v>16</v>
      </c>
      <c r="U5">
        <v>19</v>
      </c>
    </row>
    <row r="6" spans="1:21">
      <c r="A6" s="12">
        <v>41514</v>
      </c>
      <c r="B6" s="13">
        <v>1</v>
      </c>
      <c r="C6" t="s">
        <v>39</v>
      </c>
      <c r="D6" t="s">
        <v>40</v>
      </c>
      <c r="E6" t="str">
        <f t="shared" si="0"/>
        <v>415141Average Per Ton50% Cycling</v>
      </c>
      <c r="F6">
        <v>0.2430582</v>
      </c>
      <c r="G6" s="9">
        <v>0.27918179999999998</v>
      </c>
      <c r="H6">
        <v>0.26047510000000001</v>
      </c>
      <c r="I6">
        <v>69.245199999999997</v>
      </c>
      <c r="J6">
        <v>6.4922000000000001E-3</v>
      </c>
      <c r="K6">
        <v>2.3998700000000001E-2</v>
      </c>
      <c r="L6">
        <v>3.6123599999999999E-2</v>
      </c>
      <c r="M6">
        <v>4.8248600000000003E-2</v>
      </c>
      <c r="N6">
        <v>6.5755099999999997E-2</v>
      </c>
      <c r="O6">
        <v>-1.22145E-2</v>
      </c>
      <c r="P6">
        <v>5.2919999999999998E-3</v>
      </c>
      <c r="Q6">
        <v>1.7416899999999999E-2</v>
      </c>
      <c r="R6">
        <v>2.9541899999999999E-2</v>
      </c>
      <c r="S6">
        <v>4.7048399999999997E-2</v>
      </c>
      <c r="T6">
        <v>16</v>
      </c>
      <c r="U6">
        <v>19</v>
      </c>
    </row>
    <row r="7" spans="1:21">
      <c r="A7" s="12">
        <v>41514</v>
      </c>
      <c r="B7" s="13">
        <v>1</v>
      </c>
      <c r="C7" t="s">
        <v>39</v>
      </c>
      <c r="D7" t="s">
        <v>41</v>
      </c>
      <c r="E7" t="str">
        <f t="shared" si="0"/>
        <v>415141Average Per Ton100% Cycling</v>
      </c>
      <c r="F7">
        <v>0.20029420000000001</v>
      </c>
      <c r="G7" s="9">
        <v>0.20299030000000001</v>
      </c>
      <c r="H7">
        <v>0.20510729999999999</v>
      </c>
      <c r="I7">
        <v>69.0321</v>
      </c>
      <c r="J7">
        <v>-1.6382899999999999E-2</v>
      </c>
      <c r="K7">
        <v>-5.1108999999999998E-3</v>
      </c>
      <c r="L7">
        <v>2.6960999999999999E-3</v>
      </c>
      <c r="M7">
        <v>1.05031E-2</v>
      </c>
      <c r="N7">
        <v>2.1775200000000001E-2</v>
      </c>
      <c r="O7">
        <v>-1.4265999999999999E-2</v>
      </c>
      <c r="P7">
        <v>-2.9938999999999999E-3</v>
      </c>
      <c r="Q7">
        <v>4.8130999999999998E-3</v>
      </c>
      <c r="R7">
        <v>1.26201E-2</v>
      </c>
      <c r="S7">
        <v>2.3892099999999999E-2</v>
      </c>
      <c r="T7">
        <v>16</v>
      </c>
      <c r="U7">
        <v>19</v>
      </c>
    </row>
    <row r="8" spans="1:21">
      <c r="A8" s="12">
        <v>41514</v>
      </c>
      <c r="B8" s="13">
        <v>2</v>
      </c>
      <c r="C8" t="s">
        <v>38</v>
      </c>
      <c r="D8" t="s">
        <v>40</v>
      </c>
      <c r="E8" t="str">
        <f t="shared" si="0"/>
        <v>415142Average Per Device50% Cycling</v>
      </c>
      <c r="F8">
        <v>0.73702129999999999</v>
      </c>
      <c r="G8" s="9">
        <v>0.80491290000000004</v>
      </c>
      <c r="H8">
        <v>0.73764430000000003</v>
      </c>
      <c r="I8">
        <v>68.813699999999997</v>
      </c>
      <c r="J8">
        <v>-1.6892399999999998E-2</v>
      </c>
      <c r="K8">
        <v>3.3198699999999998E-2</v>
      </c>
      <c r="L8">
        <v>6.7891699999999999E-2</v>
      </c>
      <c r="M8">
        <v>0.1025846</v>
      </c>
      <c r="N8">
        <v>0.1526757</v>
      </c>
      <c r="O8">
        <v>-8.4161E-2</v>
      </c>
      <c r="P8">
        <v>-3.40699E-2</v>
      </c>
      <c r="Q8">
        <v>6.2299999999999996E-4</v>
      </c>
      <c r="R8">
        <v>3.5316E-2</v>
      </c>
      <c r="S8">
        <v>8.54071E-2</v>
      </c>
      <c r="T8">
        <v>16</v>
      </c>
      <c r="U8">
        <v>19</v>
      </c>
    </row>
    <row r="9" spans="1:21">
      <c r="A9" s="12">
        <v>41514</v>
      </c>
      <c r="B9" s="13">
        <v>2</v>
      </c>
      <c r="C9" t="s">
        <v>38</v>
      </c>
      <c r="D9" t="s">
        <v>41</v>
      </c>
      <c r="E9" t="str">
        <f t="shared" si="0"/>
        <v>415142Average Per Device100% Cycling</v>
      </c>
      <c r="F9">
        <v>0.616977</v>
      </c>
      <c r="G9" s="9">
        <v>0.63496940000000002</v>
      </c>
      <c r="H9">
        <v>0.65910369999999996</v>
      </c>
      <c r="I9">
        <v>68.539900000000003</v>
      </c>
      <c r="J9">
        <v>-4.1815499999999999E-2</v>
      </c>
      <c r="K9">
        <v>-6.4805000000000001E-3</v>
      </c>
      <c r="L9">
        <v>1.7992399999999999E-2</v>
      </c>
      <c r="M9">
        <v>4.2465299999999997E-2</v>
      </c>
      <c r="N9">
        <v>7.7800300000000003E-2</v>
      </c>
      <c r="O9">
        <v>-1.7681200000000001E-2</v>
      </c>
      <c r="P9">
        <v>1.7653800000000001E-2</v>
      </c>
      <c r="Q9">
        <v>4.2126700000000003E-2</v>
      </c>
      <c r="R9">
        <v>6.6599599999999995E-2</v>
      </c>
      <c r="S9">
        <v>0.1019346</v>
      </c>
      <c r="T9">
        <v>16</v>
      </c>
      <c r="U9">
        <v>19</v>
      </c>
    </row>
    <row r="10" spans="1:21">
      <c r="A10" s="12">
        <v>41514</v>
      </c>
      <c r="B10" s="13">
        <v>2</v>
      </c>
      <c r="C10" t="s">
        <v>37</v>
      </c>
      <c r="D10" t="s">
        <v>40</v>
      </c>
      <c r="E10" t="str">
        <f t="shared" si="0"/>
        <v>415142Average Per Premise50% Cycling</v>
      </c>
      <c r="F10">
        <v>0.82173439999999998</v>
      </c>
      <c r="G10" s="9">
        <v>0.90527000000000002</v>
      </c>
      <c r="H10">
        <v>0.81838029999999995</v>
      </c>
      <c r="I10">
        <v>68.813699999999997</v>
      </c>
      <c r="J10">
        <v>-8.8655000000000001E-3</v>
      </c>
      <c r="K10">
        <v>4.5725799999999997E-2</v>
      </c>
      <c r="L10">
        <v>8.3535600000000002E-2</v>
      </c>
      <c r="M10">
        <v>0.12134540000000001</v>
      </c>
      <c r="N10">
        <v>0.1759367</v>
      </c>
      <c r="O10">
        <v>-9.5755199999999999E-2</v>
      </c>
      <c r="P10">
        <v>-4.1163900000000003E-2</v>
      </c>
      <c r="Q10">
        <v>-3.3541000000000001E-3</v>
      </c>
      <c r="R10">
        <v>3.4455699999999999E-2</v>
      </c>
      <c r="S10">
        <v>8.9047000000000001E-2</v>
      </c>
      <c r="T10">
        <v>16</v>
      </c>
      <c r="U10">
        <v>19</v>
      </c>
    </row>
    <row r="11" spans="1:21">
      <c r="A11" s="12">
        <v>41514</v>
      </c>
      <c r="B11" s="13">
        <v>2</v>
      </c>
      <c r="C11" t="s">
        <v>37</v>
      </c>
      <c r="D11" t="s">
        <v>41</v>
      </c>
      <c r="E11" t="str">
        <f t="shared" si="0"/>
        <v>415142Average Per Premise100% Cycling</v>
      </c>
      <c r="F11">
        <v>0.70102940000000002</v>
      </c>
      <c r="G11" s="9">
        <v>0.73757499999999998</v>
      </c>
      <c r="H11">
        <v>0.75541389999999997</v>
      </c>
      <c r="I11">
        <v>68.539900000000003</v>
      </c>
      <c r="J11">
        <v>-3.3030799999999999E-2</v>
      </c>
      <c r="K11">
        <v>8.0754999999999993E-3</v>
      </c>
      <c r="L11">
        <v>3.6545599999999998E-2</v>
      </c>
      <c r="M11">
        <v>6.5015699999999996E-2</v>
      </c>
      <c r="N11">
        <v>0.10612190000000001</v>
      </c>
      <c r="O11">
        <v>-1.51919E-2</v>
      </c>
      <c r="P11">
        <v>2.5914400000000001E-2</v>
      </c>
      <c r="Q11">
        <v>5.4384500000000002E-2</v>
      </c>
      <c r="R11">
        <v>8.28546E-2</v>
      </c>
      <c r="S11">
        <v>0.1239608</v>
      </c>
      <c r="T11">
        <v>16</v>
      </c>
      <c r="U11">
        <v>19</v>
      </c>
    </row>
    <row r="12" spans="1:21">
      <c r="A12" s="12">
        <v>41514</v>
      </c>
      <c r="B12" s="13">
        <v>2</v>
      </c>
      <c r="C12" t="s">
        <v>39</v>
      </c>
      <c r="D12" t="s">
        <v>40</v>
      </c>
      <c r="E12" t="str">
        <f t="shared" si="0"/>
        <v>415142Average Per Ton50% Cycling</v>
      </c>
      <c r="F12">
        <v>0.21304609999999999</v>
      </c>
      <c r="G12" s="9">
        <v>0.24052180000000001</v>
      </c>
      <c r="H12">
        <v>0.22440560000000001</v>
      </c>
      <c r="I12">
        <v>68.813699999999997</v>
      </c>
      <c r="J12">
        <v>1.0628E-3</v>
      </c>
      <c r="K12">
        <v>1.66678E-2</v>
      </c>
      <c r="L12">
        <v>2.7475699999999999E-2</v>
      </c>
      <c r="M12">
        <v>3.8283699999999997E-2</v>
      </c>
      <c r="N12">
        <v>5.3888699999999998E-2</v>
      </c>
      <c r="O12">
        <v>-1.5053499999999999E-2</v>
      </c>
      <c r="P12">
        <v>5.5150000000000002E-4</v>
      </c>
      <c r="Q12">
        <v>1.13595E-2</v>
      </c>
      <c r="R12">
        <v>2.21674E-2</v>
      </c>
      <c r="S12">
        <v>3.7772399999999998E-2</v>
      </c>
      <c r="T12">
        <v>16</v>
      </c>
      <c r="U12">
        <v>19</v>
      </c>
    </row>
    <row r="13" spans="1:21">
      <c r="A13" s="12">
        <v>41514</v>
      </c>
      <c r="B13" s="13">
        <v>2</v>
      </c>
      <c r="C13" t="s">
        <v>39</v>
      </c>
      <c r="D13" t="s">
        <v>41</v>
      </c>
      <c r="E13" t="str">
        <f t="shared" si="0"/>
        <v>415142Average Per Ton100% Cycling</v>
      </c>
      <c r="F13">
        <v>0.17245260000000001</v>
      </c>
      <c r="G13" s="9">
        <v>0.17831929999999999</v>
      </c>
      <c r="H13">
        <v>0.18017900000000001</v>
      </c>
      <c r="I13">
        <v>68.539900000000003</v>
      </c>
      <c r="J13">
        <v>-1.10385E-2</v>
      </c>
      <c r="K13">
        <v>-1.0506999999999999E-3</v>
      </c>
      <c r="L13">
        <v>5.8666999999999999E-3</v>
      </c>
      <c r="M13">
        <v>1.2784200000000001E-2</v>
      </c>
      <c r="N13">
        <v>2.2771900000000001E-2</v>
      </c>
      <c r="O13">
        <v>-9.1788000000000008E-3</v>
      </c>
      <c r="P13">
        <v>8.0889999999999998E-4</v>
      </c>
      <c r="Q13">
        <v>7.7263999999999996E-3</v>
      </c>
      <c r="R13">
        <v>1.46439E-2</v>
      </c>
      <c r="S13">
        <v>2.46316E-2</v>
      </c>
      <c r="T13">
        <v>16</v>
      </c>
      <c r="U13">
        <v>19</v>
      </c>
    </row>
    <row r="14" spans="1:21">
      <c r="A14" s="12">
        <v>41514</v>
      </c>
      <c r="B14" s="13">
        <v>3</v>
      </c>
      <c r="C14" t="s">
        <v>38</v>
      </c>
      <c r="D14" t="s">
        <v>40</v>
      </c>
      <c r="E14" t="str">
        <f t="shared" si="0"/>
        <v>415143Average Per Device50% Cycling</v>
      </c>
      <c r="F14">
        <v>0.6765118</v>
      </c>
      <c r="G14" s="9">
        <v>0.72431820000000002</v>
      </c>
      <c r="H14">
        <v>0.66378510000000002</v>
      </c>
      <c r="I14">
        <v>67.309399999999997</v>
      </c>
      <c r="J14">
        <v>-2.6311500000000002E-2</v>
      </c>
      <c r="K14">
        <v>1.7478E-2</v>
      </c>
      <c r="L14">
        <v>4.7806399999999999E-2</v>
      </c>
      <c r="M14">
        <v>7.8134899999999993E-2</v>
      </c>
      <c r="N14">
        <v>0.1219244</v>
      </c>
      <c r="O14">
        <v>-8.6844599999999994E-2</v>
      </c>
      <c r="P14">
        <v>-4.3055099999999999E-2</v>
      </c>
      <c r="Q14">
        <v>-1.2726700000000001E-2</v>
      </c>
      <c r="R14">
        <v>1.7601800000000001E-2</v>
      </c>
      <c r="S14">
        <v>6.1391300000000003E-2</v>
      </c>
      <c r="T14">
        <v>16</v>
      </c>
      <c r="U14">
        <v>19</v>
      </c>
    </row>
    <row r="15" spans="1:21">
      <c r="A15" s="12">
        <v>41514</v>
      </c>
      <c r="B15" s="13">
        <v>3</v>
      </c>
      <c r="C15" t="s">
        <v>38</v>
      </c>
      <c r="D15" t="s">
        <v>41</v>
      </c>
      <c r="E15" t="str">
        <f t="shared" si="0"/>
        <v>415143Average Per Device100% Cycling</v>
      </c>
      <c r="F15">
        <v>0.55493990000000004</v>
      </c>
      <c r="G15" s="9">
        <v>0.59100059999999999</v>
      </c>
      <c r="H15">
        <v>0.61346369999999995</v>
      </c>
      <c r="I15">
        <v>67.467600000000004</v>
      </c>
      <c r="J15">
        <v>-1.99101E-2</v>
      </c>
      <c r="K15">
        <v>1.31579E-2</v>
      </c>
      <c r="L15">
        <v>3.6060700000000001E-2</v>
      </c>
      <c r="M15">
        <v>5.8963500000000002E-2</v>
      </c>
      <c r="N15">
        <v>9.2031500000000002E-2</v>
      </c>
      <c r="O15">
        <v>2.5530000000000001E-3</v>
      </c>
      <c r="P15">
        <v>3.5621E-2</v>
      </c>
      <c r="Q15">
        <v>5.8523800000000001E-2</v>
      </c>
      <c r="R15">
        <v>8.1426600000000002E-2</v>
      </c>
      <c r="S15">
        <v>0.1144947</v>
      </c>
      <c r="T15">
        <v>16</v>
      </c>
      <c r="U15">
        <v>19</v>
      </c>
    </row>
    <row r="16" spans="1:21">
      <c r="A16" s="12">
        <v>41514</v>
      </c>
      <c r="B16" s="13">
        <v>3</v>
      </c>
      <c r="C16" t="s">
        <v>37</v>
      </c>
      <c r="D16" t="s">
        <v>40</v>
      </c>
      <c r="E16" t="str">
        <f t="shared" si="0"/>
        <v>415143Average Per Premise50% Cycling</v>
      </c>
      <c r="F16">
        <v>0.75473599999999996</v>
      </c>
      <c r="G16" s="9">
        <v>0.8104498</v>
      </c>
      <c r="H16">
        <v>0.73266109999999995</v>
      </c>
      <c r="I16">
        <v>67.309399999999997</v>
      </c>
      <c r="J16">
        <v>-2.48506E-2</v>
      </c>
      <c r="K16">
        <v>2.27475E-2</v>
      </c>
      <c r="L16">
        <v>5.5713800000000001E-2</v>
      </c>
      <c r="M16">
        <v>8.8680099999999998E-2</v>
      </c>
      <c r="N16">
        <v>0.13627810000000001</v>
      </c>
      <c r="O16">
        <v>-0.1026393</v>
      </c>
      <c r="P16">
        <v>-5.5041199999999998E-2</v>
      </c>
      <c r="Q16">
        <v>-2.2074900000000001E-2</v>
      </c>
      <c r="R16">
        <v>1.08913E-2</v>
      </c>
      <c r="S16">
        <v>5.8489399999999997E-2</v>
      </c>
      <c r="T16">
        <v>16</v>
      </c>
      <c r="U16">
        <v>19</v>
      </c>
    </row>
    <row r="17" spans="1:21">
      <c r="A17" s="12">
        <v>41514</v>
      </c>
      <c r="B17" s="13">
        <v>3</v>
      </c>
      <c r="C17" t="s">
        <v>37</v>
      </c>
      <c r="D17" t="s">
        <v>41</v>
      </c>
      <c r="E17" t="str">
        <f t="shared" si="0"/>
        <v>415143Average Per Premise100% Cycling</v>
      </c>
      <c r="F17">
        <v>0.63306110000000004</v>
      </c>
      <c r="G17" s="9">
        <v>0.67595249999999996</v>
      </c>
      <c r="H17">
        <v>0.69230100000000006</v>
      </c>
      <c r="I17">
        <v>67.467600000000004</v>
      </c>
      <c r="J17">
        <v>-2.01478E-2</v>
      </c>
      <c r="K17">
        <v>1.7096299999999998E-2</v>
      </c>
      <c r="L17">
        <v>4.2891400000000003E-2</v>
      </c>
      <c r="M17">
        <v>6.8686499999999998E-2</v>
      </c>
      <c r="N17">
        <v>0.1059305</v>
      </c>
      <c r="O17">
        <v>-3.7992E-3</v>
      </c>
      <c r="P17">
        <v>3.3444799999999997E-2</v>
      </c>
      <c r="Q17">
        <v>5.9239899999999998E-2</v>
      </c>
      <c r="R17">
        <v>8.5034999999999999E-2</v>
      </c>
      <c r="S17">
        <v>0.1222791</v>
      </c>
      <c r="T17">
        <v>16</v>
      </c>
      <c r="U17">
        <v>19</v>
      </c>
    </row>
    <row r="18" spans="1:21">
      <c r="A18" s="12">
        <v>41514</v>
      </c>
      <c r="B18" s="13">
        <v>3</v>
      </c>
      <c r="C18" t="s">
        <v>39</v>
      </c>
      <c r="D18" t="s">
        <v>40</v>
      </c>
      <c r="E18" t="str">
        <f t="shared" si="0"/>
        <v>415143Average Per Ton50% Cycling</v>
      </c>
      <c r="F18">
        <v>0.19512009999999999</v>
      </c>
      <c r="G18" s="9">
        <v>0.2151865</v>
      </c>
      <c r="H18">
        <v>0.2007678</v>
      </c>
      <c r="I18">
        <v>67.309399999999997</v>
      </c>
      <c r="J18">
        <v>-2.6930999999999999E-3</v>
      </c>
      <c r="K18">
        <v>1.07534E-2</v>
      </c>
      <c r="L18">
        <v>2.0066400000000002E-2</v>
      </c>
      <c r="M18">
        <v>2.93794E-2</v>
      </c>
      <c r="N18">
        <v>4.28259E-2</v>
      </c>
      <c r="O18">
        <v>-1.71118E-2</v>
      </c>
      <c r="P18">
        <v>-3.6652999999999998E-3</v>
      </c>
      <c r="Q18">
        <v>5.6477000000000003E-3</v>
      </c>
      <c r="R18">
        <v>1.49607E-2</v>
      </c>
      <c r="S18">
        <v>2.8407200000000001E-2</v>
      </c>
      <c r="T18">
        <v>16</v>
      </c>
      <c r="U18">
        <v>19</v>
      </c>
    </row>
    <row r="19" spans="1:21">
      <c r="A19" s="12">
        <v>41514</v>
      </c>
      <c r="B19" s="13">
        <v>3</v>
      </c>
      <c r="C19" t="s">
        <v>39</v>
      </c>
      <c r="D19" t="s">
        <v>41</v>
      </c>
      <c r="E19" t="str">
        <f t="shared" si="0"/>
        <v>415143Average Per Ton100% Cycling</v>
      </c>
      <c r="F19">
        <v>0.15520919999999999</v>
      </c>
      <c r="G19" s="9">
        <v>0.16632559999999999</v>
      </c>
      <c r="H19">
        <v>0.16806019999999999</v>
      </c>
      <c r="I19">
        <v>67.467600000000004</v>
      </c>
      <c r="J19">
        <v>-4.6829999999999997E-3</v>
      </c>
      <c r="K19">
        <v>4.6514E-3</v>
      </c>
      <c r="L19">
        <v>1.11164E-2</v>
      </c>
      <c r="M19">
        <v>1.75814E-2</v>
      </c>
      <c r="N19">
        <v>2.6915700000000001E-2</v>
      </c>
      <c r="O19">
        <v>-2.9483999999999999E-3</v>
      </c>
      <c r="P19">
        <v>6.3860000000000002E-3</v>
      </c>
      <c r="Q19">
        <v>1.2851E-2</v>
      </c>
      <c r="R19">
        <v>1.9316E-2</v>
      </c>
      <c r="S19">
        <v>2.86503E-2</v>
      </c>
      <c r="T19">
        <v>16</v>
      </c>
      <c r="U19">
        <v>19</v>
      </c>
    </row>
    <row r="20" spans="1:21">
      <c r="A20" s="12">
        <v>41514</v>
      </c>
      <c r="B20" s="13">
        <v>4</v>
      </c>
      <c r="C20" t="s">
        <v>38</v>
      </c>
      <c r="D20" t="s">
        <v>40</v>
      </c>
      <c r="E20" t="str">
        <f t="shared" si="0"/>
        <v>415144Average Per Device50% Cycling</v>
      </c>
      <c r="F20">
        <v>0.63107760000000002</v>
      </c>
      <c r="G20" s="9">
        <v>0.6469646</v>
      </c>
      <c r="H20">
        <v>0.59289619999999998</v>
      </c>
      <c r="I20">
        <v>66.9786</v>
      </c>
      <c r="J20">
        <v>-4.2108699999999999E-2</v>
      </c>
      <c r="K20">
        <v>-7.8443999999999996E-3</v>
      </c>
      <c r="L20">
        <v>1.5886999999999998E-2</v>
      </c>
      <c r="M20">
        <v>3.9618300000000002E-2</v>
      </c>
      <c r="N20">
        <v>7.3882699999999996E-2</v>
      </c>
      <c r="O20">
        <v>-9.6177200000000004E-2</v>
      </c>
      <c r="P20">
        <v>-6.19129E-2</v>
      </c>
      <c r="Q20">
        <v>-3.81815E-2</v>
      </c>
      <c r="R20">
        <v>-1.44501E-2</v>
      </c>
      <c r="S20">
        <v>1.9814200000000001E-2</v>
      </c>
      <c r="T20">
        <v>16</v>
      </c>
      <c r="U20">
        <v>19</v>
      </c>
    </row>
    <row r="21" spans="1:21">
      <c r="A21" s="12">
        <v>41514</v>
      </c>
      <c r="B21" s="13">
        <v>4</v>
      </c>
      <c r="C21" t="s">
        <v>38</v>
      </c>
      <c r="D21" t="s">
        <v>41</v>
      </c>
      <c r="E21" t="str">
        <f t="shared" si="0"/>
        <v>415144Average Per Device100% Cycling</v>
      </c>
      <c r="F21">
        <v>0.53256519999999996</v>
      </c>
      <c r="G21" s="9">
        <v>0.53376270000000003</v>
      </c>
      <c r="H21">
        <v>0.5540503</v>
      </c>
      <c r="I21">
        <v>67.048900000000003</v>
      </c>
      <c r="J21">
        <v>-4.5672900000000002E-2</v>
      </c>
      <c r="K21">
        <v>-1.7981500000000001E-2</v>
      </c>
      <c r="L21">
        <v>1.1975E-3</v>
      </c>
      <c r="M21">
        <v>2.0376499999999999E-2</v>
      </c>
      <c r="N21">
        <v>4.8067899999999997E-2</v>
      </c>
      <c r="O21">
        <v>-2.53853E-2</v>
      </c>
      <c r="P21">
        <v>2.3062E-3</v>
      </c>
      <c r="Q21">
        <v>2.14851E-2</v>
      </c>
      <c r="R21">
        <v>4.0664100000000002E-2</v>
      </c>
      <c r="S21">
        <v>6.8355600000000002E-2</v>
      </c>
      <c r="T21">
        <v>16</v>
      </c>
      <c r="U21">
        <v>19</v>
      </c>
    </row>
    <row r="22" spans="1:21">
      <c r="A22" s="12">
        <v>41514</v>
      </c>
      <c r="B22" s="13">
        <v>4</v>
      </c>
      <c r="C22" t="s">
        <v>37</v>
      </c>
      <c r="D22" t="s">
        <v>40</v>
      </c>
      <c r="E22" t="str">
        <f t="shared" si="0"/>
        <v>415144Average Per Premise50% Cycling</v>
      </c>
      <c r="F22">
        <v>0.70004489999999997</v>
      </c>
      <c r="G22" s="9">
        <v>0.72645000000000004</v>
      </c>
      <c r="H22">
        <v>0.65672370000000002</v>
      </c>
      <c r="I22">
        <v>66.9786</v>
      </c>
      <c r="J22">
        <v>-3.7155500000000001E-2</v>
      </c>
      <c r="K22">
        <v>3.9659999999999999E-4</v>
      </c>
      <c r="L22">
        <v>2.6405100000000001E-2</v>
      </c>
      <c r="M22">
        <v>5.2413599999999998E-2</v>
      </c>
      <c r="N22">
        <v>8.9965699999999996E-2</v>
      </c>
      <c r="O22">
        <v>-0.1068817</v>
      </c>
      <c r="P22">
        <v>-6.9329600000000005E-2</v>
      </c>
      <c r="Q22">
        <v>-4.3321100000000001E-2</v>
      </c>
      <c r="R22">
        <v>-1.73127E-2</v>
      </c>
      <c r="S22">
        <v>2.0239400000000001E-2</v>
      </c>
      <c r="T22">
        <v>16</v>
      </c>
      <c r="U22">
        <v>19</v>
      </c>
    </row>
    <row r="23" spans="1:21">
      <c r="A23" s="12">
        <v>41514</v>
      </c>
      <c r="B23" s="13">
        <v>4</v>
      </c>
      <c r="C23" t="s">
        <v>37</v>
      </c>
      <c r="D23" t="s">
        <v>41</v>
      </c>
      <c r="E23" t="str">
        <f t="shared" si="0"/>
        <v>415144Average Per Premise100% Cycling</v>
      </c>
      <c r="F23">
        <v>0.61753309999999995</v>
      </c>
      <c r="G23" s="9">
        <v>0.60597120000000004</v>
      </c>
      <c r="H23">
        <v>0.62062709999999999</v>
      </c>
      <c r="I23">
        <v>67.048900000000003</v>
      </c>
      <c r="J23">
        <v>-6.6715200000000002E-2</v>
      </c>
      <c r="K23">
        <v>-3.4130199999999999E-2</v>
      </c>
      <c r="L23">
        <v>-1.15619E-2</v>
      </c>
      <c r="M23">
        <v>1.10063E-2</v>
      </c>
      <c r="N23">
        <v>4.3591299999999999E-2</v>
      </c>
      <c r="O23">
        <v>-5.20592E-2</v>
      </c>
      <c r="P23">
        <v>-1.9474200000000001E-2</v>
      </c>
      <c r="Q23">
        <v>3.094E-3</v>
      </c>
      <c r="R23">
        <v>2.5662299999999999E-2</v>
      </c>
      <c r="S23">
        <v>5.8247300000000002E-2</v>
      </c>
      <c r="T23">
        <v>16</v>
      </c>
      <c r="U23">
        <v>19</v>
      </c>
    </row>
    <row r="24" spans="1:21">
      <c r="A24" s="12">
        <v>41514</v>
      </c>
      <c r="B24" s="13">
        <v>4</v>
      </c>
      <c r="C24" t="s">
        <v>39</v>
      </c>
      <c r="D24" t="s">
        <v>40</v>
      </c>
      <c r="E24" t="str">
        <f t="shared" si="0"/>
        <v>415144Average Per Ton50% Cycling</v>
      </c>
      <c r="F24">
        <v>0.1813941</v>
      </c>
      <c r="G24" s="9">
        <v>0.19104989999999999</v>
      </c>
      <c r="H24">
        <v>0.1782485</v>
      </c>
      <c r="I24">
        <v>66.9786</v>
      </c>
      <c r="J24">
        <v>-7.7095999999999996E-3</v>
      </c>
      <c r="K24">
        <v>2.5500000000000002E-3</v>
      </c>
      <c r="L24">
        <v>9.6558000000000008E-3</v>
      </c>
      <c r="M24">
        <v>1.6761499999999999E-2</v>
      </c>
      <c r="N24">
        <v>2.7021099999999999E-2</v>
      </c>
      <c r="O24">
        <v>-2.0510899999999999E-2</v>
      </c>
      <c r="P24">
        <v>-1.0251400000000001E-2</v>
      </c>
      <c r="Q24">
        <v>-3.1456000000000001E-3</v>
      </c>
      <c r="R24">
        <v>3.9601000000000003E-3</v>
      </c>
      <c r="S24">
        <v>1.42197E-2</v>
      </c>
      <c r="T24">
        <v>16</v>
      </c>
      <c r="U24">
        <v>19</v>
      </c>
    </row>
    <row r="25" spans="1:21">
      <c r="A25" s="12">
        <v>41514</v>
      </c>
      <c r="B25" s="13">
        <v>4</v>
      </c>
      <c r="C25" t="s">
        <v>39</v>
      </c>
      <c r="D25" t="s">
        <v>41</v>
      </c>
      <c r="E25" t="str">
        <f t="shared" si="0"/>
        <v>415144Average Per Ton100% Cycling</v>
      </c>
      <c r="F25">
        <v>0.14807339999999999</v>
      </c>
      <c r="G25" s="9">
        <v>0.1485455</v>
      </c>
      <c r="H25">
        <v>0.1500947</v>
      </c>
      <c r="I25">
        <v>67.048900000000003</v>
      </c>
      <c r="J25">
        <v>-1.25527E-2</v>
      </c>
      <c r="K25">
        <v>-4.8574999999999998E-3</v>
      </c>
      <c r="L25">
        <v>4.7219999999999999E-4</v>
      </c>
      <c r="M25">
        <v>5.8018000000000002E-3</v>
      </c>
      <c r="N25">
        <v>1.3497E-2</v>
      </c>
      <c r="O25">
        <v>-1.1003499999999999E-2</v>
      </c>
      <c r="P25">
        <v>-3.3083000000000001E-3</v>
      </c>
      <c r="Q25">
        <v>2.0213000000000002E-3</v>
      </c>
      <c r="R25">
        <v>7.3509999999999999E-3</v>
      </c>
      <c r="S25">
        <v>1.5046199999999999E-2</v>
      </c>
      <c r="T25">
        <v>16</v>
      </c>
      <c r="U25">
        <v>19</v>
      </c>
    </row>
    <row r="26" spans="1:21">
      <c r="A26" s="12">
        <v>41514</v>
      </c>
      <c r="B26" s="13">
        <v>5</v>
      </c>
      <c r="C26" t="s">
        <v>38</v>
      </c>
      <c r="D26" t="s">
        <v>40</v>
      </c>
      <c r="E26" t="str">
        <f t="shared" si="0"/>
        <v>415145Average Per Device50% Cycling</v>
      </c>
      <c r="F26">
        <v>0.61227310000000001</v>
      </c>
      <c r="G26" s="9">
        <v>0.61176189999999997</v>
      </c>
      <c r="H26">
        <v>0.56063540000000001</v>
      </c>
      <c r="I26">
        <v>66.6113</v>
      </c>
      <c r="J26">
        <v>-5.4658699999999998E-2</v>
      </c>
      <c r="K26">
        <v>-2.2667900000000001E-2</v>
      </c>
      <c r="L26">
        <v>-5.1119999999999996E-4</v>
      </c>
      <c r="M26">
        <v>2.1645500000000002E-2</v>
      </c>
      <c r="N26">
        <v>5.3636299999999998E-2</v>
      </c>
      <c r="O26">
        <v>-0.1057852</v>
      </c>
      <c r="P26">
        <v>-7.3794399999999996E-2</v>
      </c>
      <c r="Q26">
        <v>-5.1637700000000002E-2</v>
      </c>
      <c r="R26">
        <v>-2.9481E-2</v>
      </c>
      <c r="S26">
        <v>2.5098E-3</v>
      </c>
      <c r="T26">
        <v>16</v>
      </c>
      <c r="U26">
        <v>19</v>
      </c>
    </row>
    <row r="27" spans="1:21">
      <c r="A27" s="12">
        <v>41514</v>
      </c>
      <c r="B27" s="13">
        <v>5</v>
      </c>
      <c r="C27" t="s">
        <v>38</v>
      </c>
      <c r="D27" t="s">
        <v>41</v>
      </c>
      <c r="E27" t="str">
        <f t="shared" si="0"/>
        <v>415145Average Per Device100% Cycling</v>
      </c>
      <c r="F27">
        <v>0.52851559999999997</v>
      </c>
      <c r="G27" s="9">
        <v>0.52620730000000004</v>
      </c>
      <c r="H27">
        <v>0.54620780000000002</v>
      </c>
      <c r="I27">
        <v>66.734499999999997</v>
      </c>
      <c r="J27">
        <v>-4.1326300000000003E-2</v>
      </c>
      <c r="K27">
        <v>-1.8274100000000001E-2</v>
      </c>
      <c r="L27">
        <v>-2.3081999999999998E-3</v>
      </c>
      <c r="M27">
        <v>1.3657600000000001E-2</v>
      </c>
      <c r="N27">
        <v>3.6709800000000001E-2</v>
      </c>
      <c r="O27">
        <v>-2.1325899999999998E-2</v>
      </c>
      <c r="P27">
        <v>1.7263000000000001E-3</v>
      </c>
      <c r="Q27">
        <v>1.7692200000000002E-2</v>
      </c>
      <c r="R27">
        <v>3.3658100000000003E-2</v>
      </c>
      <c r="S27">
        <v>5.6710299999999998E-2</v>
      </c>
      <c r="T27">
        <v>16</v>
      </c>
      <c r="U27">
        <v>19</v>
      </c>
    </row>
    <row r="28" spans="1:21">
      <c r="A28" s="12">
        <v>41514</v>
      </c>
      <c r="B28" s="13">
        <v>5</v>
      </c>
      <c r="C28" t="s">
        <v>37</v>
      </c>
      <c r="D28" t="s">
        <v>40</v>
      </c>
      <c r="E28" t="str">
        <f t="shared" si="0"/>
        <v>415145Average Per Premise50% Cycling</v>
      </c>
      <c r="F28">
        <v>0.68011920000000003</v>
      </c>
      <c r="G28" s="9">
        <v>0.69171749999999999</v>
      </c>
      <c r="H28">
        <v>0.62532500000000002</v>
      </c>
      <c r="I28">
        <v>66.6113</v>
      </c>
      <c r="J28">
        <v>-4.9218199999999997E-2</v>
      </c>
      <c r="K28">
        <v>-1.32873E-2</v>
      </c>
      <c r="L28">
        <v>1.1598300000000001E-2</v>
      </c>
      <c r="M28">
        <v>3.64839E-2</v>
      </c>
      <c r="N28">
        <v>7.2414800000000001E-2</v>
      </c>
      <c r="O28">
        <v>-0.1156108</v>
      </c>
      <c r="P28">
        <v>-7.9679899999999998E-2</v>
      </c>
      <c r="Q28">
        <v>-5.4794299999999997E-2</v>
      </c>
      <c r="R28">
        <v>-2.99086E-2</v>
      </c>
      <c r="S28">
        <v>6.0223000000000004E-3</v>
      </c>
      <c r="T28">
        <v>16</v>
      </c>
      <c r="U28">
        <v>19</v>
      </c>
    </row>
    <row r="29" spans="1:21">
      <c r="A29" s="12">
        <v>41514</v>
      </c>
      <c r="B29" s="13">
        <v>5</v>
      </c>
      <c r="C29" t="s">
        <v>37</v>
      </c>
      <c r="D29" t="s">
        <v>41</v>
      </c>
      <c r="E29" t="str">
        <f t="shared" si="0"/>
        <v>415145Average Per Premise100% Cycling</v>
      </c>
      <c r="F29">
        <v>0.61326939999999996</v>
      </c>
      <c r="G29" s="9">
        <v>0.60060959999999997</v>
      </c>
      <c r="H29">
        <v>0.61513589999999996</v>
      </c>
      <c r="I29">
        <v>66.734499999999997</v>
      </c>
      <c r="J29">
        <v>-6.2034199999999998E-2</v>
      </c>
      <c r="K29">
        <v>-3.2863400000000001E-2</v>
      </c>
      <c r="L29">
        <v>-1.2659800000000001E-2</v>
      </c>
      <c r="M29">
        <v>7.5437999999999998E-3</v>
      </c>
      <c r="N29">
        <v>3.67146E-2</v>
      </c>
      <c r="O29">
        <v>-4.7507899999999999E-2</v>
      </c>
      <c r="P29">
        <v>-1.8337099999999999E-2</v>
      </c>
      <c r="Q29">
        <v>1.8665000000000001E-3</v>
      </c>
      <c r="R29">
        <v>2.2070099999999999E-2</v>
      </c>
      <c r="S29">
        <v>5.1240899999999999E-2</v>
      </c>
      <c r="T29">
        <v>16</v>
      </c>
      <c r="U29">
        <v>19</v>
      </c>
    </row>
    <row r="30" spans="1:21">
      <c r="A30" s="12">
        <v>41514</v>
      </c>
      <c r="B30" s="13">
        <v>5</v>
      </c>
      <c r="C30" t="s">
        <v>39</v>
      </c>
      <c r="D30" t="s">
        <v>40</v>
      </c>
      <c r="E30" t="str">
        <f t="shared" si="0"/>
        <v>415145Average Per Ton50% Cycling</v>
      </c>
      <c r="F30">
        <v>0.17666200000000001</v>
      </c>
      <c r="G30" s="9">
        <v>0.1792194</v>
      </c>
      <c r="H30">
        <v>0.16721069999999999</v>
      </c>
      <c r="I30">
        <v>66.6113</v>
      </c>
      <c r="J30">
        <v>-1.34999E-2</v>
      </c>
      <c r="K30">
        <v>-4.0131000000000003E-3</v>
      </c>
      <c r="L30">
        <v>2.5574E-3</v>
      </c>
      <c r="M30">
        <v>9.1280000000000007E-3</v>
      </c>
      <c r="N30">
        <v>1.8614800000000001E-2</v>
      </c>
      <c r="O30">
        <v>-2.5508599999999999E-2</v>
      </c>
      <c r="P30">
        <v>-1.6021799999999999E-2</v>
      </c>
      <c r="Q30">
        <v>-9.4512999999999993E-3</v>
      </c>
      <c r="R30">
        <v>-2.8806999999999999E-3</v>
      </c>
      <c r="S30">
        <v>6.6061000000000002E-3</v>
      </c>
      <c r="T30">
        <v>16</v>
      </c>
      <c r="U30">
        <v>19</v>
      </c>
    </row>
    <row r="31" spans="1:21">
      <c r="A31" s="12">
        <v>41514</v>
      </c>
      <c r="B31" s="13">
        <v>5</v>
      </c>
      <c r="C31" t="s">
        <v>39</v>
      </c>
      <c r="D31" t="s">
        <v>41</v>
      </c>
      <c r="E31" t="str">
        <f t="shared" si="0"/>
        <v>415145Average Per Ton100% Cycling</v>
      </c>
      <c r="F31">
        <v>0.1475774</v>
      </c>
      <c r="G31" s="9">
        <v>0.1469569</v>
      </c>
      <c r="H31">
        <v>0.1484895</v>
      </c>
      <c r="I31">
        <v>66.734499999999997</v>
      </c>
      <c r="J31">
        <v>-1.1949899999999999E-2</v>
      </c>
      <c r="K31">
        <v>-5.2563999999999996E-3</v>
      </c>
      <c r="L31">
        <v>-6.2049999999999996E-4</v>
      </c>
      <c r="M31">
        <v>4.0153000000000003E-3</v>
      </c>
      <c r="N31">
        <v>1.0708799999999999E-2</v>
      </c>
      <c r="O31">
        <v>-1.0417300000000001E-2</v>
      </c>
      <c r="P31">
        <v>-3.7238000000000002E-3</v>
      </c>
      <c r="Q31">
        <v>9.121E-4</v>
      </c>
      <c r="R31">
        <v>5.5478999999999997E-3</v>
      </c>
      <c r="S31">
        <v>1.22414E-2</v>
      </c>
      <c r="T31">
        <v>16</v>
      </c>
      <c r="U31">
        <v>19</v>
      </c>
    </row>
    <row r="32" spans="1:21">
      <c r="A32" s="12">
        <v>41514</v>
      </c>
      <c r="B32" s="13">
        <v>6</v>
      </c>
      <c r="C32" t="s">
        <v>38</v>
      </c>
      <c r="D32" t="s">
        <v>40</v>
      </c>
      <c r="E32" t="str">
        <f t="shared" si="0"/>
        <v>415146Average Per Device50% Cycling</v>
      </c>
      <c r="F32">
        <v>0.64633280000000004</v>
      </c>
      <c r="G32" s="9">
        <v>0.64051829999999998</v>
      </c>
      <c r="H32">
        <v>0.58698859999999997</v>
      </c>
      <c r="I32">
        <v>66.762299999999996</v>
      </c>
      <c r="J32">
        <v>-6.11272E-2</v>
      </c>
      <c r="K32">
        <v>-2.8448000000000001E-2</v>
      </c>
      <c r="L32">
        <v>-5.8145000000000002E-3</v>
      </c>
      <c r="M32">
        <v>1.6819000000000001E-2</v>
      </c>
      <c r="N32">
        <v>4.9498199999999999E-2</v>
      </c>
      <c r="O32">
        <v>-0.11465690000000001</v>
      </c>
      <c r="P32">
        <v>-8.1977700000000001E-2</v>
      </c>
      <c r="Q32">
        <v>-5.93442E-2</v>
      </c>
      <c r="R32">
        <v>-3.6710699999999999E-2</v>
      </c>
      <c r="S32">
        <v>-4.0315999999999998E-3</v>
      </c>
      <c r="T32">
        <v>16</v>
      </c>
      <c r="U32">
        <v>19</v>
      </c>
    </row>
    <row r="33" spans="1:21">
      <c r="A33" s="12">
        <v>41514</v>
      </c>
      <c r="B33" s="13">
        <v>6</v>
      </c>
      <c r="C33" t="s">
        <v>38</v>
      </c>
      <c r="D33" t="s">
        <v>41</v>
      </c>
      <c r="E33" t="str">
        <f t="shared" si="0"/>
        <v>415146Average Per Device100% Cycling</v>
      </c>
      <c r="F33">
        <v>0.52629870000000001</v>
      </c>
      <c r="G33" s="9">
        <v>0.58124529999999996</v>
      </c>
      <c r="H33">
        <v>0.60333769999999998</v>
      </c>
      <c r="I33">
        <v>67.112099999999998</v>
      </c>
      <c r="J33">
        <v>1.1864100000000001E-2</v>
      </c>
      <c r="K33">
        <v>3.7317599999999999E-2</v>
      </c>
      <c r="L33">
        <v>5.4946599999999998E-2</v>
      </c>
      <c r="M33">
        <v>7.2575600000000004E-2</v>
      </c>
      <c r="N33">
        <v>9.8029099999999994E-2</v>
      </c>
      <c r="O33">
        <v>3.3956500000000001E-2</v>
      </c>
      <c r="P33">
        <v>5.9409999999999998E-2</v>
      </c>
      <c r="Q33">
        <v>7.7038999999999996E-2</v>
      </c>
      <c r="R33">
        <v>9.4668000000000002E-2</v>
      </c>
      <c r="S33">
        <v>0.12012150000000001</v>
      </c>
      <c r="T33">
        <v>16</v>
      </c>
      <c r="U33">
        <v>19</v>
      </c>
    </row>
    <row r="34" spans="1:21">
      <c r="A34" s="12">
        <v>41514</v>
      </c>
      <c r="B34" s="13">
        <v>6</v>
      </c>
      <c r="C34" t="s">
        <v>37</v>
      </c>
      <c r="D34" t="s">
        <v>40</v>
      </c>
      <c r="E34" t="str">
        <f t="shared" si="0"/>
        <v>415146Average Per Premise50% Cycling</v>
      </c>
      <c r="F34">
        <v>0.71710339999999995</v>
      </c>
      <c r="G34" s="9">
        <v>0.72084020000000004</v>
      </c>
      <c r="H34">
        <v>0.65165249999999997</v>
      </c>
      <c r="I34">
        <v>66.762299999999996</v>
      </c>
      <c r="J34">
        <v>-5.6732299999999999E-2</v>
      </c>
      <c r="K34">
        <v>-2.10066E-2</v>
      </c>
      <c r="L34">
        <v>3.7369E-3</v>
      </c>
      <c r="M34">
        <v>2.84803E-2</v>
      </c>
      <c r="N34">
        <v>6.4205999999999999E-2</v>
      </c>
      <c r="O34">
        <v>-0.12592010000000001</v>
      </c>
      <c r="P34">
        <v>-9.0194399999999994E-2</v>
      </c>
      <c r="Q34">
        <v>-6.5450900000000006E-2</v>
      </c>
      <c r="R34">
        <v>-4.0707399999999998E-2</v>
      </c>
      <c r="S34">
        <v>-4.9817000000000004E-3</v>
      </c>
      <c r="T34">
        <v>16</v>
      </c>
      <c r="U34">
        <v>19</v>
      </c>
    </row>
    <row r="35" spans="1:21">
      <c r="A35" s="12">
        <v>41514</v>
      </c>
      <c r="B35" s="13">
        <v>6</v>
      </c>
      <c r="C35" t="s">
        <v>37</v>
      </c>
      <c r="D35" t="s">
        <v>41</v>
      </c>
      <c r="E35" t="str">
        <f t="shared" si="0"/>
        <v>415146Average Per Premise100% Cycling</v>
      </c>
      <c r="F35">
        <v>0.6234459</v>
      </c>
      <c r="G35" s="9">
        <v>0.6550241</v>
      </c>
      <c r="H35">
        <v>0.67086639999999997</v>
      </c>
      <c r="I35">
        <v>67.112099999999998</v>
      </c>
      <c r="J35">
        <v>-2.1663999999999999E-2</v>
      </c>
      <c r="K35">
        <v>9.7918999999999992E-3</v>
      </c>
      <c r="L35">
        <v>3.1578200000000001E-2</v>
      </c>
      <c r="M35">
        <v>5.3364500000000002E-2</v>
      </c>
      <c r="N35">
        <v>8.4820400000000004E-2</v>
      </c>
      <c r="O35">
        <v>-5.8217E-3</v>
      </c>
      <c r="P35">
        <v>2.5634199999999999E-2</v>
      </c>
      <c r="Q35">
        <v>4.7420499999999997E-2</v>
      </c>
      <c r="R35">
        <v>6.9206799999999999E-2</v>
      </c>
      <c r="S35">
        <v>0.10066269999999999</v>
      </c>
      <c r="T35">
        <v>16</v>
      </c>
      <c r="U35">
        <v>19</v>
      </c>
    </row>
    <row r="36" spans="1:21">
      <c r="A36" s="12">
        <v>41514</v>
      </c>
      <c r="B36" s="13">
        <v>6</v>
      </c>
      <c r="C36" t="s">
        <v>39</v>
      </c>
      <c r="D36" t="s">
        <v>40</v>
      </c>
      <c r="E36" t="str">
        <f t="shared" si="0"/>
        <v>415146Average Per Ton50% Cycling</v>
      </c>
      <c r="F36">
        <v>0.18619569999999999</v>
      </c>
      <c r="G36" s="9">
        <v>0.18688560000000001</v>
      </c>
      <c r="H36">
        <v>0.1743633</v>
      </c>
      <c r="I36">
        <v>66.762299999999996</v>
      </c>
      <c r="J36">
        <v>-1.5288400000000001E-2</v>
      </c>
      <c r="K36">
        <v>-5.8482999999999999E-3</v>
      </c>
      <c r="L36">
        <v>6.8990000000000002E-4</v>
      </c>
      <c r="M36">
        <v>7.2281000000000003E-3</v>
      </c>
      <c r="N36">
        <v>1.66683E-2</v>
      </c>
      <c r="O36">
        <v>-2.78108E-2</v>
      </c>
      <c r="P36">
        <v>-1.8370600000000001E-2</v>
      </c>
      <c r="Q36">
        <v>-1.18324E-2</v>
      </c>
      <c r="R36">
        <v>-5.2941999999999998E-3</v>
      </c>
      <c r="S36">
        <v>4.1459000000000001E-3</v>
      </c>
      <c r="T36">
        <v>16</v>
      </c>
      <c r="U36">
        <v>19</v>
      </c>
    </row>
    <row r="37" spans="1:21">
      <c r="A37" s="12">
        <v>41514</v>
      </c>
      <c r="B37" s="13">
        <v>6</v>
      </c>
      <c r="C37" t="s">
        <v>39</v>
      </c>
      <c r="D37" t="s">
        <v>41</v>
      </c>
      <c r="E37" t="str">
        <f t="shared" si="0"/>
        <v>415146Average Per Ton100% Cycling</v>
      </c>
      <c r="F37">
        <v>0.1469955</v>
      </c>
      <c r="G37" s="9">
        <v>0.16262560000000001</v>
      </c>
      <c r="H37">
        <v>0.16432160000000001</v>
      </c>
      <c r="I37">
        <v>67.112099999999998</v>
      </c>
      <c r="J37">
        <v>2.9383E-3</v>
      </c>
      <c r="K37">
        <v>1.04367E-2</v>
      </c>
      <c r="L37">
        <v>1.5630100000000001E-2</v>
      </c>
      <c r="M37">
        <v>2.0823399999999999E-2</v>
      </c>
      <c r="N37">
        <v>2.8321800000000001E-2</v>
      </c>
      <c r="O37">
        <v>4.6343000000000001E-3</v>
      </c>
      <c r="P37">
        <v>1.21327E-2</v>
      </c>
      <c r="Q37">
        <v>1.7326100000000001E-2</v>
      </c>
      <c r="R37">
        <v>2.2519399999999998E-2</v>
      </c>
      <c r="S37">
        <v>3.0017800000000001E-2</v>
      </c>
      <c r="T37">
        <v>16</v>
      </c>
      <c r="U37">
        <v>19</v>
      </c>
    </row>
    <row r="38" spans="1:21">
      <c r="A38" s="12">
        <v>41514</v>
      </c>
      <c r="B38" s="13">
        <v>7</v>
      </c>
      <c r="C38" t="s">
        <v>38</v>
      </c>
      <c r="D38" t="s">
        <v>40</v>
      </c>
      <c r="E38" t="str">
        <f t="shared" si="0"/>
        <v>415147Average Per Device50% Cycling</v>
      </c>
      <c r="F38">
        <v>0.76519119999999996</v>
      </c>
      <c r="G38" s="9">
        <v>0.74290319999999999</v>
      </c>
      <c r="H38">
        <v>0.68081689999999995</v>
      </c>
      <c r="I38">
        <v>67.834000000000003</v>
      </c>
      <c r="J38">
        <v>-8.4105600000000003E-2</v>
      </c>
      <c r="K38">
        <v>-4.7583300000000002E-2</v>
      </c>
      <c r="L38">
        <v>-2.2287999999999999E-2</v>
      </c>
      <c r="M38">
        <v>3.0071999999999998E-3</v>
      </c>
      <c r="N38">
        <v>3.9529500000000002E-2</v>
      </c>
      <c r="O38">
        <v>-0.14619190000000001</v>
      </c>
      <c r="P38">
        <v>-0.1096695</v>
      </c>
      <c r="Q38">
        <v>-8.4374299999999999E-2</v>
      </c>
      <c r="R38">
        <v>-5.9079100000000002E-2</v>
      </c>
      <c r="S38">
        <v>-2.2556799999999998E-2</v>
      </c>
      <c r="T38">
        <v>16</v>
      </c>
      <c r="U38">
        <v>19</v>
      </c>
    </row>
    <row r="39" spans="1:21">
      <c r="A39" s="12">
        <v>41514</v>
      </c>
      <c r="B39" s="13">
        <v>7</v>
      </c>
      <c r="C39" t="s">
        <v>38</v>
      </c>
      <c r="D39" t="s">
        <v>41</v>
      </c>
      <c r="E39" t="str">
        <f t="shared" si="0"/>
        <v>415147Average Per Device100% Cycling</v>
      </c>
      <c r="F39">
        <v>0.59498779999999996</v>
      </c>
      <c r="G39" s="9">
        <v>0.68724450000000004</v>
      </c>
      <c r="H39">
        <v>0.71336580000000005</v>
      </c>
      <c r="I39">
        <v>67.905199999999994</v>
      </c>
      <c r="J39">
        <v>4.6682099999999997E-2</v>
      </c>
      <c r="K39">
        <v>7.3607900000000004E-2</v>
      </c>
      <c r="L39">
        <v>9.2256699999999997E-2</v>
      </c>
      <c r="M39">
        <v>0.1109055</v>
      </c>
      <c r="N39">
        <v>0.13783139999999999</v>
      </c>
      <c r="O39">
        <v>7.2803300000000001E-2</v>
      </c>
      <c r="P39">
        <v>9.9729200000000004E-2</v>
      </c>
      <c r="Q39">
        <v>0.118378</v>
      </c>
      <c r="R39">
        <v>0.1370268</v>
      </c>
      <c r="S39">
        <v>0.1639526</v>
      </c>
      <c r="T39">
        <v>16</v>
      </c>
      <c r="U39">
        <v>19</v>
      </c>
    </row>
    <row r="40" spans="1:21">
      <c r="A40" s="12">
        <v>41514</v>
      </c>
      <c r="B40" s="13">
        <v>7</v>
      </c>
      <c r="C40" t="s">
        <v>37</v>
      </c>
      <c r="D40" t="s">
        <v>40</v>
      </c>
      <c r="E40" t="str">
        <f t="shared" si="0"/>
        <v>415147Average Per Premise50% Cycling</v>
      </c>
      <c r="F40">
        <v>0.84892920000000005</v>
      </c>
      <c r="G40" s="9">
        <v>0.83608870000000002</v>
      </c>
      <c r="H40">
        <v>0.75583909999999999</v>
      </c>
      <c r="I40">
        <v>67.834000000000003</v>
      </c>
      <c r="J40">
        <v>-8.0214800000000003E-2</v>
      </c>
      <c r="K40">
        <v>-4.0409500000000001E-2</v>
      </c>
      <c r="L40">
        <v>-1.2840600000000001E-2</v>
      </c>
      <c r="M40">
        <v>1.4728400000000001E-2</v>
      </c>
      <c r="N40">
        <v>5.4533600000000002E-2</v>
      </c>
      <c r="O40">
        <v>-0.1604643</v>
      </c>
      <c r="P40">
        <v>-0.12065910000000001</v>
      </c>
      <c r="Q40">
        <v>-9.3090099999999995E-2</v>
      </c>
      <c r="R40">
        <v>-6.5521200000000002E-2</v>
      </c>
      <c r="S40">
        <v>-2.57159E-2</v>
      </c>
      <c r="T40">
        <v>16</v>
      </c>
      <c r="U40">
        <v>19</v>
      </c>
    </row>
    <row r="41" spans="1:21">
      <c r="A41" s="12">
        <v>41514</v>
      </c>
      <c r="B41" s="13">
        <v>7</v>
      </c>
      <c r="C41" t="s">
        <v>37</v>
      </c>
      <c r="D41" t="s">
        <v>41</v>
      </c>
      <c r="E41" t="str">
        <f t="shared" si="0"/>
        <v>415147Average Per Premise100% Cycling</v>
      </c>
      <c r="F41">
        <v>0.68928970000000001</v>
      </c>
      <c r="G41" s="9">
        <v>0.76598080000000002</v>
      </c>
      <c r="H41">
        <v>0.7845067</v>
      </c>
      <c r="I41">
        <v>67.905199999999994</v>
      </c>
      <c r="J41">
        <v>2.39902E-2</v>
      </c>
      <c r="K41">
        <v>5.5126300000000003E-2</v>
      </c>
      <c r="L41">
        <v>7.6690999999999995E-2</v>
      </c>
      <c r="M41">
        <v>9.8255800000000004E-2</v>
      </c>
      <c r="N41">
        <v>0.1293919</v>
      </c>
      <c r="O41">
        <v>4.2516100000000001E-2</v>
      </c>
      <c r="P41">
        <v>7.3652200000000001E-2</v>
      </c>
      <c r="Q41">
        <v>9.5216999999999996E-2</v>
      </c>
      <c r="R41">
        <v>0.11678180000000001</v>
      </c>
      <c r="S41">
        <v>0.14791789999999999</v>
      </c>
      <c r="T41">
        <v>16</v>
      </c>
      <c r="U41">
        <v>19</v>
      </c>
    </row>
    <row r="42" spans="1:21">
      <c r="A42" s="12">
        <v>41514</v>
      </c>
      <c r="B42" s="13">
        <v>7</v>
      </c>
      <c r="C42" t="s">
        <v>39</v>
      </c>
      <c r="D42" t="s">
        <v>40</v>
      </c>
      <c r="E42" t="str">
        <f t="shared" si="0"/>
        <v>415147Average Per Ton50% Cycling</v>
      </c>
      <c r="F42">
        <v>0.221605</v>
      </c>
      <c r="G42" s="9">
        <v>0.21552869999999999</v>
      </c>
      <c r="H42">
        <v>0.20108709999999999</v>
      </c>
      <c r="I42">
        <v>67.834000000000003</v>
      </c>
      <c r="J42">
        <v>-2.384E-2</v>
      </c>
      <c r="K42">
        <v>-1.33451E-2</v>
      </c>
      <c r="L42">
        <v>-6.0764E-3</v>
      </c>
      <c r="M42">
        <v>1.1923000000000001E-3</v>
      </c>
      <c r="N42">
        <v>1.16872E-2</v>
      </c>
      <c r="O42">
        <v>-3.8281599999999999E-2</v>
      </c>
      <c r="P42">
        <v>-2.7786700000000001E-2</v>
      </c>
      <c r="Q42">
        <v>-2.0518000000000002E-2</v>
      </c>
      <c r="R42">
        <v>-1.32493E-2</v>
      </c>
      <c r="S42">
        <v>-2.7542999999999999E-3</v>
      </c>
      <c r="T42">
        <v>16</v>
      </c>
      <c r="U42">
        <v>19</v>
      </c>
    </row>
    <row r="43" spans="1:21">
      <c r="A43" s="12">
        <v>41514</v>
      </c>
      <c r="B43" s="13">
        <v>7</v>
      </c>
      <c r="C43" t="s">
        <v>39</v>
      </c>
      <c r="D43" t="s">
        <v>41</v>
      </c>
      <c r="E43" t="str">
        <f t="shared" si="0"/>
        <v>415147Average Per Ton100% Cycling</v>
      </c>
      <c r="F43">
        <v>0.1663319</v>
      </c>
      <c r="G43" s="9">
        <v>0.19281580000000001</v>
      </c>
      <c r="H43">
        <v>0.19482659999999999</v>
      </c>
      <c r="I43">
        <v>67.905199999999994</v>
      </c>
      <c r="J43">
        <v>1.27128E-2</v>
      </c>
      <c r="K43">
        <v>2.08489E-2</v>
      </c>
      <c r="L43">
        <v>2.6483900000000001E-2</v>
      </c>
      <c r="M43">
        <v>3.2118899999999999E-2</v>
      </c>
      <c r="N43">
        <v>4.0254900000000003E-2</v>
      </c>
      <c r="O43">
        <v>1.4723699999999999E-2</v>
      </c>
      <c r="P43">
        <v>2.28597E-2</v>
      </c>
      <c r="Q43">
        <v>2.8494700000000001E-2</v>
      </c>
      <c r="R43">
        <v>3.4129699999999999E-2</v>
      </c>
      <c r="S43">
        <v>4.2265799999999999E-2</v>
      </c>
      <c r="T43">
        <v>16</v>
      </c>
      <c r="U43">
        <v>19</v>
      </c>
    </row>
    <row r="44" spans="1:21">
      <c r="A44" s="12">
        <v>41514</v>
      </c>
      <c r="B44" s="13">
        <v>8</v>
      </c>
      <c r="C44" t="s">
        <v>38</v>
      </c>
      <c r="D44" t="s">
        <v>40</v>
      </c>
      <c r="E44" t="str">
        <f t="shared" si="0"/>
        <v>415148Average Per Device50% Cycling</v>
      </c>
      <c r="F44">
        <v>0.81136940000000002</v>
      </c>
      <c r="G44" s="9">
        <v>0.77798929999999999</v>
      </c>
      <c r="H44">
        <v>0.71297069999999996</v>
      </c>
      <c r="I44">
        <v>72.518199999999993</v>
      </c>
      <c r="J44">
        <v>-9.97445E-2</v>
      </c>
      <c r="K44">
        <v>-6.0535899999999997E-2</v>
      </c>
      <c r="L44">
        <v>-3.3380199999999999E-2</v>
      </c>
      <c r="M44">
        <v>-6.2243999999999997E-3</v>
      </c>
      <c r="N44">
        <v>3.2984199999999998E-2</v>
      </c>
      <c r="O44">
        <v>-0.16476299999999999</v>
      </c>
      <c r="P44">
        <v>-0.12555440000000001</v>
      </c>
      <c r="Q44">
        <v>-9.8398700000000006E-2</v>
      </c>
      <c r="R44">
        <v>-7.1242899999999998E-2</v>
      </c>
      <c r="S44">
        <v>-3.2034399999999998E-2</v>
      </c>
      <c r="T44">
        <v>16</v>
      </c>
      <c r="U44">
        <v>19</v>
      </c>
    </row>
    <row r="45" spans="1:21">
      <c r="A45" s="12">
        <v>41514</v>
      </c>
      <c r="B45" s="13">
        <v>8</v>
      </c>
      <c r="C45" t="s">
        <v>38</v>
      </c>
      <c r="D45" t="s">
        <v>41</v>
      </c>
      <c r="E45" t="str">
        <f t="shared" si="0"/>
        <v>415148Average Per Device100% Cycling</v>
      </c>
      <c r="F45">
        <v>0.69512719999999995</v>
      </c>
      <c r="G45" s="9">
        <v>0.65909770000000001</v>
      </c>
      <c r="H45">
        <v>0.68414909999999995</v>
      </c>
      <c r="I45">
        <v>71.514300000000006</v>
      </c>
      <c r="J45">
        <v>-8.8973499999999997E-2</v>
      </c>
      <c r="K45">
        <v>-5.7693800000000003E-2</v>
      </c>
      <c r="L45">
        <v>-3.6029600000000002E-2</v>
      </c>
      <c r="M45">
        <v>-1.4365299999999999E-2</v>
      </c>
      <c r="N45">
        <v>1.69144E-2</v>
      </c>
      <c r="O45">
        <v>-6.3922099999999996E-2</v>
      </c>
      <c r="P45">
        <v>-3.2642400000000002E-2</v>
      </c>
      <c r="Q45">
        <v>-1.09782E-2</v>
      </c>
      <c r="R45">
        <v>1.06861E-2</v>
      </c>
      <c r="S45">
        <v>4.1965799999999998E-2</v>
      </c>
      <c r="T45">
        <v>16</v>
      </c>
      <c r="U45">
        <v>19</v>
      </c>
    </row>
    <row r="46" spans="1:21">
      <c r="A46" s="12">
        <v>41514</v>
      </c>
      <c r="B46" s="13">
        <v>8</v>
      </c>
      <c r="C46" t="s">
        <v>37</v>
      </c>
      <c r="D46" t="s">
        <v>40</v>
      </c>
      <c r="E46" t="str">
        <f t="shared" si="0"/>
        <v>415148Average Per Premise50% Cycling</v>
      </c>
      <c r="F46">
        <v>0.89662500000000001</v>
      </c>
      <c r="G46" s="9">
        <v>0.89686080000000001</v>
      </c>
      <c r="H46">
        <v>0.8107782</v>
      </c>
      <c r="I46">
        <v>72.518199999999993</v>
      </c>
      <c r="J46">
        <v>-7.7519599999999994E-2</v>
      </c>
      <c r="K46">
        <v>-3.1581100000000001E-2</v>
      </c>
      <c r="L46">
        <v>2.3580000000000001E-4</v>
      </c>
      <c r="M46">
        <v>3.2052700000000003E-2</v>
      </c>
      <c r="N46">
        <v>7.7991199999999997E-2</v>
      </c>
      <c r="O46">
        <v>-0.1636022</v>
      </c>
      <c r="P46">
        <v>-0.1176637</v>
      </c>
      <c r="Q46">
        <v>-8.5846800000000001E-2</v>
      </c>
      <c r="R46">
        <v>-5.4030000000000002E-2</v>
      </c>
      <c r="S46">
        <v>-8.0914000000000003E-3</v>
      </c>
      <c r="T46">
        <v>16</v>
      </c>
      <c r="U46">
        <v>19</v>
      </c>
    </row>
    <row r="47" spans="1:21">
      <c r="A47" s="12">
        <v>41514</v>
      </c>
      <c r="B47" s="13">
        <v>8</v>
      </c>
      <c r="C47" t="s">
        <v>37</v>
      </c>
      <c r="D47" t="s">
        <v>41</v>
      </c>
      <c r="E47" t="str">
        <f t="shared" si="0"/>
        <v>415148Average Per Premise100% Cycling</v>
      </c>
      <c r="F47">
        <v>0.79056459999999995</v>
      </c>
      <c r="G47" s="9">
        <v>0.74516879999999996</v>
      </c>
      <c r="H47">
        <v>0.76319139999999996</v>
      </c>
      <c r="I47">
        <v>71.514300000000006</v>
      </c>
      <c r="J47">
        <v>-0.10562000000000001</v>
      </c>
      <c r="K47">
        <v>-7.0039100000000007E-2</v>
      </c>
      <c r="L47">
        <v>-4.53958E-2</v>
      </c>
      <c r="M47">
        <v>-2.07525E-2</v>
      </c>
      <c r="N47">
        <v>1.48284E-2</v>
      </c>
      <c r="O47">
        <v>-8.7597400000000006E-2</v>
      </c>
      <c r="P47">
        <v>-5.20165E-2</v>
      </c>
      <c r="Q47">
        <v>-2.73732E-2</v>
      </c>
      <c r="R47">
        <v>-2.7298999999999999E-3</v>
      </c>
      <c r="S47">
        <v>3.2850999999999998E-2</v>
      </c>
      <c r="T47">
        <v>16</v>
      </c>
      <c r="U47">
        <v>19</v>
      </c>
    </row>
    <row r="48" spans="1:21">
      <c r="A48" s="12">
        <v>41514</v>
      </c>
      <c r="B48" s="13">
        <v>8</v>
      </c>
      <c r="C48" t="s">
        <v>39</v>
      </c>
      <c r="D48" t="s">
        <v>40</v>
      </c>
      <c r="E48" t="str">
        <f t="shared" si="0"/>
        <v>415148Average Per Ton50% Cycling</v>
      </c>
      <c r="F48">
        <v>0.23649990000000001</v>
      </c>
      <c r="G48" s="9">
        <v>0.2269119</v>
      </c>
      <c r="H48">
        <v>0.21170749999999999</v>
      </c>
      <c r="I48">
        <v>72.518199999999993</v>
      </c>
      <c r="J48">
        <v>-2.8665099999999999E-2</v>
      </c>
      <c r="K48">
        <v>-1.7394199999999999E-2</v>
      </c>
      <c r="L48">
        <v>-9.5879999999999993E-3</v>
      </c>
      <c r="M48">
        <v>-1.7818000000000001E-3</v>
      </c>
      <c r="N48">
        <v>9.4891000000000003E-3</v>
      </c>
      <c r="O48">
        <v>-4.3869499999999999E-2</v>
      </c>
      <c r="P48">
        <v>-3.2598599999999998E-2</v>
      </c>
      <c r="Q48">
        <v>-2.4792399999999999E-2</v>
      </c>
      <c r="R48">
        <v>-1.69862E-2</v>
      </c>
      <c r="S48">
        <v>-5.7153000000000004E-3</v>
      </c>
      <c r="T48">
        <v>16</v>
      </c>
      <c r="U48">
        <v>19</v>
      </c>
    </row>
    <row r="49" spans="1:21">
      <c r="A49" s="12">
        <v>41514</v>
      </c>
      <c r="B49" s="13">
        <v>8</v>
      </c>
      <c r="C49" t="s">
        <v>39</v>
      </c>
      <c r="D49" t="s">
        <v>41</v>
      </c>
      <c r="E49" t="str">
        <f t="shared" si="0"/>
        <v>415148Average Per Ton100% Cycling</v>
      </c>
      <c r="F49">
        <v>0.19285260000000001</v>
      </c>
      <c r="G49" s="9">
        <v>0.18678339999999999</v>
      </c>
      <c r="H49">
        <v>0.18873129999999999</v>
      </c>
      <c r="I49">
        <v>71.514300000000006</v>
      </c>
      <c r="J49">
        <v>-2.09464E-2</v>
      </c>
      <c r="K49">
        <v>-1.2156800000000001E-2</v>
      </c>
      <c r="L49">
        <v>-6.0692000000000003E-3</v>
      </c>
      <c r="M49">
        <v>1.84E-5</v>
      </c>
      <c r="N49">
        <v>8.8079000000000005E-3</v>
      </c>
      <c r="O49">
        <v>-1.8998399999999999E-2</v>
      </c>
      <c r="P49">
        <v>-1.02089E-2</v>
      </c>
      <c r="Q49">
        <v>-4.1212999999999996E-3</v>
      </c>
      <c r="R49">
        <v>1.9662999999999998E-3</v>
      </c>
      <c r="S49">
        <v>1.0755900000000001E-2</v>
      </c>
      <c r="T49">
        <v>16</v>
      </c>
      <c r="U49">
        <v>19</v>
      </c>
    </row>
    <row r="50" spans="1:21">
      <c r="A50" s="12">
        <v>41514</v>
      </c>
      <c r="B50" s="13">
        <v>9</v>
      </c>
      <c r="C50" t="s">
        <v>38</v>
      </c>
      <c r="D50" t="s">
        <v>40</v>
      </c>
      <c r="E50" t="str">
        <f t="shared" si="0"/>
        <v>415149Average Per Device50% Cycling</v>
      </c>
      <c r="F50">
        <v>0.83112520000000001</v>
      </c>
      <c r="G50" s="9">
        <v>0.8308799</v>
      </c>
      <c r="H50">
        <v>0.76144120000000004</v>
      </c>
      <c r="I50">
        <v>79.352199999999996</v>
      </c>
      <c r="J50">
        <v>-7.8517699999999996E-2</v>
      </c>
      <c r="K50">
        <v>-3.2273700000000002E-2</v>
      </c>
      <c r="L50">
        <v>-2.453E-4</v>
      </c>
      <c r="M50">
        <v>3.1783199999999998E-2</v>
      </c>
      <c r="N50">
        <v>7.8027200000000005E-2</v>
      </c>
      <c r="O50">
        <v>-0.14795639999999999</v>
      </c>
      <c r="P50">
        <v>-0.10171239999999999</v>
      </c>
      <c r="Q50">
        <v>-6.9683999999999996E-2</v>
      </c>
      <c r="R50">
        <v>-3.7655500000000001E-2</v>
      </c>
      <c r="S50">
        <v>8.5885000000000006E-3</v>
      </c>
      <c r="T50">
        <v>16</v>
      </c>
      <c r="U50">
        <v>19</v>
      </c>
    </row>
    <row r="51" spans="1:21">
      <c r="A51" s="12">
        <v>41514</v>
      </c>
      <c r="B51" s="13">
        <v>9</v>
      </c>
      <c r="C51" t="s">
        <v>38</v>
      </c>
      <c r="D51" t="s">
        <v>41</v>
      </c>
      <c r="E51" t="str">
        <f t="shared" si="0"/>
        <v>415149Average Per Device100% Cycling</v>
      </c>
      <c r="F51">
        <v>0.7107078</v>
      </c>
      <c r="G51" s="9">
        <v>0.67300720000000003</v>
      </c>
      <c r="H51">
        <v>0.69858730000000002</v>
      </c>
      <c r="I51">
        <v>77.890799999999999</v>
      </c>
      <c r="J51">
        <v>-0.102144</v>
      </c>
      <c r="K51">
        <v>-6.4070299999999997E-2</v>
      </c>
      <c r="L51">
        <v>-3.7700600000000001E-2</v>
      </c>
      <c r="M51">
        <v>-1.13309E-2</v>
      </c>
      <c r="N51">
        <v>2.6742800000000001E-2</v>
      </c>
      <c r="O51">
        <v>-7.6563900000000004E-2</v>
      </c>
      <c r="P51">
        <v>-3.8490200000000002E-2</v>
      </c>
      <c r="Q51">
        <v>-1.2120499999999999E-2</v>
      </c>
      <c r="R51">
        <v>1.42492E-2</v>
      </c>
      <c r="S51">
        <v>5.2323000000000001E-2</v>
      </c>
      <c r="T51">
        <v>16</v>
      </c>
      <c r="U51">
        <v>19</v>
      </c>
    </row>
    <row r="52" spans="1:21">
      <c r="A52" s="12">
        <v>41514</v>
      </c>
      <c r="B52" s="13">
        <v>9</v>
      </c>
      <c r="C52" t="s">
        <v>37</v>
      </c>
      <c r="D52" t="s">
        <v>40</v>
      </c>
      <c r="E52" t="str">
        <f t="shared" si="0"/>
        <v>415149Average Per Premise50% Cycling</v>
      </c>
      <c r="F52">
        <v>0.92722309999999997</v>
      </c>
      <c r="G52" s="9">
        <v>0.95660000000000001</v>
      </c>
      <c r="H52">
        <v>0.86478350000000004</v>
      </c>
      <c r="I52">
        <v>79.352199999999996</v>
      </c>
      <c r="J52">
        <v>-6.4001100000000005E-2</v>
      </c>
      <c r="K52">
        <v>-8.8325999999999995E-3</v>
      </c>
      <c r="L52">
        <v>2.9376900000000001E-2</v>
      </c>
      <c r="M52">
        <v>6.7586400000000005E-2</v>
      </c>
      <c r="N52">
        <v>0.1227548</v>
      </c>
      <c r="O52">
        <v>-0.1558176</v>
      </c>
      <c r="P52">
        <v>-0.10064910000000001</v>
      </c>
      <c r="Q52">
        <v>-6.2439599999999998E-2</v>
      </c>
      <c r="R52">
        <v>-2.4230100000000001E-2</v>
      </c>
      <c r="S52">
        <v>3.0938299999999998E-2</v>
      </c>
      <c r="T52">
        <v>16</v>
      </c>
      <c r="U52">
        <v>19</v>
      </c>
    </row>
    <row r="53" spans="1:21">
      <c r="A53" s="12">
        <v>41514</v>
      </c>
      <c r="B53" s="13">
        <v>9</v>
      </c>
      <c r="C53" t="s">
        <v>37</v>
      </c>
      <c r="D53" t="s">
        <v>41</v>
      </c>
      <c r="E53" t="str">
        <f t="shared" si="0"/>
        <v>415149Average Per Premise100% Cycling</v>
      </c>
      <c r="F53">
        <v>0.79852069999999997</v>
      </c>
      <c r="G53" s="9">
        <v>0.74195310000000003</v>
      </c>
      <c r="H53">
        <v>0.75989790000000002</v>
      </c>
      <c r="I53">
        <v>77.890799999999999</v>
      </c>
      <c r="J53">
        <v>-0.12792400000000001</v>
      </c>
      <c r="K53">
        <v>-8.5765999999999995E-2</v>
      </c>
      <c r="L53">
        <v>-5.65675E-2</v>
      </c>
      <c r="M53">
        <v>-2.73691E-2</v>
      </c>
      <c r="N53">
        <v>1.4788900000000001E-2</v>
      </c>
      <c r="O53">
        <v>-0.1099792</v>
      </c>
      <c r="P53">
        <v>-6.7821199999999998E-2</v>
      </c>
      <c r="Q53">
        <v>-3.8622700000000003E-2</v>
      </c>
      <c r="R53">
        <v>-9.4242000000000006E-3</v>
      </c>
      <c r="S53">
        <v>3.27338E-2</v>
      </c>
      <c r="T53">
        <v>16</v>
      </c>
      <c r="U53">
        <v>19</v>
      </c>
    </row>
    <row r="54" spans="1:21">
      <c r="A54" s="12">
        <v>41514</v>
      </c>
      <c r="B54" s="13">
        <v>9</v>
      </c>
      <c r="C54" t="s">
        <v>39</v>
      </c>
      <c r="D54" t="s">
        <v>40</v>
      </c>
      <c r="E54" t="str">
        <f t="shared" si="0"/>
        <v>415149Average Per Ton50% Cycling</v>
      </c>
      <c r="F54">
        <v>0.24430470000000001</v>
      </c>
      <c r="G54" s="9">
        <v>0.2396336</v>
      </c>
      <c r="H54">
        <v>0.22357679999999999</v>
      </c>
      <c r="I54">
        <v>79.352199999999996</v>
      </c>
      <c r="J54">
        <v>-2.7482099999999999E-2</v>
      </c>
      <c r="K54">
        <v>-1.4005200000000001E-2</v>
      </c>
      <c r="L54">
        <v>-4.6712000000000004E-3</v>
      </c>
      <c r="M54">
        <v>4.6629000000000002E-3</v>
      </c>
      <c r="N54">
        <v>1.8139800000000001E-2</v>
      </c>
      <c r="O54">
        <v>-4.3538899999999998E-2</v>
      </c>
      <c r="P54">
        <v>-3.0061999999999998E-2</v>
      </c>
      <c r="Q54">
        <v>-2.07279E-2</v>
      </c>
      <c r="R54">
        <v>-1.13939E-2</v>
      </c>
      <c r="S54">
        <v>2.0830000000000002E-3</v>
      </c>
      <c r="T54">
        <v>16</v>
      </c>
      <c r="U54">
        <v>19</v>
      </c>
    </row>
    <row r="55" spans="1:21">
      <c r="A55" s="12">
        <v>41514</v>
      </c>
      <c r="B55" s="13">
        <v>9</v>
      </c>
      <c r="C55" t="s">
        <v>39</v>
      </c>
      <c r="D55" t="s">
        <v>41</v>
      </c>
      <c r="E55" t="str">
        <f t="shared" si="0"/>
        <v>415149Average Per Ton100% Cycling</v>
      </c>
      <c r="F55">
        <v>0.19605810000000001</v>
      </c>
      <c r="G55" s="9">
        <v>0.19263250000000001</v>
      </c>
      <c r="H55">
        <v>0.1946415</v>
      </c>
      <c r="I55">
        <v>77.890799999999999</v>
      </c>
      <c r="J55">
        <v>-2.15575E-2</v>
      </c>
      <c r="K55">
        <v>-1.0845E-2</v>
      </c>
      <c r="L55">
        <v>-3.4256E-3</v>
      </c>
      <c r="M55">
        <v>3.9938999999999999E-3</v>
      </c>
      <c r="N55">
        <v>1.47064E-2</v>
      </c>
      <c r="O55">
        <v>-1.9548599999999999E-2</v>
      </c>
      <c r="P55">
        <v>-8.8360999999999995E-3</v>
      </c>
      <c r="Q55">
        <v>-1.4166000000000001E-3</v>
      </c>
      <c r="R55">
        <v>6.0028E-3</v>
      </c>
      <c r="S55">
        <v>1.6715299999999999E-2</v>
      </c>
      <c r="T55">
        <v>16</v>
      </c>
      <c r="U55">
        <v>19</v>
      </c>
    </row>
    <row r="56" spans="1:21">
      <c r="A56" s="12">
        <v>41514</v>
      </c>
      <c r="B56" s="13">
        <v>10</v>
      </c>
      <c r="C56" t="s">
        <v>38</v>
      </c>
      <c r="D56" t="s">
        <v>40</v>
      </c>
      <c r="E56" t="str">
        <f t="shared" si="0"/>
        <v>4151410Average Per Device50% Cycling</v>
      </c>
      <c r="F56">
        <v>0.94767639999999997</v>
      </c>
      <c r="G56" s="9">
        <v>0.99600610000000001</v>
      </c>
      <c r="H56">
        <v>0.91276740000000001</v>
      </c>
      <c r="I56">
        <v>84.214100000000002</v>
      </c>
      <c r="J56">
        <v>-5.7469800000000001E-2</v>
      </c>
      <c r="K56">
        <v>5.0374E-3</v>
      </c>
      <c r="L56">
        <v>4.8329799999999999E-2</v>
      </c>
      <c r="M56">
        <v>9.1622099999999998E-2</v>
      </c>
      <c r="N56">
        <v>0.1541293</v>
      </c>
      <c r="O56">
        <v>-0.14070849999999999</v>
      </c>
      <c r="P56">
        <v>-7.8201300000000001E-2</v>
      </c>
      <c r="Q56">
        <v>-3.4909000000000003E-2</v>
      </c>
      <c r="R56">
        <v>8.3833999999999992E-3</v>
      </c>
      <c r="S56">
        <v>7.0890599999999998E-2</v>
      </c>
      <c r="T56">
        <v>16</v>
      </c>
      <c r="U56">
        <v>19</v>
      </c>
    </row>
    <row r="57" spans="1:21">
      <c r="A57" s="12">
        <v>41514</v>
      </c>
      <c r="B57" s="13">
        <v>10</v>
      </c>
      <c r="C57" t="s">
        <v>38</v>
      </c>
      <c r="D57" t="s">
        <v>41</v>
      </c>
      <c r="E57" t="str">
        <f t="shared" si="0"/>
        <v>4151410Average Per Device100% Cycling</v>
      </c>
      <c r="F57">
        <v>0.76227990000000001</v>
      </c>
      <c r="G57" s="9">
        <v>0.71579029999999999</v>
      </c>
      <c r="H57">
        <v>0.74299660000000001</v>
      </c>
      <c r="I57">
        <v>82.747600000000006</v>
      </c>
      <c r="J57">
        <v>-0.1310673</v>
      </c>
      <c r="K57">
        <v>-8.1098100000000006E-2</v>
      </c>
      <c r="L57">
        <v>-4.6489500000000003E-2</v>
      </c>
      <c r="M57">
        <v>-1.1880999999999999E-2</v>
      </c>
      <c r="N57">
        <v>3.8088200000000003E-2</v>
      </c>
      <c r="O57">
        <v>-0.1038611</v>
      </c>
      <c r="P57">
        <v>-5.3891799999999997E-2</v>
      </c>
      <c r="Q57">
        <v>-1.92833E-2</v>
      </c>
      <c r="R57">
        <v>1.5325200000000001E-2</v>
      </c>
      <c r="S57">
        <v>6.5294500000000005E-2</v>
      </c>
      <c r="T57">
        <v>16</v>
      </c>
      <c r="U57">
        <v>19</v>
      </c>
    </row>
    <row r="58" spans="1:21">
      <c r="A58" s="12">
        <v>41514</v>
      </c>
      <c r="B58" s="13">
        <v>10</v>
      </c>
      <c r="C58" t="s">
        <v>37</v>
      </c>
      <c r="D58" t="s">
        <v>40</v>
      </c>
      <c r="E58" t="str">
        <f t="shared" si="0"/>
        <v>4151410Average Per Premise50% Cycling</v>
      </c>
      <c r="F58">
        <v>1.0551520000000001</v>
      </c>
      <c r="G58" s="9">
        <v>1.143086</v>
      </c>
      <c r="H58">
        <v>1.0333699999999999</v>
      </c>
      <c r="I58">
        <v>84.214100000000002</v>
      </c>
      <c r="J58">
        <v>-4.4230800000000001E-2</v>
      </c>
      <c r="K58">
        <v>3.3852899999999998E-2</v>
      </c>
      <c r="L58">
        <v>8.7933399999999995E-2</v>
      </c>
      <c r="M58">
        <v>0.1420139</v>
      </c>
      <c r="N58">
        <v>0.2200976</v>
      </c>
      <c r="O58">
        <v>-0.15394659999999999</v>
      </c>
      <c r="P58">
        <v>-7.5862899999999997E-2</v>
      </c>
      <c r="Q58">
        <v>-2.17824E-2</v>
      </c>
      <c r="R58">
        <v>3.2298100000000003E-2</v>
      </c>
      <c r="S58">
        <v>0.1103818</v>
      </c>
      <c r="T58">
        <v>16</v>
      </c>
      <c r="U58">
        <v>19</v>
      </c>
    </row>
    <row r="59" spans="1:21">
      <c r="A59" s="12">
        <v>41514</v>
      </c>
      <c r="B59" s="13">
        <v>10</v>
      </c>
      <c r="C59" t="s">
        <v>37</v>
      </c>
      <c r="D59" t="s">
        <v>41</v>
      </c>
      <c r="E59" t="str">
        <f t="shared" si="0"/>
        <v>4151410Average Per Premise100% Cycling</v>
      </c>
      <c r="F59">
        <v>0.84529670000000001</v>
      </c>
      <c r="G59" s="9">
        <v>0.79445429999999995</v>
      </c>
      <c r="H59">
        <v>0.81366890000000003</v>
      </c>
      <c r="I59">
        <v>82.747600000000006</v>
      </c>
      <c r="J59">
        <v>-0.14448620000000001</v>
      </c>
      <c r="K59">
        <v>-8.9160699999999996E-2</v>
      </c>
      <c r="L59">
        <v>-5.0842400000000003E-2</v>
      </c>
      <c r="M59">
        <v>-1.25241E-2</v>
      </c>
      <c r="N59">
        <v>4.28013E-2</v>
      </c>
      <c r="O59">
        <v>-0.12527160000000001</v>
      </c>
      <c r="P59">
        <v>-6.9946099999999997E-2</v>
      </c>
      <c r="Q59">
        <v>-3.1627799999999998E-2</v>
      </c>
      <c r="R59">
        <v>6.6904E-3</v>
      </c>
      <c r="S59">
        <v>6.2015899999999999E-2</v>
      </c>
      <c r="T59">
        <v>16</v>
      </c>
      <c r="U59">
        <v>19</v>
      </c>
    </row>
    <row r="60" spans="1:21">
      <c r="A60" s="12">
        <v>41514</v>
      </c>
      <c r="B60" s="13">
        <v>10</v>
      </c>
      <c r="C60" t="s">
        <v>39</v>
      </c>
      <c r="D60" t="s">
        <v>40</v>
      </c>
      <c r="E60" t="str">
        <f t="shared" si="0"/>
        <v>4151410Average Per Ton50% Cycling</v>
      </c>
      <c r="F60">
        <v>0.27665919999999999</v>
      </c>
      <c r="G60" s="9">
        <v>0.2842326</v>
      </c>
      <c r="H60">
        <v>0.26518740000000002</v>
      </c>
      <c r="I60">
        <v>84.214100000000002</v>
      </c>
      <c r="J60">
        <v>-2.2605099999999999E-2</v>
      </c>
      <c r="K60">
        <v>-4.7754E-3</v>
      </c>
      <c r="L60">
        <v>7.5734000000000001E-3</v>
      </c>
      <c r="M60">
        <v>1.9922100000000002E-2</v>
      </c>
      <c r="N60">
        <v>3.7751800000000002E-2</v>
      </c>
      <c r="O60">
        <v>-4.1650199999999998E-2</v>
      </c>
      <c r="P60">
        <v>-2.3820500000000001E-2</v>
      </c>
      <c r="Q60">
        <v>-1.1471800000000001E-2</v>
      </c>
      <c r="R60">
        <v>8.7699999999999996E-4</v>
      </c>
      <c r="S60">
        <v>1.87067E-2</v>
      </c>
      <c r="T60">
        <v>16</v>
      </c>
      <c r="U60">
        <v>19</v>
      </c>
    </row>
    <row r="61" spans="1:21">
      <c r="A61" s="12">
        <v>41514</v>
      </c>
      <c r="B61" s="13">
        <v>10</v>
      </c>
      <c r="C61" t="s">
        <v>39</v>
      </c>
      <c r="D61" t="s">
        <v>41</v>
      </c>
      <c r="E61" t="str">
        <f t="shared" si="0"/>
        <v>4151410Average Per Ton100% Cycling</v>
      </c>
      <c r="F61">
        <v>0.21393280000000001</v>
      </c>
      <c r="G61" s="9">
        <v>0.19978950000000001</v>
      </c>
      <c r="H61">
        <v>0.2018731</v>
      </c>
      <c r="I61">
        <v>82.747600000000006</v>
      </c>
      <c r="J61">
        <v>-3.8023800000000003E-2</v>
      </c>
      <c r="K61">
        <v>-2.3914999999999999E-2</v>
      </c>
      <c r="L61">
        <v>-1.4143299999999999E-2</v>
      </c>
      <c r="M61">
        <v>-4.3715999999999998E-3</v>
      </c>
      <c r="N61">
        <v>9.7371999999999997E-3</v>
      </c>
      <c r="O61">
        <v>-3.5940199999999999E-2</v>
      </c>
      <c r="P61">
        <v>-2.1831400000000001E-2</v>
      </c>
      <c r="Q61">
        <v>-1.20597E-2</v>
      </c>
      <c r="R61">
        <v>-2.2880000000000001E-3</v>
      </c>
      <c r="S61">
        <v>1.1820799999999999E-2</v>
      </c>
      <c r="T61">
        <v>16</v>
      </c>
      <c r="U61">
        <v>19</v>
      </c>
    </row>
    <row r="62" spans="1:21">
      <c r="A62" s="12">
        <v>41514</v>
      </c>
      <c r="B62" s="13">
        <v>11</v>
      </c>
      <c r="C62" t="s">
        <v>38</v>
      </c>
      <c r="D62" t="s">
        <v>40</v>
      </c>
      <c r="E62" t="str">
        <f t="shared" si="0"/>
        <v>4151411Average Per Device50% Cycling</v>
      </c>
      <c r="F62">
        <v>1.0786739999999999</v>
      </c>
      <c r="G62" s="9">
        <v>1.2250350000000001</v>
      </c>
      <c r="H62">
        <v>1.122655</v>
      </c>
      <c r="I62">
        <v>86.098399999999998</v>
      </c>
      <c r="J62">
        <v>1.3766E-2</v>
      </c>
      <c r="K62">
        <v>9.2103699999999997E-2</v>
      </c>
      <c r="L62">
        <v>0.1463602</v>
      </c>
      <c r="M62">
        <v>0.20061660000000001</v>
      </c>
      <c r="N62">
        <v>0.27895429999999999</v>
      </c>
      <c r="O62">
        <v>-8.8613200000000003E-2</v>
      </c>
      <c r="P62">
        <v>-1.02755E-2</v>
      </c>
      <c r="Q62">
        <v>4.3980999999999999E-2</v>
      </c>
      <c r="R62">
        <v>9.8237400000000002E-2</v>
      </c>
      <c r="S62">
        <v>0.17657510000000001</v>
      </c>
      <c r="T62">
        <v>16</v>
      </c>
      <c r="U62">
        <v>19</v>
      </c>
    </row>
    <row r="63" spans="1:21">
      <c r="A63" s="12">
        <v>41514</v>
      </c>
      <c r="B63" s="13">
        <v>11</v>
      </c>
      <c r="C63" t="s">
        <v>38</v>
      </c>
      <c r="D63" t="s">
        <v>41</v>
      </c>
      <c r="E63" t="str">
        <f t="shared" si="0"/>
        <v>4151411Average Per Device100% Cycling</v>
      </c>
      <c r="F63">
        <v>0.87838720000000003</v>
      </c>
      <c r="G63" s="9">
        <v>0.76082959999999999</v>
      </c>
      <c r="H63">
        <v>0.7897478</v>
      </c>
      <c r="I63">
        <v>84.674800000000005</v>
      </c>
      <c r="J63">
        <v>-0.22165170000000001</v>
      </c>
      <c r="K63">
        <v>-0.16015199999999999</v>
      </c>
      <c r="L63">
        <v>-0.1175575</v>
      </c>
      <c r="M63">
        <v>-7.4963000000000002E-2</v>
      </c>
      <c r="N63">
        <v>-1.3463299999999999E-2</v>
      </c>
      <c r="O63">
        <v>-0.1927336</v>
      </c>
      <c r="P63">
        <v>-0.13123389999999999</v>
      </c>
      <c r="Q63">
        <v>-8.8639399999999993E-2</v>
      </c>
      <c r="R63">
        <v>-4.60449E-2</v>
      </c>
      <c r="S63">
        <v>1.5454799999999999E-2</v>
      </c>
      <c r="T63">
        <v>16</v>
      </c>
      <c r="U63">
        <v>19</v>
      </c>
    </row>
    <row r="64" spans="1:21">
      <c r="A64" s="12">
        <v>41514</v>
      </c>
      <c r="B64" s="13">
        <v>11</v>
      </c>
      <c r="C64" t="s">
        <v>37</v>
      </c>
      <c r="D64" t="s">
        <v>40</v>
      </c>
      <c r="E64" t="str">
        <f t="shared" si="0"/>
        <v>4151411Average Per Premise50% Cycling</v>
      </c>
      <c r="F64">
        <v>1.1944429999999999</v>
      </c>
      <c r="G64" s="9">
        <v>1.387346</v>
      </c>
      <c r="H64">
        <v>1.254186</v>
      </c>
      <c r="I64">
        <v>86.098399999999998</v>
      </c>
      <c r="J64">
        <v>3.6880200000000002E-2</v>
      </c>
      <c r="K64">
        <v>0.1290596</v>
      </c>
      <c r="L64">
        <v>0.19290280000000001</v>
      </c>
      <c r="M64">
        <v>0.25674599999999997</v>
      </c>
      <c r="N64">
        <v>0.3489254</v>
      </c>
      <c r="O64">
        <v>-9.6280299999999999E-2</v>
      </c>
      <c r="P64">
        <v>-4.1007999999999999E-3</v>
      </c>
      <c r="Q64">
        <v>5.9742299999999998E-2</v>
      </c>
      <c r="R64">
        <v>0.1235855</v>
      </c>
      <c r="S64">
        <v>0.21576490000000001</v>
      </c>
      <c r="T64">
        <v>16</v>
      </c>
      <c r="U64">
        <v>19</v>
      </c>
    </row>
    <row r="65" spans="1:21">
      <c r="A65" s="12">
        <v>41514</v>
      </c>
      <c r="B65" s="13">
        <v>11</v>
      </c>
      <c r="C65" t="s">
        <v>37</v>
      </c>
      <c r="D65" t="s">
        <v>41</v>
      </c>
      <c r="E65" t="str">
        <f t="shared" si="0"/>
        <v>4151411Average Per Premise100% Cycling</v>
      </c>
      <c r="F65">
        <v>0.97432079999999999</v>
      </c>
      <c r="G65" s="9">
        <v>0.84172880000000005</v>
      </c>
      <c r="H65">
        <v>0.86208680000000004</v>
      </c>
      <c r="I65">
        <v>84.674800000000005</v>
      </c>
      <c r="J65">
        <v>-0.25038199999999999</v>
      </c>
      <c r="K65">
        <v>-0.1807907</v>
      </c>
      <c r="L65">
        <v>-0.13259199999999999</v>
      </c>
      <c r="M65">
        <v>-8.4393200000000002E-2</v>
      </c>
      <c r="N65">
        <v>-1.48019E-2</v>
      </c>
      <c r="O65">
        <v>-0.23002410000000001</v>
      </c>
      <c r="P65">
        <v>-0.16043270000000001</v>
      </c>
      <c r="Q65">
        <v>-0.112234</v>
      </c>
      <c r="R65">
        <v>-6.4035300000000003E-2</v>
      </c>
      <c r="S65">
        <v>5.5560999999999996E-3</v>
      </c>
      <c r="T65">
        <v>16</v>
      </c>
      <c r="U65">
        <v>19</v>
      </c>
    </row>
    <row r="66" spans="1:21">
      <c r="A66" s="12">
        <v>41514</v>
      </c>
      <c r="B66" s="13">
        <v>11</v>
      </c>
      <c r="C66" t="s">
        <v>39</v>
      </c>
      <c r="D66" t="s">
        <v>40</v>
      </c>
      <c r="E66" t="str">
        <f t="shared" si="0"/>
        <v>4151411Average Per Ton50% Cycling</v>
      </c>
      <c r="F66">
        <v>0.31080449999999998</v>
      </c>
      <c r="G66" s="9">
        <v>0.3484894</v>
      </c>
      <c r="H66">
        <v>0.3251387</v>
      </c>
      <c r="I66">
        <v>86.098399999999998</v>
      </c>
      <c r="J66">
        <v>4.6450000000000001E-4</v>
      </c>
      <c r="K66">
        <v>2.2454600000000002E-2</v>
      </c>
      <c r="L66">
        <v>3.7684799999999997E-2</v>
      </c>
      <c r="M66">
        <v>5.29151E-2</v>
      </c>
      <c r="N66">
        <v>7.4905100000000002E-2</v>
      </c>
      <c r="O66">
        <v>-2.2886099999999999E-2</v>
      </c>
      <c r="P66">
        <v>-8.9610000000000004E-4</v>
      </c>
      <c r="Q66">
        <v>1.4334100000000001E-2</v>
      </c>
      <c r="R66">
        <v>2.9564400000000001E-2</v>
      </c>
      <c r="S66">
        <v>5.15544E-2</v>
      </c>
      <c r="T66">
        <v>16</v>
      </c>
      <c r="U66">
        <v>19</v>
      </c>
    </row>
    <row r="67" spans="1:21">
      <c r="A67" s="12">
        <v>41514</v>
      </c>
      <c r="B67" s="13">
        <v>11</v>
      </c>
      <c r="C67" t="s">
        <v>39</v>
      </c>
      <c r="D67" t="s">
        <v>41</v>
      </c>
      <c r="E67" t="str">
        <f t="shared" ref="E67:E130" si="1">CONCATENATE(A67,B67,C67,D67)</f>
        <v>4151411Average Per Ton100% Cycling</v>
      </c>
      <c r="F67">
        <v>0.24508559999999999</v>
      </c>
      <c r="G67" s="9">
        <v>0.2149847</v>
      </c>
      <c r="H67">
        <v>0.2172268</v>
      </c>
      <c r="I67">
        <v>84.674800000000005</v>
      </c>
      <c r="J67">
        <v>-5.9205800000000003E-2</v>
      </c>
      <c r="K67">
        <v>-4.2010400000000003E-2</v>
      </c>
      <c r="L67">
        <v>-3.01009E-2</v>
      </c>
      <c r="M67">
        <v>-1.81914E-2</v>
      </c>
      <c r="N67">
        <v>-9.9599999999999992E-4</v>
      </c>
      <c r="O67">
        <v>-5.6963800000000002E-2</v>
      </c>
      <c r="P67">
        <v>-3.9768400000000002E-2</v>
      </c>
      <c r="Q67">
        <v>-2.7858899999999999E-2</v>
      </c>
      <c r="R67">
        <v>-1.5949399999999999E-2</v>
      </c>
      <c r="S67">
        <v>1.2459999999999999E-3</v>
      </c>
      <c r="T67">
        <v>16</v>
      </c>
      <c r="U67">
        <v>19</v>
      </c>
    </row>
    <row r="68" spans="1:21">
      <c r="A68" s="12">
        <v>41514</v>
      </c>
      <c r="B68" s="13">
        <v>12</v>
      </c>
      <c r="C68" t="s">
        <v>38</v>
      </c>
      <c r="D68" t="s">
        <v>40</v>
      </c>
      <c r="E68" t="str">
        <f t="shared" si="1"/>
        <v>4151412Average Per Device50% Cycling</v>
      </c>
      <c r="F68">
        <v>1.2807090000000001</v>
      </c>
      <c r="G68" s="9">
        <v>1.436814</v>
      </c>
      <c r="H68">
        <v>1.3167359999999999</v>
      </c>
      <c r="I68">
        <v>88.845699999999994</v>
      </c>
      <c r="J68">
        <v>7.5101999999999999E-3</v>
      </c>
      <c r="K68">
        <v>9.5300999999999997E-2</v>
      </c>
      <c r="L68">
        <v>0.15610460000000001</v>
      </c>
      <c r="M68">
        <v>0.2169082</v>
      </c>
      <c r="N68">
        <v>0.30469889999999999</v>
      </c>
      <c r="O68">
        <v>-0.1125678</v>
      </c>
      <c r="P68">
        <v>-2.47771E-2</v>
      </c>
      <c r="Q68">
        <v>3.6026500000000003E-2</v>
      </c>
      <c r="R68">
        <v>9.6830100000000002E-2</v>
      </c>
      <c r="S68">
        <v>0.1846208</v>
      </c>
      <c r="T68">
        <v>16</v>
      </c>
      <c r="U68">
        <v>19</v>
      </c>
    </row>
    <row r="69" spans="1:21">
      <c r="A69" s="12">
        <v>41514</v>
      </c>
      <c r="B69" s="13">
        <v>12</v>
      </c>
      <c r="C69" t="s">
        <v>38</v>
      </c>
      <c r="D69" t="s">
        <v>41</v>
      </c>
      <c r="E69" t="str">
        <f t="shared" si="1"/>
        <v>4151412Average Per Device100% Cycling</v>
      </c>
      <c r="F69">
        <v>1.0326090000000001</v>
      </c>
      <c r="G69" s="9">
        <v>0.94589480000000004</v>
      </c>
      <c r="H69">
        <v>0.98184700000000003</v>
      </c>
      <c r="I69">
        <v>87.573400000000007</v>
      </c>
      <c r="J69">
        <v>-0.20754929999999999</v>
      </c>
      <c r="K69">
        <v>-0.13615910000000001</v>
      </c>
      <c r="L69">
        <v>-8.6714399999999997E-2</v>
      </c>
      <c r="M69">
        <v>-3.7269700000000003E-2</v>
      </c>
      <c r="N69">
        <v>3.4120600000000001E-2</v>
      </c>
      <c r="O69">
        <v>-0.1715971</v>
      </c>
      <c r="P69">
        <v>-0.1002069</v>
      </c>
      <c r="Q69">
        <v>-5.07622E-2</v>
      </c>
      <c r="R69">
        <v>-1.3175000000000001E-3</v>
      </c>
      <c r="S69">
        <v>7.0072800000000005E-2</v>
      </c>
      <c r="T69">
        <v>16</v>
      </c>
      <c r="U69">
        <v>19</v>
      </c>
    </row>
    <row r="70" spans="1:21">
      <c r="A70" s="12">
        <v>41514</v>
      </c>
      <c r="B70" s="13">
        <v>12</v>
      </c>
      <c r="C70" t="s">
        <v>37</v>
      </c>
      <c r="D70" t="s">
        <v>40</v>
      </c>
      <c r="E70" t="str">
        <f t="shared" si="1"/>
        <v>4151412Average Per Premise50% Cycling</v>
      </c>
      <c r="F70">
        <v>1.409375</v>
      </c>
      <c r="G70" s="9">
        <v>1.6199060000000001</v>
      </c>
      <c r="H70">
        <v>1.4644239999999999</v>
      </c>
      <c r="I70">
        <v>88.845699999999994</v>
      </c>
      <c r="J70">
        <v>3.95813E-2</v>
      </c>
      <c r="K70">
        <v>0.14057990000000001</v>
      </c>
      <c r="L70">
        <v>0.2105312</v>
      </c>
      <c r="M70">
        <v>0.28048260000000003</v>
      </c>
      <c r="N70">
        <v>0.38148110000000002</v>
      </c>
      <c r="O70">
        <v>-0.1159007</v>
      </c>
      <c r="P70">
        <v>-1.49021E-2</v>
      </c>
      <c r="Q70">
        <v>5.50492E-2</v>
      </c>
      <c r="R70">
        <v>0.12500049999999999</v>
      </c>
      <c r="S70">
        <v>0.22599910000000001</v>
      </c>
      <c r="T70">
        <v>16</v>
      </c>
      <c r="U70">
        <v>19</v>
      </c>
    </row>
    <row r="71" spans="1:21">
      <c r="A71" s="12">
        <v>41514</v>
      </c>
      <c r="B71" s="13">
        <v>12</v>
      </c>
      <c r="C71" t="s">
        <v>37</v>
      </c>
      <c r="D71" t="s">
        <v>41</v>
      </c>
      <c r="E71" t="str">
        <f t="shared" si="1"/>
        <v>4151412Average Per Premise100% Cycling</v>
      </c>
      <c r="F71">
        <v>1.146933</v>
      </c>
      <c r="G71" s="9">
        <v>1.048352</v>
      </c>
      <c r="H71">
        <v>1.073707</v>
      </c>
      <c r="I71">
        <v>87.573400000000007</v>
      </c>
      <c r="J71">
        <v>-0.23205110000000001</v>
      </c>
      <c r="K71">
        <v>-0.15319569999999999</v>
      </c>
      <c r="L71">
        <v>-9.8580699999999993E-2</v>
      </c>
      <c r="M71">
        <v>-4.3965700000000003E-2</v>
      </c>
      <c r="N71">
        <v>3.4889700000000003E-2</v>
      </c>
      <c r="O71">
        <v>-0.20669580000000001</v>
      </c>
      <c r="P71">
        <v>-0.12784039999999999</v>
      </c>
      <c r="Q71">
        <v>-7.3225399999999996E-2</v>
      </c>
      <c r="R71">
        <v>-1.8610399999999999E-2</v>
      </c>
      <c r="S71">
        <v>6.0245E-2</v>
      </c>
      <c r="T71">
        <v>16</v>
      </c>
      <c r="U71">
        <v>19</v>
      </c>
    </row>
    <row r="72" spans="1:21">
      <c r="A72" s="12">
        <v>41514</v>
      </c>
      <c r="B72" s="13">
        <v>12</v>
      </c>
      <c r="C72" t="s">
        <v>39</v>
      </c>
      <c r="D72" t="s">
        <v>40</v>
      </c>
      <c r="E72" t="str">
        <f t="shared" si="1"/>
        <v>4151412Average Per Ton50% Cycling</v>
      </c>
      <c r="F72">
        <v>0.3736024</v>
      </c>
      <c r="G72" s="9">
        <v>0.41520430000000003</v>
      </c>
      <c r="H72">
        <v>0.38738339999999999</v>
      </c>
      <c r="I72">
        <v>88.845699999999994</v>
      </c>
      <c r="J72">
        <v>-1.4251999999999999E-3</v>
      </c>
      <c r="K72">
        <v>2.3995599999999999E-2</v>
      </c>
      <c r="L72">
        <v>4.1602E-2</v>
      </c>
      <c r="M72">
        <v>5.9208299999999998E-2</v>
      </c>
      <c r="N72">
        <v>8.4629099999999999E-2</v>
      </c>
      <c r="O72">
        <v>-2.92462E-2</v>
      </c>
      <c r="P72">
        <v>-3.8254000000000001E-3</v>
      </c>
      <c r="Q72">
        <v>1.3781E-2</v>
      </c>
      <c r="R72">
        <v>3.1387400000000003E-2</v>
      </c>
      <c r="S72">
        <v>5.6808200000000003E-2</v>
      </c>
      <c r="T72">
        <v>16</v>
      </c>
      <c r="U72">
        <v>19</v>
      </c>
    </row>
    <row r="73" spans="1:21">
      <c r="A73" s="12">
        <v>41514</v>
      </c>
      <c r="B73" s="13">
        <v>12</v>
      </c>
      <c r="C73" t="s">
        <v>39</v>
      </c>
      <c r="D73" t="s">
        <v>41</v>
      </c>
      <c r="E73" t="str">
        <f t="shared" si="1"/>
        <v>4151412Average Per Ton100% Cycling</v>
      </c>
      <c r="F73">
        <v>0.28846919999999998</v>
      </c>
      <c r="G73" s="9">
        <v>0.26941809999999999</v>
      </c>
      <c r="H73">
        <v>0.27222790000000002</v>
      </c>
      <c r="I73">
        <v>87.573400000000007</v>
      </c>
      <c r="J73">
        <v>-5.35297E-2</v>
      </c>
      <c r="K73">
        <v>-3.3159399999999999E-2</v>
      </c>
      <c r="L73">
        <v>-1.9051100000000001E-2</v>
      </c>
      <c r="M73">
        <v>-4.9427000000000004E-3</v>
      </c>
      <c r="N73">
        <v>1.54276E-2</v>
      </c>
      <c r="O73">
        <v>-5.0720000000000001E-2</v>
      </c>
      <c r="P73">
        <v>-3.03497E-2</v>
      </c>
      <c r="Q73">
        <v>-1.62413E-2</v>
      </c>
      <c r="R73">
        <v>-2.1329999999999999E-3</v>
      </c>
      <c r="S73">
        <v>1.8237300000000001E-2</v>
      </c>
      <c r="T73">
        <v>16</v>
      </c>
      <c r="U73">
        <v>19</v>
      </c>
    </row>
    <row r="74" spans="1:21">
      <c r="A74" s="12">
        <v>41514</v>
      </c>
      <c r="B74" s="13">
        <v>13</v>
      </c>
      <c r="C74" t="s">
        <v>38</v>
      </c>
      <c r="D74" t="s">
        <v>40</v>
      </c>
      <c r="E74" t="str">
        <f t="shared" si="1"/>
        <v>4151413Average Per Device50% Cycling</v>
      </c>
      <c r="F74">
        <v>1.6239159999999999</v>
      </c>
      <c r="G74" s="9">
        <v>1.766327</v>
      </c>
      <c r="H74">
        <v>1.618711</v>
      </c>
      <c r="I74">
        <v>89.384200000000007</v>
      </c>
      <c r="J74">
        <v>-3.5939400000000003E-2</v>
      </c>
      <c r="K74">
        <v>6.9431999999999994E-2</v>
      </c>
      <c r="L74">
        <v>0.14241180000000001</v>
      </c>
      <c r="M74">
        <v>0.21539169999999999</v>
      </c>
      <c r="N74">
        <v>0.32076310000000002</v>
      </c>
      <c r="O74">
        <v>-0.18355579999999999</v>
      </c>
      <c r="P74">
        <v>-7.8184400000000001E-2</v>
      </c>
      <c r="Q74">
        <v>-5.2046000000000002E-3</v>
      </c>
      <c r="R74">
        <v>6.7775299999999997E-2</v>
      </c>
      <c r="S74">
        <v>0.17314669999999999</v>
      </c>
      <c r="T74">
        <v>16</v>
      </c>
      <c r="U74">
        <v>19</v>
      </c>
    </row>
    <row r="75" spans="1:21">
      <c r="A75" s="12">
        <v>41514</v>
      </c>
      <c r="B75" s="13">
        <v>13</v>
      </c>
      <c r="C75" t="s">
        <v>38</v>
      </c>
      <c r="D75" t="s">
        <v>41</v>
      </c>
      <c r="E75" t="str">
        <f t="shared" si="1"/>
        <v>4151413Average Per Device100% Cycling</v>
      </c>
      <c r="F75">
        <v>1.1954560000000001</v>
      </c>
      <c r="G75" s="9">
        <v>1.0874729999999999</v>
      </c>
      <c r="H75">
        <v>1.1288069999999999</v>
      </c>
      <c r="I75">
        <v>88.293199999999999</v>
      </c>
      <c r="J75">
        <v>-0.24770610000000001</v>
      </c>
      <c r="K75">
        <v>-0.16515650000000001</v>
      </c>
      <c r="L75">
        <v>-0.107983</v>
      </c>
      <c r="M75">
        <v>-5.0809399999999998E-2</v>
      </c>
      <c r="N75">
        <v>3.17401E-2</v>
      </c>
      <c r="O75">
        <v>-0.20637259999999999</v>
      </c>
      <c r="P75">
        <v>-0.12382310000000001</v>
      </c>
      <c r="Q75">
        <v>-6.6649600000000003E-2</v>
      </c>
      <c r="R75">
        <v>-9.476E-3</v>
      </c>
      <c r="S75">
        <v>7.30735E-2</v>
      </c>
      <c r="T75">
        <v>16</v>
      </c>
      <c r="U75">
        <v>19</v>
      </c>
    </row>
    <row r="76" spans="1:21">
      <c r="A76" s="12">
        <v>41514</v>
      </c>
      <c r="B76" s="13">
        <v>13</v>
      </c>
      <c r="C76" t="s">
        <v>37</v>
      </c>
      <c r="D76" t="s">
        <v>40</v>
      </c>
      <c r="E76" t="str">
        <f t="shared" si="1"/>
        <v>4151413Average Per Premise50% Cycling</v>
      </c>
      <c r="F76">
        <v>1.754419</v>
      </c>
      <c r="G76" s="9">
        <v>1.965822</v>
      </c>
      <c r="H76">
        <v>1.7771380000000001</v>
      </c>
      <c r="I76">
        <v>89.384200000000007</v>
      </c>
      <c r="J76">
        <v>1.7517499999999998E-2</v>
      </c>
      <c r="K76">
        <v>0.13206670000000001</v>
      </c>
      <c r="L76">
        <v>0.21140300000000001</v>
      </c>
      <c r="M76">
        <v>0.29073939999999998</v>
      </c>
      <c r="N76">
        <v>0.4052885</v>
      </c>
      <c r="O76">
        <v>-0.17116619999999999</v>
      </c>
      <c r="P76">
        <v>-5.6617099999999997E-2</v>
      </c>
      <c r="Q76">
        <v>2.2719300000000001E-2</v>
      </c>
      <c r="R76">
        <v>0.1020556</v>
      </c>
      <c r="S76">
        <v>0.21660470000000001</v>
      </c>
      <c r="T76">
        <v>16</v>
      </c>
      <c r="U76">
        <v>19</v>
      </c>
    </row>
    <row r="77" spans="1:21">
      <c r="A77" s="12">
        <v>41514</v>
      </c>
      <c r="B77" s="13">
        <v>13</v>
      </c>
      <c r="C77" t="s">
        <v>37</v>
      </c>
      <c r="D77" t="s">
        <v>41</v>
      </c>
      <c r="E77" t="str">
        <f t="shared" si="1"/>
        <v>4151413Average Per Premise100% Cycling</v>
      </c>
      <c r="F77">
        <v>1.330441</v>
      </c>
      <c r="G77" s="9">
        <v>1.2185839999999999</v>
      </c>
      <c r="H77">
        <v>1.2480560000000001</v>
      </c>
      <c r="I77">
        <v>88.293199999999999</v>
      </c>
      <c r="J77">
        <v>-0.27053250000000001</v>
      </c>
      <c r="K77">
        <v>-0.1767859</v>
      </c>
      <c r="L77">
        <v>-0.11185730000000001</v>
      </c>
      <c r="M77">
        <v>-4.6928699999999997E-2</v>
      </c>
      <c r="N77">
        <v>4.6817900000000003E-2</v>
      </c>
      <c r="O77">
        <v>-0.24105989999999999</v>
      </c>
      <c r="P77">
        <v>-0.14731330000000001</v>
      </c>
      <c r="Q77">
        <v>-8.2384700000000005E-2</v>
      </c>
      <c r="R77">
        <v>-1.7456099999999999E-2</v>
      </c>
      <c r="S77">
        <v>7.6290499999999997E-2</v>
      </c>
      <c r="T77">
        <v>16</v>
      </c>
      <c r="U77">
        <v>19</v>
      </c>
    </row>
    <row r="78" spans="1:21">
      <c r="A78" s="12">
        <v>41514</v>
      </c>
      <c r="B78" s="13">
        <v>13</v>
      </c>
      <c r="C78" t="s">
        <v>39</v>
      </c>
      <c r="D78" t="s">
        <v>40</v>
      </c>
      <c r="E78" t="str">
        <f t="shared" si="1"/>
        <v>4151413Average Per Ton50% Cycling</v>
      </c>
      <c r="F78">
        <v>0.47130139999999998</v>
      </c>
      <c r="G78" s="9">
        <v>0.50809599999999999</v>
      </c>
      <c r="H78">
        <v>0.47405079999999999</v>
      </c>
      <c r="I78">
        <v>89.384200000000007</v>
      </c>
      <c r="J78">
        <v>-1.35567E-2</v>
      </c>
      <c r="K78">
        <v>1.6191299999999999E-2</v>
      </c>
      <c r="L78">
        <v>3.6794599999999997E-2</v>
      </c>
      <c r="M78">
        <v>5.7397999999999998E-2</v>
      </c>
      <c r="N78">
        <v>8.7145899999999998E-2</v>
      </c>
      <c r="O78">
        <v>-4.7601900000000003E-2</v>
      </c>
      <c r="P78">
        <v>-1.7853899999999999E-2</v>
      </c>
      <c r="Q78">
        <v>2.7493999999999999E-3</v>
      </c>
      <c r="R78">
        <v>2.33528E-2</v>
      </c>
      <c r="S78">
        <v>5.3100700000000001E-2</v>
      </c>
      <c r="T78">
        <v>16</v>
      </c>
      <c r="U78">
        <v>19</v>
      </c>
    </row>
    <row r="79" spans="1:21">
      <c r="A79" s="12">
        <v>41514</v>
      </c>
      <c r="B79" s="13">
        <v>13</v>
      </c>
      <c r="C79" t="s">
        <v>39</v>
      </c>
      <c r="D79" t="s">
        <v>41</v>
      </c>
      <c r="E79" t="str">
        <f t="shared" si="1"/>
        <v>4151413Average Per Ton100% Cycling</v>
      </c>
      <c r="F79">
        <v>0.33535680000000001</v>
      </c>
      <c r="G79" s="9">
        <v>0.31036750000000002</v>
      </c>
      <c r="H79">
        <v>0.3136043</v>
      </c>
      <c r="I79">
        <v>88.293199999999999</v>
      </c>
      <c r="J79">
        <v>-6.4512200000000006E-2</v>
      </c>
      <c r="K79">
        <v>-4.1161799999999998E-2</v>
      </c>
      <c r="L79">
        <v>-2.4989299999999999E-2</v>
      </c>
      <c r="M79">
        <v>-8.8169000000000008E-3</v>
      </c>
      <c r="N79">
        <v>1.45335E-2</v>
      </c>
      <c r="O79">
        <v>-6.1275400000000001E-2</v>
      </c>
      <c r="P79">
        <v>-3.7925E-2</v>
      </c>
      <c r="Q79">
        <v>-2.1752500000000001E-2</v>
      </c>
      <c r="R79">
        <v>-5.5801000000000002E-3</v>
      </c>
      <c r="S79">
        <v>1.7770299999999999E-2</v>
      </c>
      <c r="T79">
        <v>16</v>
      </c>
      <c r="U79">
        <v>19</v>
      </c>
    </row>
    <row r="80" spans="1:21">
      <c r="A80" s="12">
        <v>41514</v>
      </c>
      <c r="B80" s="13">
        <v>14</v>
      </c>
      <c r="C80" t="s">
        <v>38</v>
      </c>
      <c r="D80" t="s">
        <v>40</v>
      </c>
      <c r="E80" t="str">
        <f t="shared" si="1"/>
        <v>4151414Average Per Device50% Cycling</v>
      </c>
      <c r="F80">
        <v>1.855766</v>
      </c>
      <c r="G80" s="9">
        <v>1.970885</v>
      </c>
      <c r="H80">
        <v>1.806173</v>
      </c>
      <c r="I80">
        <v>88.903499999999994</v>
      </c>
      <c r="J80">
        <v>-7.5423000000000004E-2</v>
      </c>
      <c r="K80">
        <v>3.7150200000000001E-2</v>
      </c>
      <c r="L80">
        <v>0.1151181</v>
      </c>
      <c r="M80">
        <v>0.19308600000000001</v>
      </c>
      <c r="N80">
        <v>0.30565930000000002</v>
      </c>
      <c r="O80">
        <v>-0.24013470000000001</v>
      </c>
      <c r="P80">
        <v>-0.12756149999999999</v>
      </c>
      <c r="Q80">
        <v>-4.9593600000000002E-2</v>
      </c>
      <c r="R80">
        <v>2.8374300000000002E-2</v>
      </c>
      <c r="S80">
        <v>0.14094760000000001</v>
      </c>
      <c r="T80">
        <v>16</v>
      </c>
      <c r="U80">
        <v>19</v>
      </c>
    </row>
    <row r="81" spans="1:21">
      <c r="A81" s="12">
        <v>41514</v>
      </c>
      <c r="B81" s="13">
        <v>14</v>
      </c>
      <c r="C81" t="s">
        <v>38</v>
      </c>
      <c r="D81" t="s">
        <v>41</v>
      </c>
      <c r="E81" t="str">
        <f t="shared" si="1"/>
        <v>4151414Average Per Device100% Cycling</v>
      </c>
      <c r="F81">
        <v>1.3331059999999999</v>
      </c>
      <c r="G81" s="9">
        <v>1.2620400000000001</v>
      </c>
      <c r="H81">
        <v>1.3100080000000001</v>
      </c>
      <c r="I81">
        <v>87.377700000000004</v>
      </c>
      <c r="J81">
        <v>-0.22107460000000001</v>
      </c>
      <c r="K81">
        <v>-0.1324486</v>
      </c>
      <c r="L81">
        <v>-7.1066500000000005E-2</v>
      </c>
      <c r="M81">
        <v>-9.6843999999999993E-3</v>
      </c>
      <c r="N81">
        <v>7.8941600000000001E-2</v>
      </c>
      <c r="O81">
        <v>-0.17310610000000001</v>
      </c>
      <c r="P81">
        <v>-8.4480100000000002E-2</v>
      </c>
      <c r="Q81">
        <v>-2.3098E-2</v>
      </c>
      <c r="R81">
        <v>3.8284100000000001E-2</v>
      </c>
      <c r="S81">
        <v>0.1269101</v>
      </c>
      <c r="T81">
        <v>16</v>
      </c>
      <c r="U81">
        <v>19</v>
      </c>
    </row>
    <row r="82" spans="1:21">
      <c r="A82" s="12">
        <v>41514</v>
      </c>
      <c r="B82" s="13">
        <v>14</v>
      </c>
      <c r="C82" t="s">
        <v>37</v>
      </c>
      <c r="D82" t="s">
        <v>40</v>
      </c>
      <c r="E82" t="str">
        <f t="shared" si="1"/>
        <v>4151414Average Per Premise50% Cycling</v>
      </c>
      <c r="F82">
        <v>2.0207169999999999</v>
      </c>
      <c r="G82" s="9">
        <v>2.1848399999999999</v>
      </c>
      <c r="H82">
        <v>1.9751350000000001</v>
      </c>
      <c r="I82">
        <v>88.903499999999994</v>
      </c>
      <c r="J82">
        <v>-4.63019E-2</v>
      </c>
      <c r="K82">
        <v>7.8019099999999994E-2</v>
      </c>
      <c r="L82">
        <v>0.16412350000000001</v>
      </c>
      <c r="M82">
        <v>0.2502279</v>
      </c>
      <c r="N82">
        <v>0.37454900000000002</v>
      </c>
      <c r="O82">
        <v>-0.2560075</v>
      </c>
      <c r="P82">
        <v>-0.13168640000000001</v>
      </c>
      <c r="Q82">
        <v>-4.55821E-2</v>
      </c>
      <c r="R82">
        <v>4.0522299999999997E-2</v>
      </c>
      <c r="S82">
        <v>0.1648434</v>
      </c>
      <c r="T82">
        <v>16</v>
      </c>
      <c r="U82">
        <v>19</v>
      </c>
    </row>
    <row r="83" spans="1:21">
      <c r="A83" s="12">
        <v>41514</v>
      </c>
      <c r="B83" s="13">
        <v>14</v>
      </c>
      <c r="C83" t="s">
        <v>37</v>
      </c>
      <c r="D83" t="s">
        <v>41</v>
      </c>
      <c r="E83" t="str">
        <f t="shared" si="1"/>
        <v>4151414Average Per Premise100% Cycling</v>
      </c>
      <c r="F83">
        <v>1.4783360000000001</v>
      </c>
      <c r="G83" s="9">
        <v>1.401354</v>
      </c>
      <c r="H83">
        <v>1.4352469999999999</v>
      </c>
      <c r="I83">
        <v>87.377700000000004</v>
      </c>
      <c r="J83">
        <v>-0.242538</v>
      </c>
      <c r="K83">
        <v>-0.14472599999999999</v>
      </c>
      <c r="L83">
        <v>-7.69817E-2</v>
      </c>
      <c r="M83">
        <v>-9.2373999999999998E-3</v>
      </c>
      <c r="N83">
        <v>8.8574600000000003E-2</v>
      </c>
      <c r="O83">
        <v>-0.208645</v>
      </c>
      <c r="P83">
        <v>-0.110833</v>
      </c>
      <c r="Q83">
        <v>-4.3088700000000001E-2</v>
      </c>
      <c r="R83">
        <v>2.46556E-2</v>
      </c>
      <c r="S83">
        <v>0.1224676</v>
      </c>
      <c r="T83">
        <v>16</v>
      </c>
      <c r="U83">
        <v>19</v>
      </c>
    </row>
    <row r="84" spans="1:21">
      <c r="A84" s="12">
        <v>41514</v>
      </c>
      <c r="B84" s="13">
        <v>14</v>
      </c>
      <c r="C84" t="s">
        <v>39</v>
      </c>
      <c r="D84" t="s">
        <v>40</v>
      </c>
      <c r="E84" t="str">
        <f t="shared" si="1"/>
        <v>4151414Average Per Ton50% Cycling</v>
      </c>
      <c r="F84">
        <v>0.54671780000000003</v>
      </c>
      <c r="G84" s="9">
        <v>0.56974159999999996</v>
      </c>
      <c r="H84">
        <v>0.53156579999999998</v>
      </c>
      <c r="I84">
        <v>88.903499999999994</v>
      </c>
      <c r="J84">
        <v>-3.2007899999999999E-2</v>
      </c>
      <c r="K84">
        <v>5.0529999999999998E-4</v>
      </c>
      <c r="L84">
        <v>2.3023800000000001E-2</v>
      </c>
      <c r="M84">
        <v>4.5542399999999997E-2</v>
      </c>
      <c r="N84">
        <v>7.80555E-2</v>
      </c>
      <c r="O84">
        <v>-7.0183700000000002E-2</v>
      </c>
      <c r="P84">
        <v>-3.7670500000000003E-2</v>
      </c>
      <c r="Q84">
        <v>-1.5152000000000001E-2</v>
      </c>
      <c r="R84">
        <v>7.3664999999999998E-3</v>
      </c>
      <c r="S84">
        <v>3.9879699999999997E-2</v>
      </c>
      <c r="T84">
        <v>16</v>
      </c>
      <c r="U84">
        <v>19</v>
      </c>
    </row>
    <row r="85" spans="1:21">
      <c r="A85" s="12">
        <v>41514</v>
      </c>
      <c r="B85" s="13">
        <v>14</v>
      </c>
      <c r="C85" t="s">
        <v>39</v>
      </c>
      <c r="D85" t="s">
        <v>41</v>
      </c>
      <c r="E85" t="str">
        <f t="shared" si="1"/>
        <v>4151414Average Per Ton100% Cycling</v>
      </c>
      <c r="F85">
        <v>0.3718668</v>
      </c>
      <c r="G85" s="9">
        <v>0.35776210000000003</v>
      </c>
      <c r="H85">
        <v>0.36149320000000001</v>
      </c>
      <c r="I85">
        <v>87.377700000000004</v>
      </c>
      <c r="J85">
        <v>-5.6125700000000001E-2</v>
      </c>
      <c r="K85">
        <v>-3.1299300000000002E-2</v>
      </c>
      <c r="L85">
        <v>-1.41046E-2</v>
      </c>
      <c r="M85">
        <v>3.0899999999999999E-3</v>
      </c>
      <c r="N85">
        <v>2.7916400000000001E-2</v>
      </c>
      <c r="O85">
        <v>-5.23946E-2</v>
      </c>
      <c r="P85">
        <v>-2.7568200000000001E-2</v>
      </c>
      <c r="Q85">
        <v>-1.03736E-2</v>
      </c>
      <c r="R85">
        <v>6.8211000000000001E-3</v>
      </c>
      <c r="S85">
        <v>3.1647500000000002E-2</v>
      </c>
      <c r="T85">
        <v>16</v>
      </c>
      <c r="U85">
        <v>19</v>
      </c>
    </row>
    <row r="86" spans="1:21">
      <c r="A86" s="12">
        <v>41514</v>
      </c>
      <c r="B86" s="13">
        <v>15</v>
      </c>
      <c r="C86" t="s">
        <v>38</v>
      </c>
      <c r="D86" t="s">
        <v>40</v>
      </c>
      <c r="E86" t="str">
        <f t="shared" si="1"/>
        <v>4151415Average Per Device50% Cycling</v>
      </c>
      <c r="F86">
        <v>2.0130219999999999</v>
      </c>
      <c r="G86" s="9">
        <v>2.1965970000000001</v>
      </c>
      <c r="H86">
        <v>2.0130219999999999</v>
      </c>
      <c r="I86">
        <v>88.456999999999994</v>
      </c>
      <c r="J86">
        <v>-1.2552600000000001E-2</v>
      </c>
      <c r="K86">
        <v>0.1033213</v>
      </c>
      <c r="L86">
        <v>0.18357519999999999</v>
      </c>
      <c r="M86">
        <v>0.26382899999999998</v>
      </c>
      <c r="N86">
        <v>0.37970290000000001</v>
      </c>
      <c r="O86">
        <v>-0.19612769999999999</v>
      </c>
      <c r="P86">
        <v>-8.0253900000000003E-2</v>
      </c>
      <c r="Q86">
        <v>0</v>
      </c>
      <c r="R86">
        <v>8.0253900000000003E-2</v>
      </c>
      <c r="S86">
        <v>0.19612769999999999</v>
      </c>
      <c r="T86">
        <v>16</v>
      </c>
      <c r="U86">
        <v>19</v>
      </c>
    </row>
    <row r="87" spans="1:21">
      <c r="A87" s="12">
        <v>41514</v>
      </c>
      <c r="B87" s="13">
        <v>15</v>
      </c>
      <c r="C87" t="s">
        <v>38</v>
      </c>
      <c r="D87" t="s">
        <v>41</v>
      </c>
      <c r="E87" t="str">
        <f t="shared" si="1"/>
        <v>4151415Average Per Device100% Cycling</v>
      </c>
      <c r="F87">
        <v>1.4935099999999999</v>
      </c>
      <c r="G87" s="9">
        <v>1.438822</v>
      </c>
      <c r="H87">
        <v>1.4935099999999999</v>
      </c>
      <c r="I87">
        <v>87.319100000000006</v>
      </c>
      <c r="J87">
        <v>-0.21973719999999999</v>
      </c>
      <c r="K87">
        <v>-0.12222470000000001</v>
      </c>
      <c r="L87">
        <v>-5.4687699999999999E-2</v>
      </c>
      <c r="M87">
        <v>1.28492E-2</v>
      </c>
      <c r="N87">
        <v>0.1103618</v>
      </c>
      <c r="O87">
        <v>-0.16504949999999999</v>
      </c>
      <c r="P87">
        <v>-6.7536899999999997E-2</v>
      </c>
      <c r="Q87">
        <v>0</v>
      </c>
      <c r="R87">
        <v>6.7536899999999997E-2</v>
      </c>
      <c r="S87">
        <v>0.16504949999999999</v>
      </c>
      <c r="T87">
        <v>16</v>
      </c>
      <c r="U87">
        <v>19</v>
      </c>
    </row>
    <row r="88" spans="1:21">
      <c r="A88" s="12">
        <v>41514</v>
      </c>
      <c r="B88" s="13">
        <v>15</v>
      </c>
      <c r="C88" t="s">
        <v>37</v>
      </c>
      <c r="D88" t="s">
        <v>40</v>
      </c>
      <c r="E88" t="str">
        <f t="shared" si="1"/>
        <v>4151415Average Per Premise50% Cycling</v>
      </c>
      <c r="F88">
        <v>2.1966779999999999</v>
      </c>
      <c r="G88" s="9">
        <v>2.4299050000000002</v>
      </c>
      <c r="H88">
        <v>2.1966779999999999</v>
      </c>
      <c r="I88">
        <v>88.456999999999994</v>
      </c>
      <c r="J88">
        <v>1.4988599999999999E-2</v>
      </c>
      <c r="K88">
        <v>0.1439259</v>
      </c>
      <c r="L88">
        <v>0.2332275</v>
      </c>
      <c r="M88">
        <v>0.32252910000000001</v>
      </c>
      <c r="N88">
        <v>0.45146639999999999</v>
      </c>
      <c r="O88">
        <v>-0.21823890000000001</v>
      </c>
      <c r="P88">
        <v>-8.9301599999999995E-2</v>
      </c>
      <c r="Q88">
        <v>0</v>
      </c>
      <c r="R88">
        <v>8.9301599999999995E-2</v>
      </c>
      <c r="S88">
        <v>0.21823890000000001</v>
      </c>
      <c r="T88">
        <v>16</v>
      </c>
      <c r="U88">
        <v>19</v>
      </c>
    </row>
    <row r="89" spans="1:21">
      <c r="A89" s="12">
        <v>41514</v>
      </c>
      <c r="B89" s="13">
        <v>15</v>
      </c>
      <c r="C89" t="s">
        <v>37</v>
      </c>
      <c r="D89" t="s">
        <v>41</v>
      </c>
      <c r="E89" t="str">
        <f t="shared" si="1"/>
        <v>4151415Average Per Premise100% Cycling</v>
      </c>
      <c r="F89">
        <v>1.644801</v>
      </c>
      <c r="G89" s="9">
        <v>1.6059589999999999</v>
      </c>
      <c r="H89">
        <v>1.644801</v>
      </c>
      <c r="I89">
        <v>87.319100000000006</v>
      </c>
      <c r="J89">
        <v>-0.2187267</v>
      </c>
      <c r="K89">
        <v>-0.11244899999999999</v>
      </c>
      <c r="L89">
        <v>-3.8841500000000001E-2</v>
      </c>
      <c r="M89">
        <v>3.4766100000000001E-2</v>
      </c>
      <c r="N89">
        <v>0.14104369999999999</v>
      </c>
      <c r="O89">
        <v>-0.17988509999999999</v>
      </c>
      <c r="P89">
        <v>-7.3607400000000003E-2</v>
      </c>
      <c r="Q89" s="31">
        <v>1.1899999999999999E-7</v>
      </c>
      <c r="R89">
        <v>7.3607699999999998E-2</v>
      </c>
      <c r="S89">
        <v>0.1798853</v>
      </c>
      <c r="T89">
        <v>16</v>
      </c>
      <c r="U89" s="31">
        <v>19</v>
      </c>
    </row>
    <row r="90" spans="1:21">
      <c r="A90" s="12">
        <v>41514</v>
      </c>
      <c r="B90" s="13">
        <v>15</v>
      </c>
      <c r="C90" t="s">
        <v>39</v>
      </c>
      <c r="D90" t="s">
        <v>40</v>
      </c>
      <c r="E90" t="str">
        <f t="shared" si="1"/>
        <v>4151415Average Per Ton50% Cycling</v>
      </c>
      <c r="F90">
        <v>0.58601559999999997</v>
      </c>
      <c r="G90" s="9">
        <v>0.62810180000000004</v>
      </c>
      <c r="H90">
        <v>0.58601559999999997</v>
      </c>
      <c r="I90">
        <v>88.456999999999994</v>
      </c>
      <c r="J90">
        <v>-1.29573E-2</v>
      </c>
      <c r="K90">
        <v>1.9562900000000001E-2</v>
      </c>
      <c r="L90">
        <v>4.2086199999999997E-2</v>
      </c>
      <c r="M90">
        <v>6.4609600000000003E-2</v>
      </c>
      <c r="N90">
        <v>9.7129800000000002E-2</v>
      </c>
      <c r="O90">
        <v>-5.5043500000000002E-2</v>
      </c>
      <c r="P90">
        <v>-2.2523399999999999E-2</v>
      </c>
      <c r="Q90">
        <v>0</v>
      </c>
      <c r="R90">
        <v>2.2523399999999999E-2</v>
      </c>
      <c r="S90">
        <v>5.5043500000000002E-2</v>
      </c>
      <c r="T90">
        <v>16</v>
      </c>
      <c r="U90">
        <v>19</v>
      </c>
    </row>
    <row r="91" spans="1:21">
      <c r="A91" s="12">
        <v>41514</v>
      </c>
      <c r="B91" s="13">
        <v>15</v>
      </c>
      <c r="C91" t="s">
        <v>39</v>
      </c>
      <c r="D91" t="s">
        <v>41</v>
      </c>
      <c r="E91" t="str">
        <f t="shared" si="1"/>
        <v>4151415Average Per Ton100% Cycling</v>
      </c>
      <c r="F91">
        <v>0.41163909999999998</v>
      </c>
      <c r="G91" s="9">
        <v>0.40739049999999999</v>
      </c>
      <c r="H91">
        <v>0.41163919999999998</v>
      </c>
      <c r="I91">
        <v>87.319100000000006</v>
      </c>
      <c r="J91">
        <v>-4.9857199999999997E-2</v>
      </c>
      <c r="K91">
        <v>-2.2911299999999999E-2</v>
      </c>
      <c r="L91">
        <v>-4.2485999999999999E-3</v>
      </c>
      <c r="M91">
        <v>1.4414E-2</v>
      </c>
      <c r="N91">
        <v>4.1359899999999998E-2</v>
      </c>
      <c r="O91">
        <v>-4.5608500000000003E-2</v>
      </c>
      <c r="P91">
        <v>-1.8662600000000001E-2</v>
      </c>
      <c r="Q91" s="31">
        <v>2.9799999999999999E-8</v>
      </c>
      <c r="R91">
        <v>1.8662700000000001E-2</v>
      </c>
      <c r="S91">
        <v>4.5608599999999999E-2</v>
      </c>
      <c r="T91">
        <v>16</v>
      </c>
      <c r="U91" s="31">
        <v>19</v>
      </c>
    </row>
    <row r="92" spans="1:21">
      <c r="A92" s="12">
        <v>41514</v>
      </c>
      <c r="B92" s="13">
        <v>16</v>
      </c>
      <c r="C92" t="s">
        <v>38</v>
      </c>
      <c r="D92" t="s">
        <v>40</v>
      </c>
      <c r="E92" t="str">
        <f t="shared" si="1"/>
        <v>4151416Average Per Device50% Cycling</v>
      </c>
      <c r="F92">
        <v>1.719886</v>
      </c>
      <c r="G92" s="9">
        <v>2.3154840000000001</v>
      </c>
      <c r="H92">
        <v>2.1219730000000001</v>
      </c>
      <c r="I92">
        <v>87.305000000000007</v>
      </c>
      <c r="J92">
        <v>0.41744209999999998</v>
      </c>
      <c r="K92">
        <v>0.5226982</v>
      </c>
      <c r="L92">
        <v>0.59559819999999997</v>
      </c>
      <c r="M92">
        <v>0.66849829999999999</v>
      </c>
      <c r="N92">
        <v>0.77375439999999995</v>
      </c>
      <c r="O92">
        <v>0.2239313</v>
      </c>
      <c r="P92">
        <v>0.32918740000000002</v>
      </c>
      <c r="Q92">
        <v>0.40208749999999999</v>
      </c>
      <c r="R92">
        <v>0.47498750000000001</v>
      </c>
      <c r="S92">
        <v>0.58024359999999997</v>
      </c>
      <c r="T92">
        <v>16</v>
      </c>
      <c r="U92">
        <v>19</v>
      </c>
    </row>
    <row r="93" spans="1:21">
      <c r="A93" s="12">
        <v>41514</v>
      </c>
      <c r="B93" s="13">
        <v>16</v>
      </c>
      <c r="C93" t="s">
        <v>38</v>
      </c>
      <c r="D93" t="s">
        <v>41</v>
      </c>
      <c r="E93" t="str">
        <f t="shared" si="1"/>
        <v>4151416Average Per Device100% Cycling</v>
      </c>
      <c r="F93">
        <v>1.1204719999999999</v>
      </c>
      <c r="G93" s="9">
        <v>1.512556</v>
      </c>
      <c r="H93">
        <v>1.5700460000000001</v>
      </c>
      <c r="I93">
        <v>86.269800000000004</v>
      </c>
      <c r="J93">
        <v>0.24918779999999999</v>
      </c>
      <c r="K93">
        <v>0.33361200000000002</v>
      </c>
      <c r="L93">
        <v>0.39208399999999999</v>
      </c>
      <c r="M93">
        <v>0.45055600000000001</v>
      </c>
      <c r="N93">
        <v>0.53498020000000002</v>
      </c>
      <c r="O93">
        <v>0.30667800000000001</v>
      </c>
      <c r="P93">
        <v>0.39110230000000001</v>
      </c>
      <c r="Q93">
        <v>0.44957419999999998</v>
      </c>
      <c r="R93">
        <v>0.5080462</v>
      </c>
      <c r="S93">
        <v>0.59247050000000001</v>
      </c>
      <c r="T93">
        <v>16</v>
      </c>
      <c r="U93">
        <v>19</v>
      </c>
    </row>
    <row r="94" spans="1:21">
      <c r="A94" s="12">
        <v>41514</v>
      </c>
      <c r="B94" s="13">
        <v>16</v>
      </c>
      <c r="C94" t="s">
        <v>37</v>
      </c>
      <c r="D94" t="s">
        <v>40</v>
      </c>
      <c r="E94" t="str">
        <f t="shared" si="1"/>
        <v>4151416Average Per Premise50% Cycling</v>
      </c>
      <c r="F94">
        <v>1.8829039999999999</v>
      </c>
      <c r="G94" s="9">
        <v>2.5616970000000001</v>
      </c>
      <c r="H94">
        <v>2.31582</v>
      </c>
      <c r="I94">
        <v>87.305000000000007</v>
      </c>
      <c r="J94">
        <v>0.48096929999999999</v>
      </c>
      <c r="K94">
        <v>0.59784530000000002</v>
      </c>
      <c r="L94">
        <v>0.67879319999999999</v>
      </c>
      <c r="M94">
        <v>0.75974109999999995</v>
      </c>
      <c r="N94">
        <v>0.87661710000000004</v>
      </c>
      <c r="O94">
        <v>0.235092</v>
      </c>
      <c r="P94">
        <v>0.351968</v>
      </c>
      <c r="Q94">
        <v>0.43291590000000002</v>
      </c>
      <c r="R94">
        <v>0.51386390000000004</v>
      </c>
      <c r="S94">
        <v>0.63073990000000002</v>
      </c>
      <c r="T94">
        <v>16</v>
      </c>
      <c r="U94">
        <v>19</v>
      </c>
    </row>
    <row r="95" spans="1:21">
      <c r="A95" s="12">
        <v>41514</v>
      </c>
      <c r="B95" s="13">
        <v>16</v>
      </c>
      <c r="C95" t="s">
        <v>37</v>
      </c>
      <c r="D95" t="s">
        <v>41</v>
      </c>
      <c r="E95" t="str">
        <f t="shared" si="1"/>
        <v>4151416Average Per Premise100% Cycling</v>
      </c>
      <c r="F95">
        <v>1.214124</v>
      </c>
      <c r="G95" s="9">
        <v>1.6944779999999999</v>
      </c>
      <c r="H95">
        <v>1.7354609999999999</v>
      </c>
      <c r="I95">
        <v>86.269800000000004</v>
      </c>
      <c r="J95">
        <v>0.3264397</v>
      </c>
      <c r="K95">
        <v>0.41737350000000001</v>
      </c>
      <c r="L95">
        <v>0.480354</v>
      </c>
      <c r="M95">
        <v>0.5433344</v>
      </c>
      <c r="N95">
        <v>0.63426819999999995</v>
      </c>
      <c r="O95">
        <v>0.36742219999999998</v>
      </c>
      <c r="P95">
        <v>0.45835599999999999</v>
      </c>
      <c r="Q95">
        <v>0.52133640000000003</v>
      </c>
      <c r="R95">
        <v>0.58431690000000003</v>
      </c>
      <c r="S95">
        <v>0.67525069999999998</v>
      </c>
      <c r="T95">
        <v>16</v>
      </c>
      <c r="U95">
        <v>19</v>
      </c>
    </row>
    <row r="96" spans="1:21">
      <c r="A96" s="12">
        <v>41514</v>
      </c>
      <c r="B96" s="13">
        <v>16</v>
      </c>
      <c r="C96" t="s">
        <v>39</v>
      </c>
      <c r="D96" t="s">
        <v>40</v>
      </c>
      <c r="E96" t="str">
        <f t="shared" si="1"/>
        <v>4151416Average Per Ton50% Cycling</v>
      </c>
      <c r="F96">
        <v>0.49827719999999998</v>
      </c>
      <c r="G96" s="9">
        <v>0.66277470000000005</v>
      </c>
      <c r="H96">
        <v>0.61836519999999995</v>
      </c>
      <c r="I96">
        <v>87.305000000000007</v>
      </c>
      <c r="J96">
        <v>0.1148496</v>
      </c>
      <c r="K96">
        <v>0.144182</v>
      </c>
      <c r="L96">
        <v>0.16449749999999999</v>
      </c>
      <c r="M96">
        <v>0.1848129</v>
      </c>
      <c r="N96">
        <v>0.21414530000000001</v>
      </c>
      <c r="O96">
        <v>7.0440100000000005E-2</v>
      </c>
      <c r="P96">
        <v>9.97725E-2</v>
      </c>
      <c r="Q96">
        <v>0.120088</v>
      </c>
      <c r="R96">
        <v>0.14040340000000001</v>
      </c>
      <c r="S96">
        <v>0.16973579999999999</v>
      </c>
      <c r="T96">
        <v>16</v>
      </c>
      <c r="U96">
        <v>19</v>
      </c>
    </row>
    <row r="97" spans="1:21">
      <c r="A97" s="12">
        <v>41514</v>
      </c>
      <c r="B97" s="13">
        <v>16</v>
      </c>
      <c r="C97" t="s">
        <v>39</v>
      </c>
      <c r="D97" t="s">
        <v>41</v>
      </c>
      <c r="E97" t="str">
        <f t="shared" si="1"/>
        <v>4151416Average Per Ton100% Cycling</v>
      </c>
      <c r="F97">
        <v>0.3072279</v>
      </c>
      <c r="G97" s="9">
        <v>0.42857640000000002</v>
      </c>
      <c r="H97">
        <v>0.43304599999999999</v>
      </c>
      <c r="I97">
        <v>86.269800000000004</v>
      </c>
      <c r="J97">
        <v>8.1446099999999994E-2</v>
      </c>
      <c r="K97">
        <v>0.1050208</v>
      </c>
      <c r="L97">
        <v>0.1213485</v>
      </c>
      <c r="M97">
        <v>0.1376762</v>
      </c>
      <c r="N97">
        <v>0.1612509</v>
      </c>
      <c r="O97">
        <v>8.5915699999999998E-2</v>
      </c>
      <c r="P97">
        <v>0.1094903</v>
      </c>
      <c r="Q97">
        <v>0.12581809999999999</v>
      </c>
      <c r="R97">
        <v>0.14214579999999999</v>
      </c>
      <c r="S97">
        <v>0.16572049999999999</v>
      </c>
      <c r="T97">
        <v>16</v>
      </c>
      <c r="U97">
        <v>19</v>
      </c>
    </row>
    <row r="98" spans="1:21">
      <c r="A98" s="12">
        <v>41514</v>
      </c>
      <c r="B98" s="13">
        <v>17</v>
      </c>
      <c r="C98" t="s">
        <v>38</v>
      </c>
      <c r="D98" t="s">
        <v>40</v>
      </c>
      <c r="E98" t="str">
        <f t="shared" si="1"/>
        <v>4151417Average Per Device50% Cycling</v>
      </c>
      <c r="F98">
        <v>1.917932</v>
      </c>
      <c r="G98" s="9">
        <v>2.4859</v>
      </c>
      <c r="H98">
        <v>2.2781470000000001</v>
      </c>
      <c r="I98">
        <v>86.758899999999997</v>
      </c>
      <c r="J98">
        <v>0.38976959999999999</v>
      </c>
      <c r="K98">
        <v>0.49505070000000001</v>
      </c>
      <c r="L98">
        <v>0.56796809999999998</v>
      </c>
      <c r="M98">
        <v>0.6408855</v>
      </c>
      <c r="N98" s="1">
        <v>0.74616669999999996</v>
      </c>
      <c r="O98" s="1">
        <v>0.1820166</v>
      </c>
      <c r="P98">
        <v>0.28729779999999999</v>
      </c>
      <c r="Q98">
        <v>0.36021520000000001</v>
      </c>
      <c r="R98">
        <v>0.43313259999999998</v>
      </c>
      <c r="S98">
        <v>0.53841380000000005</v>
      </c>
      <c r="T98">
        <v>16</v>
      </c>
      <c r="U98">
        <v>19</v>
      </c>
    </row>
    <row r="99" spans="1:21">
      <c r="A99" s="12">
        <v>41514</v>
      </c>
      <c r="B99" s="13">
        <v>17</v>
      </c>
      <c r="C99" t="s">
        <v>38</v>
      </c>
      <c r="D99" t="s">
        <v>41</v>
      </c>
      <c r="E99" t="str">
        <f t="shared" si="1"/>
        <v>4151417Average Per Device100% Cycling</v>
      </c>
      <c r="F99">
        <v>0.97249200000000002</v>
      </c>
      <c r="G99" s="9">
        <v>1.644433</v>
      </c>
      <c r="H99">
        <v>1.706936</v>
      </c>
      <c r="I99">
        <v>85.881100000000004</v>
      </c>
      <c r="J99">
        <v>0.54171000000000002</v>
      </c>
      <c r="K99">
        <v>0.61865130000000002</v>
      </c>
      <c r="L99">
        <v>0.67194069999999995</v>
      </c>
      <c r="M99">
        <v>0.72523020000000005</v>
      </c>
      <c r="N99" s="1">
        <v>0.80217150000000004</v>
      </c>
      <c r="O99" s="1">
        <v>0.60421270000000005</v>
      </c>
      <c r="P99">
        <v>0.68115409999999998</v>
      </c>
      <c r="Q99">
        <v>0.73444350000000003</v>
      </c>
      <c r="R99">
        <v>0.78773289999999996</v>
      </c>
      <c r="S99">
        <v>0.86467430000000001</v>
      </c>
      <c r="T99">
        <v>16</v>
      </c>
      <c r="U99">
        <v>19</v>
      </c>
    </row>
    <row r="100" spans="1:21">
      <c r="A100" s="12">
        <v>41514</v>
      </c>
      <c r="B100" s="13">
        <v>17</v>
      </c>
      <c r="C100" t="s">
        <v>37</v>
      </c>
      <c r="D100" t="s">
        <v>40</v>
      </c>
      <c r="E100" t="str">
        <f t="shared" si="1"/>
        <v>4151417Average Per Premise50% Cycling</v>
      </c>
      <c r="F100">
        <v>2.0864349999999998</v>
      </c>
      <c r="G100" s="9">
        <v>2.7247300000000001</v>
      </c>
      <c r="H100">
        <v>2.4632049999999999</v>
      </c>
      <c r="I100">
        <v>86.758899999999997</v>
      </c>
      <c r="J100">
        <v>0.44472240000000002</v>
      </c>
      <c r="K100">
        <v>0.559087</v>
      </c>
      <c r="L100">
        <v>0.63829570000000002</v>
      </c>
      <c r="M100">
        <v>0.71750429999999998</v>
      </c>
      <c r="N100" s="1">
        <v>0.83186890000000002</v>
      </c>
      <c r="O100" s="1">
        <v>0.183197</v>
      </c>
      <c r="P100">
        <v>0.29756159999999998</v>
      </c>
      <c r="Q100">
        <v>0.3767703</v>
      </c>
      <c r="R100">
        <v>0.45597890000000002</v>
      </c>
      <c r="S100">
        <v>0.5703435</v>
      </c>
      <c r="T100">
        <v>16</v>
      </c>
      <c r="U100">
        <v>19</v>
      </c>
    </row>
    <row r="101" spans="1:21">
      <c r="A101" s="12">
        <v>41514</v>
      </c>
      <c r="B101" s="13">
        <v>17</v>
      </c>
      <c r="C101" t="s">
        <v>37</v>
      </c>
      <c r="D101" t="s">
        <v>41</v>
      </c>
      <c r="E101" t="str">
        <f t="shared" si="1"/>
        <v>4151417Average Per Premise100% Cycling</v>
      </c>
      <c r="F101">
        <v>1.058281</v>
      </c>
      <c r="G101" s="9">
        <v>1.8360369999999999</v>
      </c>
      <c r="H101">
        <v>1.8804430000000001</v>
      </c>
      <c r="I101">
        <v>85.881100000000004</v>
      </c>
      <c r="J101">
        <v>0.63717190000000001</v>
      </c>
      <c r="K101">
        <v>0.72022989999999998</v>
      </c>
      <c r="L101">
        <v>0.77775559999999999</v>
      </c>
      <c r="M101">
        <v>0.8352813</v>
      </c>
      <c r="N101" s="1">
        <v>0.91833929999999997</v>
      </c>
      <c r="O101" s="1">
        <v>0.68157809999999996</v>
      </c>
      <c r="P101">
        <v>0.76463610000000004</v>
      </c>
      <c r="Q101">
        <v>0.82216180000000005</v>
      </c>
      <c r="R101">
        <v>0.87968749999999996</v>
      </c>
      <c r="S101">
        <v>0.96274550000000003</v>
      </c>
      <c r="T101">
        <v>16</v>
      </c>
      <c r="U101">
        <v>19</v>
      </c>
    </row>
    <row r="102" spans="1:21">
      <c r="A102" s="12">
        <v>41514</v>
      </c>
      <c r="B102" s="13">
        <v>17</v>
      </c>
      <c r="C102" t="s">
        <v>39</v>
      </c>
      <c r="D102" t="s">
        <v>40</v>
      </c>
      <c r="E102" t="str">
        <f t="shared" si="1"/>
        <v>4151417Average Per Ton50% Cycling</v>
      </c>
      <c r="F102">
        <v>0.55216209999999999</v>
      </c>
      <c r="G102" s="9">
        <v>0.70991749999999998</v>
      </c>
      <c r="H102">
        <v>0.66234919999999997</v>
      </c>
      <c r="I102">
        <v>86.758899999999997</v>
      </c>
      <c r="J102">
        <v>0.1090561</v>
      </c>
      <c r="K102">
        <v>0.13782810000000001</v>
      </c>
      <c r="L102">
        <v>0.15775549999999999</v>
      </c>
      <c r="M102">
        <v>0.1776829</v>
      </c>
      <c r="N102" s="1">
        <v>0.2064549</v>
      </c>
      <c r="O102" s="1">
        <v>6.1487800000000002E-2</v>
      </c>
      <c r="P102">
        <v>9.0259800000000001E-2</v>
      </c>
      <c r="Q102">
        <v>0.1101872</v>
      </c>
      <c r="R102">
        <v>0.1301146</v>
      </c>
      <c r="S102">
        <v>0.15888659999999999</v>
      </c>
      <c r="T102">
        <v>16</v>
      </c>
      <c r="U102">
        <v>19</v>
      </c>
    </row>
    <row r="103" spans="1:21">
      <c r="A103" s="12">
        <v>41514</v>
      </c>
      <c r="B103" s="13">
        <v>17</v>
      </c>
      <c r="C103" t="s">
        <v>39</v>
      </c>
      <c r="D103" t="s">
        <v>41</v>
      </c>
      <c r="E103" t="str">
        <f t="shared" si="1"/>
        <v>4151417Average Per Ton100% Cycling</v>
      </c>
      <c r="F103">
        <v>0.26839269999999998</v>
      </c>
      <c r="G103" s="9">
        <v>0.4667714</v>
      </c>
      <c r="H103">
        <v>0.47163929999999998</v>
      </c>
      <c r="I103">
        <v>85.881100000000004</v>
      </c>
      <c r="J103">
        <v>0.1615994</v>
      </c>
      <c r="K103">
        <v>0.18332889999999999</v>
      </c>
      <c r="L103">
        <v>0.19837869999999999</v>
      </c>
      <c r="M103">
        <v>0.21342849999999999</v>
      </c>
      <c r="N103" s="1">
        <v>0.23515800000000001</v>
      </c>
      <c r="O103" s="1">
        <v>0.16646739999999999</v>
      </c>
      <c r="P103">
        <v>0.1881969</v>
      </c>
      <c r="Q103">
        <v>0.2032466</v>
      </c>
      <c r="R103">
        <v>0.2182964</v>
      </c>
      <c r="S103">
        <v>0.24002589999999999</v>
      </c>
      <c r="T103">
        <v>16</v>
      </c>
      <c r="U103">
        <v>19</v>
      </c>
    </row>
    <row r="104" spans="1:21">
      <c r="A104" s="12">
        <v>41514</v>
      </c>
      <c r="B104" s="13">
        <v>18</v>
      </c>
      <c r="C104" t="s">
        <v>38</v>
      </c>
      <c r="D104" t="s">
        <v>40</v>
      </c>
      <c r="E104" t="str">
        <f t="shared" si="1"/>
        <v>4151418Average Per Device50% Cycling</v>
      </c>
      <c r="F104">
        <v>2.0174180000000002</v>
      </c>
      <c r="G104" s="9">
        <v>2.51119</v>
      </c>
      <c r="H104">
        <v>2.3013240000000001</v>
      </c>
      <c r="I104">
        <v>84.140100000000004</v>
      </c>
      <c r="J104">
        <v>0.32088159999999999</v>
      </c>
      <c r="K104">
        <v>0.42302689999999998</v>
      </c>
      <c r="L104">
        <v>0.4937725</v>
      </c>
      <c r="M104">
        <v>0.56451799999999996</v>
      </c>
      <c r="N104" s="1">
        <v>0.66666340000000002</v>
      </c>
      <c r="O104" s="1">
        <v>0.11101510000000001</v>
      </c>
      <c r="P104">
        <v>0.2131604</v>
      </c>
      <c r="Q104">
        <v>0.28390599999999999</v>
      </c>
      <c r="R104">
        <v>0.35465150000000001</v>
      </c>
      <c r="S104">
        <v>0.45679690000000001</v>
      </c>
      <c r="T104">
        <v>16</v>
      </c>
      <c r="U104">
        <v>19</v>
      </c>
    </row>
    <row r="105" spans="1:21">
      <c r="A105" s="12">
        <v>41514</v>
      </c>
      <c r="B105" s="13">
        <v>18</v>
      </c>
      <c r="C105" t="s">
        <v>38</v>
      </c>
      <c r="D105" t="s">
        <v>41</v>
      </c>
      <c r="E105" t="str">
        <f t="shared" si="1"/>
        <v>4151418Average Per Device100% Cycling</v>
      </c>
      <c r="F105">
        <v>1.0297810000000001</v>
      </c>
      <c r="G105" s="9">
        <v>1.75753</v>
      </c>
      <c r="H105">
        <v>1.8243320000000001</v>
      </c>
      <c r="I105">
        <v>83.265199999999993</v>
      </c>
      <c r="J105">
        <v>0.59193189999999996</v>
      </c>
      <c r="K105">
        <v>0.67217369999999999</v>
      </c>
      <c r="L105">
        <v>0.72774899999999998</v>
      </c>
      <c r="M105">
        <v>0.78332420000000003</v>
      </c>
      <c r="N105" s="1">
        <v>0.8635661</v>
      </c>
      <c r="O105" s="1">
        <v>0.65873329999999997</v>
      </c>
      <c r="P105">
        <v>0.73897520000000005</v>
      </c>
      <c r="Q105">
        <v>0.79455039999999999</v>
      </c>
      <c r="R105">
        <v>0.85012569999999998</v>
      </c>
      <c r="S105">
        <v>0.93036750000000001</v>
      </c>
      <c r="T105">
        <v>16</v>
      </c>
      <c r="U105">
        <v>19</v>
      </c>
    </row>
    <row r="106" spans="1:21">
      <c r="A106" s="12">
        <v>41514</v>
      </c>
      <c r="B106" s="13">
        <v>18</v>
      </c>
      <c r="C106" t="s">
        <v>37</v>
      </c>
      <c r="D106" t="s">
        <v>40</v>
      </c>
      <c r="E106" t="str">
        <f t="shared" si="1"/>
        <v>4151418Average Per Premise50% Cycling</v>
      </c>
      <c r="F106">
        <v>2.197371</v>
      </c>
      <c r="G106" s="9">
        <v>2.7703730000000002</v>
      </c>
      <c r="H106">
        <v>2.504467</v>
      </c>
      <c r="I106">
        <v>84.140100000000004</v>
      </c>
      <c r="J106">
        <v>0.3873897</v>
      </c>
      <c r="K106">
        <v>0.49705070000000001</v>
      </c>
      <c r="L106">
        <v>0.5730016</v>
      </c>
      <c r="M106">
        <v>0.64895250000000004</v>
      </c>
      <c r="N106" s="1">
        <v>0.75861350000000005</v>
      </c>
      <c r="O106" s="1">
        <v>0.12148340000000001</v>
      </c>
      <c r="P106">
        <v>0.2311444</v>
      </c>
      <c r="Q106">
        <v>0.30709530000000002</v>
      </c>
      <c r="R106">
        <v>0.3830462</v>
      </c>
      <c r="S106">
        <v>0.49270720000000001</v>
      </c>
      <c r="T106">
        <v>16</v>
      </c>
      <c r="U106">
        <v>19</v>
      </c>
    </row>
    <row r="107" spans="1:21">
      <c r="A107" s="12">
        <v>41514</v>
      </c>
      <c r="B107" s="13">
        <v>18</v>
      </c>
      <c r="C107" t="s">
        <v>37</v>
      </c>
      <c r="D107" t="s">
        <v>41</v>
      </c>
      <c r="E107" t="str">
        <f t="shared" si="1"/>
        <v>4151418Average Per Premise100% Cycling</v>
      </c>
      <c r="F107">
        <v>1.1387069999999999</v>
      </c>
      <c r="G107" s="9">
        <v>1.970429</v>
      </c>
      <c r="H107">
        <v>2.0180850000000001</v>
      </c>
      <c r="I107">
        <v>83.265199999999993</v>
      </c>
      <c r="J107">
        <v>0.68421980000000004</v>
      </c>
      <c r="K107">
        <v>0.77136519999999997</v>
      </c>
      <c r="L107">
        <v>0.83172179999999996</v>
      </c>
      <c r="M107">
        <v>0.89207840000000005</v>
      </c>
      <c r="N107" s="1">
        <v>0.97922379999999998</v>
      </c>
      <c r="O107" s="1">
        <v>0.73187630000000004</v>
      </c>
      <c r="P107">
        <v>0.81902169999999996</v>
      </c>
      <c r="Q107">
        <v>0.87937829999999995</v>
      </c>
      <c r="R107">
        <v>0.93973490000000004</v>
      </c>
      <c r="S107">
        <v>1.02688</v>
      </c>
      <c r="T107">
        <v>16</v>
      </c>
      <c r="U107">
        <v>19</v>
      </c>
    </row>
    <row r="108" spans="1:21">
      <c r="A108" s="12">
        <v>41514</v>
      </c>
      <c r="B108" s="13">
        <v>18</v>
      </c>
      <c r="C108" t="s">
        <v>39</v>
      </c>
      <c r="D108" t="s">
        <v>40</v>
      </c>
      <c r="E108" t="str">
        <f t="shared" si="1"/>
        <v>4151418Average Per Ton50% Cycling</v>
      </c>
      <c r="F108">
        <v>0.58300039999999997</v>
      </c>
      <c r="G108" s="9">
        <v>0.72737260000000004</v>
      </c>
      <c r="H108">
        <v>0.67863470000000004</v>
      </c>
      <c r="I108">
        <v>84.140100000000004</v>
      </c>
      <c r="J108">
        <v>9.5805600000000005E-2</v>
      </c>
      <c r="K108">
        <v>0.1244992</v>
      </c>
      <c r="L108">
        <v>0.14437230000000001</v>
      </c>
      <c r="M108">
        <v>0.16424540000000001</v>
      </c>
      <c r="N108" s="1">
        <v>0.192939</v>
      </c>
      <c r="O108" s="1">
        <v>4.7067699999999997E-2</v>
      </c>
      <c r="P108">
        <v>7.5761300000000004E-2</v>
      </c>
      <c r="Q108">
        <v>9.5634300000000005E-2</v>
      </c>
      <c r="R108">
        <v>0.1155074</v>
      </c>
      <c r="S108">
        <v>0.144201</v>
      </c>
      <c r="T108">
        <v>16</v>
      </c>
      <c r="U108">
        <v>19</v>
      </c>
    </row>
    <row r="109" spans="1:21">
      <c r="A109" s="12">
        <v>41514</v>
      </c>
      <c r="B109" s="13">
        <v>18</v>
      </c>
      <c r="C109" t="s">
        <v>39</v>
      </c>
      <c r="D109" t="s">
        <v>41</v>
      </c>
      <c r="E109" t="str">
        <f t="shared" si="1"/>
        <v>4151418Average Per Ton100% Cycling</v>
      </c>
      <c r="F109">
        <v>0.284605</v>
      </c>
      <c r="G109" s="9">
        <v>0.48996200000000001</v>
      </c>
      <c r="H109">
        <v>0.4950717</v>
      </c>
      <c r="I109">
        <v>83.265199999999993</v>
      </c>
      <c r="J109">
        <v>0.1688693</v>
      </c>
      <c r="K109">
        <v>0.1904265</v>
      </c>
      <c r="L109">
        <v>0.20535690000000001</v>
      </c>
      <c r="M109">
        <v>0.22028739999999999</v>
      </c>
      <c r="N109" s="1">
        <v>0.24184459999999999</v>
      </c>
      <c r="O109" s="1">
        <v>0.17397899999999999</v>
      </c>
      <c r="P109">
        <v>0.19553619999999999</v>
      </c>
      <c r="Q109">
        <v>0.21046670000000001</v>
      </c>
      <c r="R109">
        <v>0.22539709999999999</v>
      </c>
      <c r="S109">
        <v>0.24695429999999999</v>
      </c>
      <c r="T109">
        <v>16</v>
      </c>
      <c r="U109">
        <v>19</v>
      </c>
    </row>
    <row r="110" spans="1:21">
      <c r="A110" s="12">
        <v>41514</v>
      </c>
      <c r="B110" s="13">
        <v>19</v>
      </c>
      <c r="C110" t="s">
        <v>38</v>
      </c>
      <c r="D110" t="s">
        <v>40</v>
      </c>
      <c r="E110" t="str">
        <f t="shared" si="1"/>
        <v>4151419Average Per Device50% Cycling</v>
      </c>
      <c r="F110">
        <v>2.01593</v>
      </c>
      <c r="G110" s="9">
        <v>2.3141060000000002</v>
      </c>
      <c r="H110">
        <v>2.120711</v>
      </c>
      <c r="I110">
        <v>80.068399999999997</v>
      </c>
      <c r="J110">
        <v>0.14230719999999999</v>
      </c>
      <c r="K110">
        <v>0.2343961</v>
      </c>
      <c r="L110">
        <v>0.29817650000000001</v>
      </c>
      <c r="M110">
        <v>0.36195699999999997</v>
      </c>
      <c r="N110" s="1">
        <v>0.4540459</v>
      </c>
      <c r="O110" s="1">
        <v>-5.1088399999999999E-2</v>
      </c>
      <c r="P110">
        <v>4.1000399999999999E-2</v>
      </c>
      <c r="Q110">
        <v>0.1047809</v>
      </c>
      <c r="R110">
        <v>0.1685614</v>
      </c>
      <c r="S110">
        <v>0.2606502</v>
      </c>
      <c r="T110">
        <v>16</v>
      </c>
      <c r="U110">
        <v>19</v>
      </c>
    </row>
    <row r="111" spans="1:21">
      <c r="A111" s="12">
        <v>41514</v>
      </c>
      <c r="B111" s="13">
        <v>19</v>
      </c>
      <c r="C111" t="s">
        <v>38</v>
      </c>
      <c r="D111" t="s">
        <v>41</v>
      </c>
      <c r="E111" t="str">
        <f t="shared" si="1"/>
        <v>4151419Average Per Device100% Cycling</v>
      </c>
      <c r="F111">
        <v>1.106287</v>
      </c>
      <c r="G111" s="9">
        <v>1.728189</v>
      </c>
      <c r="H111">
        <v>1.7938750000000001</v>
      </c>
      <c r="I111">
        <v>79.402299999999997</v>
      </c>
      <c r="J111">
        <v>0.48474119999999998</v>
      </c>
      <c r="K111">
        <v>0.56577679999999997</v>
      </c>
      <c r="L111">
        <v>0.62190190000000001</v>
      </c>
      <c r="M111">
        <v>0.67802689999999999</v>
      </c>
      <c r="N111" s="1">
        <v>0.75906260000000003</v>
      </c>
      <c r="O111" s="1">
        <v>0.55042740000000001</v>
      </c>
      <c r="P111">
        <v>0.63146310000000005</v>
      </c>
      <c r="Q111">
        <v>0.68758810000000004</v>
      </c>
      <c r="R111">
        <v>0.74371310000000002</v>
      </c>
      <c r="S111">
        <v>0.82474879999999995</v>
      </c>
      <c r="T111">
        <v>16</v>
      </c>
      <c r="U111">
        <v>19</v>
      </c>
    </row>
    <row r="112" spans="1:21">
      <c r="A112" s="12">
        <v>41514</v>
      </c>
      <c r="B112" s="13">
        <v>19</v>
      </c>
      <c r="C112" t="s">
        <v>37</v>
      </c>
      <c r="D112" t="s">
        <v>40</v>
      </c>
      <c r="E112" t="str">
        <f t="shared" si="1"/>
        <v>4151419Average Per Premise50% Cycling</v>
      </c>
      <c r="F112">
        <v>2.2029719999999999</v>
      </c>
      <c r="G112" s="9">
        <v>2.5669499999999998</v>
      </c>
      <c r="H112">
        <v>2.3205689999999999</v>
      </c>
      <c r="I112">
        <v>80.068399999999997</v>
      </c>
      <c r="J112">
        <v>0.19478500000000001</v>
      </c>
      <c r="K112">
        <v>0.29474549999999999</v>
      </c>
      <c r="L112">
        <v>0.36397790000000002</v>
      </c>
      <c r="M112">
        <v>0.43321029999999999</v>
      </c>
      <c r="N112" s="1">
        <v>0.53317079999999994</v>
      </c>
      <c r="O112" s="1">
        <v>-5.1596299999999998E-2</v>
      </c>
      <c r="P112">
        <v>4.8364200000000003E-2</v>
      </c>
      <c r="Q112">
        <v>0.1175966</v>
      </c>
      <c r="R112">
        <v>0.186829</v>
      </c>
      <c r="S112">
        <v>0.28678959999999998</v>
      </c>
      <c r="T112">
        <v>16</v>
      </c>
      <c r="U112">
        <v>19</v>
      </c>
    </row>
    <row r="113" spans="1:21">
      <c r="A113" s="12">
        <v>41514</v>
      </c>
      <c r="B113" s="13">
        <v>19</v>
      </c>
      <c r="C113" t="s">
        <v>37</v>
      </c>
      <c r="D113" t="s">
        <v>41</v>
      </c>
      <c r="E113" t="str">
        <f t="shared" si="1"/>
        <v>4151419Average Per Premise100% Cycling</v>
      </c>
      <c r="F113">
        <v>1.2114750000000001</v>
      </c>
      <c r="G113" s="9">
        <v>1.920752</v>
      </c>
      <c r="H113">
        <v>1.9672069999999999</v>
      </c>
      <c r="I113">
        <v>79.402299999999997</v>
      </c>
      <c r="J113">
        <v>0.56528319999999999</v>
      </c>
      <c r="K113">
        <v>0.65035560000000003</v>
      </c>
      <c r="L113">
        <v>0.70927640000000003</v>
      </c>
      <c r="M113">
        <v>0.76819729999999997</v>
      </c>
      <c r="N113" s="1">
        <v>0.85326959999999996</v>
      </c>
      <c r="O113" s="1">
        <v>0.61173840000000002</v>
      </c>
      <c r="P113">
        <v>0.69681070000000001</v>
      </c>
      <c r="Q113">
        <v>0.75573159999999995</v>
      </c>
      <c r="R113">
        <v>0.81465240000000005</v>
      </c>
      <c r="S113">
        <v>0.89972479999999999</v>
      </c>
      <c r="T113">
        <v>16</v>
      </c>
      <c r="U113">
        <v>19</v>
      </c>
    </row>
    <row r="114" spans="1:21">
      <c r="A114" s="12">
        <v>41514</v>
      </c>
      <c r="B114" s="13">
        <v>19</v>
      </c>
      <c r="C114" t="s">
        <v>39</v>
      </c>
      <c r="D114" t="s">
        <v>40</v>
      </c>
      <c r="E114" t="str">
        <f t="shared" si="1"/>
        <v>4151419Average Per Ton50% Cycling</v>
      </c>
      <c r="F114">
        <v>0.58532660000000003</v>
      </c>
      <c r="G114" s="9">
        <v>0.67505610000000005</v>
      </c>
      <c r="H114">
        <v>0.62982369999999999</v>
      </c>
      <c r="I114">
        <v>80.068399999999997</v>
      </c>
      <c r="J114">
        <v>4.4768500000000003E-2</v>
      </c>
      <c r="K114">
        <v>7.1331800000000001E-2</v>
      </c>
      <c r="L114">
        <v>8.9729500000000004E-2</v>
      </c>
      <c r="M114">
        <v>0.10812720000000001</v>
      </c>
      <c r="N114" s="1">
        <v>0.13469049999999999</v>
      </c>
      <c r="O114" s="1">
        <v>-4.639E-4</v>
      </c>
      <c r="P114">
        <v>2.6099399999999998E-2</v>
      </c>
      <c r="Q114">
        <v>4.4497099999999998E-2</v>
      </c>
      <c r="R114">
        <v>6.2894699999999998E-2</v>
      </c>
      <c r="S114">
        <v>8.9457999999999996E-2</v>
      </c>
      <c r="T114">
        <v>16</v>
      </c>
      <c r="U114">
        <v>19</v>
      </c>
    </row>
    <row r="115" spans="1:21">
      <c r="A115" s="12">
        <v>41514</v>
      </c>
      <c r="B115" s="13">
        <v>19</v>
      </c>
      <c r="C115" t="s">
        <v>39</v>
      </c>
      <c r="D115" t="s">
        <v>41</v>
      </c>
      <c r="E115" t="str">
        <f t="shared" si="1"/>
        <v>4151419Average Per Ton100% Cycling</v>
      </c>
      <c r="F115">
        <v>0.30449510000000002</v>
      </c>
      <c r="G115" s="9">
        <v>0.47650999999999999</v>
      </c>
      <c r="H115">
        <v>0.4814794</v>
      </c>
      <c r="I115">
        <v>79.402299999999997</v>
      </c>
      <c r="J115">
        <v>0.1356115</v>
      </c>
      <c r="K115">
        <v>0.15711890000000001</v>
      </c>
      <c r="L115">
        <v>0.1720149</v>
      </c>
      <c r="M115">
        <v>0.18691079999999999</v>
      </c>
      <c r="N115" s="1">
        <v>0.2084182</v>
      </c>
      <c r="O115" s="1">
        <v>0.14058100000000001</v>
      </c>
      <c r="P115">
        <v>0.16208839999999999</v>
      </c>
      <c r="Q115">
        <v>0.17698430000000001</v>
      </c>
      <c r="R115">
        <v>0.1918803</v>
      </c>
      <c r="S115">
        <v>0.21338770000000001</v>
      </c>
      <c r="T115">
        <v>16</v>
      </c>
      <c r="U115">
        <v>19</v>
      </c>
    </row>
    <row r="116" spans="1:21">
      <c r="A116" s="12">
        <v>41514</v>
      </c>
      <c r="B116" s="13">
        <v>20</v>
      </c>
      <c r="C116" t="s">
        <v>38</v>
      </c>
      <c r="D116" t="s">
        <v>40</v>
      </c>
      <c r="E116" t="str">
        <f t="shared" si="1"/>
        <v>4151420Average Per Device50% Cycling</v>
      </c>
      <c r="F116">
        <v>2.508953</v>
      </c>
      <c r="G116" s="9">
        <v>2.1312259999999998</v>
      </c>
      <c r="H116">
        <v>1.953114</v>
      </c>
      <c r="I116">
        <v>76.133700000000005</v>
      </c>
      <c r="J116">
        <v>-0.54326909999999995</v>
      </c>
      <c r="K116">
        <v>-0.4454651</v>
      </c>
      <c r="L116">
        <v>-0.37772630000000001</v>
      </c>
      <c r="M116">
        <v>-0.30998750000000003</v>
      </c>
      <c r="N116" s="1">
        <v>-0.2121835</v>
      </c>
      <c r="O116" s="1">
        <v>-0.72138100000000005</v>
      </c>
      <c r="P116">
        <v>-0.62357700000000005</v>
      </c>
      <c r="Q116">
        <v>-0.55583819999999995</v>
      </c>
      <c r="R116">
        <v>-0.48809950000000002</v>
      </c>
      <c r="S116">
        <v>-0.39029540000000001</v>
      </c>
      <c r="T116">
        <v>16</v>
      </c>
      <c r="U116">
        <v>19</v>
      </c>
    </row>
    <row r="117" spans="1:21">
      <c r="A117" s="12">
        <v>41514</v>
      </c>
      <c r="B117" s="13">
        <v>20</v>
      </c>
      <c r="C117" t="s">
        <v>38</v>
      </c>
      <c r="D117" t="s">
        <v>41</v>
      </c>
      <c r="E117" t="str">
        <f t="shared" si="1"/>
        <v>4151420Average Per Device100% Cycling</v>
      </c>
      <c r="F117">
        <v>1.6497360000000001</v>
      </c>
      <c r="G117" s="9">
        <v>1.63117</v>
      </c>
      <c r="H117">
        <v>1.693168</v>
      </c>
      <c r="I117">
        <v>75.916899999999998</v>
      </c>
      <c r="J117">
        <v>-0.1557077</v>
      </c>
      <c r="K117">
        <v>-7.4683600000000003E-2</v>
      </c>
      <c r="L117">
        <v>-1.8566599999999999E-2</v>
      </c>
      <c r="M117">
        <v>3.7550399999999998E-2</v>
      </c>
      <c r="N117" s="1">
        <v>0.1185745</v>
      </c>
      <c r="O117" s="1">
        <v>-9.3709100000000004E-2</v>
      </c>
      <c r="P117">
        <v>-1.2685E-2</v>
      </c>
      <c r="Q117">
        <v>4.3431999999999998E-2</v>
      </c>
      <c r="R117">
        <v>9.9548999999999999E-2</v>
      </c>
      <c r="S117">
        <v>0.18057309999999999</v>
      </c>
      <c r="T117">
        <v>16</v>
      </c>
      <c r="U117">
        <v>19</v>
      </c>
    </row>
    <row r="118" spans="1:21">
      <c r="A118" s="12">
        <v>41514</v>
      </c>
      <c r="B118" s="13">
        <v>20</v>
      </c>
      <c r="C118" t="s">
        <v>37</v>
      </c>
      <c r="D118" t="s">
        <v>40</v>
      </c>
      <c r="E118" t="str">
        <f t="shared" si="1"/>
        <v>4151420Average Per Premise50% Cycling</v>
      </c>
      <c r="F118">
        <v>2.7628240000000002</v>
      </c>
      <c r="G118" s="9">
        <v>2.387486</v>
      </c>
      <c r="H118">
        <v>2.1583299999999999</v>
      </c>
      <c r="I118">
        <v>76.133700000000005</v>
      </c>
      <c r="J118">
        <v>-0.56326900000000002</v>
      </c>
      <c r="K118">
        <v>-0.45223790000000003</v>
      </c>
      <c r="L118">
        <v>-0.37533810000000001</v>
      </c>
      <c r="M118">
        <v>-0.29843829999999999</v>
      </c>
      <c r="N118" s="1">
        <v>-0.18740709999999999</v>
      </c>
      <c r="O118" s="1">
        <v>-0.79242500000000005</v>
      </c>
      <c r="P118">
        <v>-0.6813939</v>
      </c>
      <c r="Q118">
        <v>-0.60449410000000003</v>
      </c>
      <c r="R118">
        <v>-0.52759429999999996</v>
      </c>
      <c r="S118">
        <v>-0.41656320000000002</v>
      </c>
      <c r="T118">
        <v>16</v>
      </c>
      <c r="U118">
        <v>19</v>
      </c>
    </row>
    <row r="119" spans="1:21">
      <c r="A119" s="12">
        <v>41514</v>
      </c>
      <c r="B119" s="13">
        <v>20</v>
      </c>
      <c r="C119" t="s">
        <v>37</v>
      </c>
      <c r="D119" t="s">
        <v>41</v>
      </c>
      <c r="E119" t="str">
        <f t="shared" si="1"/>
        <v>4151420Average Per Premise100% Cycling</v>
      </c>
      <c r="F119">
        <v>1.887119</v>
      </c>
      <c r="G119" s="9">
        <v>1.8059050000000001</v>
      </c>
      <c r="H119">
        <v>1.8495820000000001</v>
      </c>
      <c r="I119">
        <v>75.916899999999998</v>
      </c>
      <c r="J119">
        <v>-0.23769950000000001</v>
      </c>
      <c r="K119">
        <v>-0.14524709999999999</v>
      </c>
      <c r="L119">
        <v>-8.1214900000000007E-2</v>
      </c>
      <c r="M119">
        <v>-1.7182699999999999E-2</v>
      </c>
      <c r="N119" s="1">
        <v>7.5269699999999995E-2</v>
      </c>
      <c r="O119" s="1">
        <v>-0.194022</v>
      </c>
      <c r="P119">
        <v>-0.1015697</v>
      </c>
      <c r="Q119">
        <v>-3.7537500000000001E-2</v>
      </c>
      <c r="R119">
        <v>2.6494799999999999E-2</v>
      </c>
      <c r="S119">
        <v>0.1189471</v>
      </c>
      <c r="T119">
        <v>16</v>
      </c>
      <c r="U119">
        <v>19</v>
      </c>
    </row>
    <row r="120" spans="1:21">
      <c r="A120" s="12">
        <v>41514</v>
      </c>
      <c r="B120" s="13">
        <v>20</v>
      </c>
      <c r="C120" t="s">
        <v>39</v>
      </c>
      <c r="D120" t="s">
        <v>40</v>
      </c>
      <c r="E120" t="str">
        <f t="shared" si="1"/>
        <v>4151420Average Per Ton50% Cycling</v>
      </c>
      <c r="F120">
        <v>0.73686430000000003</v>
      </c>
      <c r="G120" s="9">
        <v>0.61974039999999997</v>
      </c>
      <c r="H120">
        <v>0.57821449999999996</v>
      </c>
      <c r="I120">
        <v>76.133700000000005</v>
      </c>
      <c r="J120">
        <v>-0.16568649999999999</v>
      </c>
      <c r="K120">
        <v>-0.13699529999999999</v>
      </c>
      <c r="L120">
        <v>-0.1171239</v>
      </c>
      <c r="M120">
        <v>-9.7252500000000006E-2</v>
      </c>
      <c r="N120" s="1">
        <v>-6.8561300000000006E-2</v>
      </c>
      <c r="O120" s="1">
        <v>-0.20721249999999999</v>
      </c>
      <c r="P120">
        <v>-0.17852129999999999</v>
      </c>
      <c r="Q120">
        <v>-0.15864990000000001</v>
      </c>
      <c r="R120">
        <v>-0.1387784</v>
      </c>
      <c r="S120">
        <v>-0.1100872</v>
      </c>
      <c r="T120">
        <v>16</v>
      </c>
      <c r="U120">
        <v>19</v>
      </c>
    </row>
    <row r="121" spans="1:21">
      <c r="A121" s="12">
        <v>41514</v>
      </c>
      <c r="B121" s="13">
        <v>20</v>
      </c>
      <c r="C121" t="s">
        <v>39</v>
      </c>
      <c r="D121" t="s">
        <v>41</v>
      </c>
      <c r="E121" t="str">
        <f t="shared" si="1"/>
        <v>4151420Average Per Ton100% Cycling</v>
      </c>
      <c r="F121">
        <v>0.45843230000000001</v>
      </c>
      <c r="G121" s="9">
        <v>0.44822329999999999</v>
      </c>
      <c r="H121">
        <v>0.45289780000000002</v>
      </c>
      <c r="I121">
        <v>75.916899999999998</v>
      </c>
      <c r="J121">
        <v>-4.7012999999999999E-2</v>
      </c>
      <c r="K121">
        <v>-2.52689E-2</v>
      </c>
      <c r="L121">
        <v>-1.0208999999999999E-2</v>
      </c>
      <c r="M121">
        <v>4.8509E-3</v>
      </c>
      <c r="N121" s="1">
        <v>2.6595000000000001E-2</v>
      </c>
      <c r="O121" s="1">
        <v>-4.2338599999999997E-2</v>
      </c>
      <c r="P121">
        <v>-2.0594500000000002E-2</v>
      </c>
      <c r="Q121">
        <v>-5.5345999999999998E-3</v>
      </c>
      <c r="R121">
        <v>9.5253000000000004E-3</v>
      </c>
      <c r="S121">
        <v>3.1269400000000003E-2</v>
      </c>
      <c r="T121">
        <v>16</v>
      </c>
      <c r="U121">
        <v>19</v>
      </c>
    </row>
    <row r="122" spans="1:21">
      <c r="A122" s="12">
        <v>41514</v>
      </c>
      <c r="B122" s="13">
        <v>21</v>
      </c>
      <c r="C122" t="s">
        <v>38</v>
      </c>
      <c r="D122" t="s">
        <v>40</v>
      </c>
      <c r="E122" t="str">
        <f t="shared" si="1"/>
        <v>4151421Average Per Device50% Cycling</v>
      </c>
      <c r="F122">
        <v>2.3010139999999999</v>
      </c>
      <c r="G122" s="9">
        <v>2.0342579999999999</v>
      </c>
      <c r="H122">
        <v>1.86425</v>
      </c>
      <c r="I122">
        <v>75.371399999999994</v>
      </c>
      <c r="J122">
        <v>-0.42238189999999998</v>
      </c>
      <c r="K122">
        <v>-0.33043670000000003</v>
      </c>
      <c r="L122">
        <v>-0.26675579999999999</v>
      </c>
      <c r="M122">
        <v>-0.2030749</v>
      </c>
      <c r="N122" s="1">
        <v>-0.1111298</v>
      </c>
      <c r="O122" s="1">
        <v>-0.59238990000000002</v>
      </c>
      <c r="P122">
        <v>-0.50044480000000002</v>
      </c>
      <c r="Q122">
        <v>-0.43676389999999998</v>
      </c>
      <c r="R122">
        <v>-0.373083</v>
      </c>
      <c r="S122">
        <v>-0.28113779999999999</v>
      </c>
      <c r="T122">
        <v>16</v>
      </c>
      <c r="U122">
        <v>19</v>
      </c>
    </row>
    <row r="123" spans="1:21">
      <c r="A123" s="12">
        <v>41514</v>
      </c>
      <c r="B123" s="13">
        <v>21</v>
      </c>
      <c r="C123" t="s">
        <v>38</v>
      </c>
      <c r="D123" t="s">
        <v>41</v>
      </c>
      <c r="E123" t="str">
        <f t="shared" si="1"/>
        <v>4151421Average Per Device100% Cycling</v>
      </c>
      <c r="F123">
        <v>1.8253379999999999</v>
      </c>
      <c r="G123" s="9">
        <v>1.596773</v>
      </c>
      <c r="H123">
        <v>1.657464</v>
      </c>
      <c r="I123">
        <v>75.518600000000006</v>
      </c>
      <c r="J123">
        <v>-0.37104589999999998</v>
      </c>
      <c r="K123">
        <v>-0.28686689999999998</v>
      </c>
      <c r="L123">
        <v>-0.22856489999999999</v>
      </c>
      <c r="M123">
        <v>-0.17026279999999999</v>
      </c>
      <c r="N123" s="1">
        <v>-8.6083900000000005E-2</v>
      </c>
      <c r="O123" s="1">
        <v>-0.31035459999999998</v>
      </c>
      <c r="P123">
        <v>-0.22617570000000001</v>
      </c>
      <c r="Q123">
        <v>-0.16787360000000001</v>
      </c>
      <c r="R123">
        <v>-0.1095715</v>
      </c>
      <c r="S123">
        <v>-2.5392600000000001E-2</v>
      </c>
      <c r="T123">
        <v>16</v>
      </c>
      <c r="U123">
        <v>19</v>
      </c>
    </row>
    <row r="124" spans="1:21">
      <c r="A124" s="12">
        <v>41514</v>
      </c>
      <c r="B124" s="13">
        <v>21</v>
      </c>
      <c r="C124" t="s">
        <v>37</v>
      </c>
      <c r="D124" t="s">
        <v>40</v>
      </c>
      <c r="E124" t="str">
        <f t="shared" si="1"/>
        <v>4151421Average Per Premise50% Cycling</v>
      </c>
      <c r="F124">
        <v>2.5420780000000001</v>
      </c>
      <c r="G124" s="9">
        <v>2.2765629999999999</v>
      </c>
      <c r="H124">
        <v>2.0580530000000001</v>
      </c>
      <c r="I124">
        <v>75.371399999999994</v>
      </c>
      <c r="J124">
        <v>-0.4391371</v>
      </c>
      <c r="K124">
        <v>-0.33656019999999998</v>
      </c>
      <c r="L124">
        <v>-0.26551580000000002</v>
      </c>
      <c r="M124">
        <v>-0.19447139999999999</v>
      </c>
      <c r="N124" s="1">
        <v>-9.1894500000000004E-2</v>
      </c>
      <c r="O124" s="1">
        <v>-0.65764650000000002</v>
      </c>
      <c r="P124">
        <v>-0.5550697</v>
      </c>
      <c r="Q124">
        <v>-0.48402519999999999</v>
      </c>
      <c r="R124">
        <v>-0.41298079999999998</v>
      </c>
      <c r="S124">
        <v>-0.31040390000000001</v>
      </c>
      <c r="T124">
        <v>16</v>
      </c>
      <c r="U124">
        <v>19</v>
      </c>
    </row>
    <row r="125" spans="1:21">
      <c r="A125" s="12">
        <v>41514</v>
      </c>
      <c r="B125" s="13">
        <v>21</v>
      </c>
      <c r="C125" t="s">
        <v>37</v>
      </c>
      <c r="D125" t="s">
        <v>41</v>
      </c>
      <c r="E125" t="str">
        <f t="shared" si="1"/>
        <v>4151421Average Per Premise100% Cycling</v>
      </c>
      <c r="F125">
        <v>2.1251950000000002</v>
      </c>
      <c r="G125" s="9">
        <v>1.793777</v>
      </c>
      <c r="H125">
        <v>1.837161</v>
      </c>
      <c r="I125">
        <v>75.518600000000006</v>
      </c>
      <c r="J125">
        <v>-0.4997299</v>
      </c>
      <c r="K125">
        <v>-0.40028970000000003</v>
      </c>
      <c r="L125">
        <v>-0.33141779999999998</v>
      </c>
      <c r="M125">
        <v>-0.2625459</v>
      </c>
      <c r="N125" s="1">
        <v>-0.16310569999999999</v>
      </c>
      <c r="O125" s="1">
        <v>-0.45634580000000002</v>
      </c>
      <c r="P125">
        <v>-0.35690569999999999</v>
      </c>
      <c r="Q125">
        <v>-0.2880337</v>
      </c>
      <c r="R125">
        <v>-0.21916179999999999</v>
      </c>
      <c r="S125">
        <v>-0.1197216</v>
      </c>
      <c r="T125">
        <v>16</v>
      </c>
      <c r="U125">
        <v>19</v>
      </c>
    </row>
    <row r="126" spans="1:21">
      <c r="A126" s="12">
        <v>41514</v>
      </c>
      <c r="B126" s="13">
        <v>21</v>
      </c>
      <c r="C126" t="s">
        <v>39</v>
      </c>
      <c r="D126" t="s">
        <v>40</v>
      </c>
      <c r="E126" t="str">
        <f t="shared" si="1"/>
        <v>4151421Average Per Ton50% Cycling</v>
      </c>
      <c r="F126">
        <v>0.67581360000000001</v>
      </c>
      <c r="G126" s="9">
        <v>0.59008340000000004</v>
      </c>
      <c r="H126">
        <v>0.55054460000000005</v>
      </c>
      <c r="I126">
        <v>75.371399999999994</v>
      </c>
      <c r="J126">
        <v>-0.13113659999999999</v>
      </c>
      <c r="K126">
        <v>-0.1043101</v>
      </c>
      <c r="L126">
        <v>-8.5730200000000006E-2</v>
      </c>
      <c r="M126">
        <v>-6.7150299999999996E-2</v>
      </c>
      <c r="N126" s="1">
        <v>-4.03238E-2</v>
      </c>
      <c r="O126" s="1">
        <v>-0.1706754</v>
      </c>
      <c r="P126">
        <v>-0.1438489</v>
      </c>
      <c r="Q126">
        <v>-0.12526899999999999</v>
      </c>
      <c r="R126">
        <v>-0.1066891</v>
      </c>
      <c r="S126">
        <v>-7.9862600000000006E-2</v>
      </c>
      <c r="T126">
        <v>16</v>
      </c>
      <c r="U126">
        <v>19</v>
      </c>
    </row>
    <row r="127" spans="1:21">
      <c r="A127" s="12">
        <v>41514</v>
      </c>
      <c r="B127" s="13">
        <v>21</v>
      </c>
      <c r="C127" t="s">
        <v>39</v>
      </c>
      <c r="D127" t="s">
        <v>41</v>
      </c>
      <c r="E127" t="str">
        <f t="shared" si="1"/>
        <v>4151421Average Per Ton100% Cycling</v>
      </c>
      <c r="F127">
        <v>0.50958939999999997</v>
      </c>
      <c r="G127" s="9">
        <v>0.44208900000000001</v>
      </c>
      <c r="H127">
        <v>0.44669950000000003</v>
      </c>
      <c r="I127">
        <v>75.518600000000006</v>
      </c>
      <c r="J127">
        <v>-0.10672520000000001</v>
      </c>
      <c r="K127">
        <v>-8.3550899999999997E-2</v>
      </c>
      <c r="L127">
        <v>-6.7500400000000002E-2</v>
      </c>
      <c r="M127">
        <v>-5.14499E-2</v>
      </c>
      <c r="N127" s="1">
        <v>-2.8275600000000001E-2</v>
      </c>
      <c r="O127" s="1">
        <v>-0.1021147</v>
      </c>
      <c r="P127">
        <v>-7.8940399999999994E-2</v>
      </c>
      <c r="Q127">
        <v>-6.2889899999999999E-2</v>
      </c>
      <c r="R127">
        <v>-4.6839400000000003E-2</v>
      </c>
      <c r="S127">
        <v>-2.3665100000000001E-2</v>
      </c>
      <c r="T127">
        <v>16</v>
      </c>
      <c r="U127">
        <v>19</v>
      </c>
    </row>
    <row r="128" spans="1:21">
      <c r="A128" s="12">
        <v>41514</v>
      </c>
      <c r="B128" s="13">
        <v>22</v>
      </c>
      <c r="C128" t="s">
        <v>38</v>
      </c>
      <c r="D128" t="s">
        <v>40</v>
      </c>
      <c r="E128" t="str">
        <f t="shared" si="1"/>
        <v>4151422Average Per Device50% Cycling</v>
      </c>
      <c r="F128">
        <v>1.8834599999999999</v>
      </c>
      <c r="G128" s="9">
        <v>1.8598730000000001</v>
      </c>
      <c r="H128">
        <v>1.704439</v>
      </c>
      <c r="I128">
        <v>74.149799999999999</v>
      </c>
      <c r="J128">
        <v>-0.1637661</v>
      </c>
      <c r="K128">
        <v>-8.0947199999999997E-2</v>
      </c>
      <c r="L128">
        <v>-2.35871E-2</v>
      </c>
      <c r="M128">
        <v>3.3772999999999997E-2</v>
      </c>
      <c r="N128" s="1">
        <v>0.1165919</v>
      </c>
      <c r="O128" s="1">
        <v>-0.3192004</v>
      </c>
      <c r="P128">
        <v>-0.23638149999999999</v>
      </c>
      <c r="Q128">
        <v>-0.1790214</v>
      </c>
      <c r="R128">
        <v>-0.1216612</v>
      </c>
      <c r="S128">
        <v>-3.8842399999999999E-2</v>
      </c>
      <c r="T128">
        <v>16</v>
      </c>
      <c r="U128">
        <v>19</v>
      </c>
    </row>
    <row r="129" spans="1:21">
      <c r="A129" s="12">
        <v>41514</v>
      </c>
      <c r="B129" s="13">
        <v>22</v>
      </c>
      <c r="C129" t="s">
        <v>38</v>
      </c>
      <c r="D129" t="s">
        <v>41</v>
      </c>
      <c r="E129" t="str">
        <f t="shared" si="1"/>
        <v>4151422Average Per Device100% Cycling</v>
      </c>
      <c r="F129">
        <v>1.641203</v>
      </c>
      <c r="G129" s="9">
        <v>1.4283939999999999</v>
      </c>
      <c r="H129">
        <v>1.4826859999999999</v>
      </c>
      <c r="I129">
        <v>73.914299999999997</v>
      </c>
      <c r="J129">
        <v>-0.33724100000000001</v>
      </c>
      <c r="K129">
        <v>-0.2637256</v>
      </c>
      <c r="L129">
        <v>-0.2128091</v>
      </c>
      <c r="M129">
        <v>-0.1618926</v>
      </c>
      <c r="N129" s="1">
        <v>-8.8377200000000003E-2</v>
      </c>
      <c r="O129" s="1">
        <v>-0.28294960000000002</v>
      </c>
      <c r="P129">
        <v>-0.20943419999999999</v>
      </c>
      <c r="Q129">
        <v>-0.15851770000000001</v>
      </c>
      <c r="R129">
        <v>-0.10760119999999999</v>
      </c>
      <c r="S129">
        <v>-3.4085799999999999E-2</v>
      </c>
      <c r="T129">
        <v>16</v>
      </c>
      <c r="U129">
        <v>19</v>
      </c>
    </row>
    <row r="130" spans="1:21">
      <c r="A130" s="12">
        <v>41514</v>
      </c>
      <c r="B130" s="13">
        <v>22</v>
      </c>
      <c r="C130" t="s">
        <v>37</v>
      </c>
      <c r="D130" t="s">
        <v>40</v>
      </c>
      <c r="E130" t="str">
        <f t="shared" si="1"/>
        <v>4151422Average Per Premise50% Cycling</v>
      </c>
      <c r="F130">
        <v>2.0966109999999998</v>
      </c>
      <c r="G130" s="9">
        <v>2.0887850000000001</v>
      </c>
      <c r="H130">
        <v>1.8882989999999999</v>
      </c>
      <c r="I130">
        <v>74.149799999999999</v>
      </c>
      <c r="J130">
        <v>-0.1650636</v>
      </c>
      <c r="K130">
        <v>-7.2166099999999997E-2</v>
      </c>
      <c r="L130">
        <v>-7.8256000000000003E-3</v>
      </c>
      <c r="M130">
        <v>5.65149E-2</v>
      </c>
      <c r="N130" s="1">
        <v>0.1494124</v>
      </c>
      <c r="O130" s="1">
        <v>-0.36554969999999998</v>
      </c>
      <c r="P130">
        <v>-0.27265220000000001</v>
      </c>
      <c r="Q130">
        <v>-0.20831169999999999</v>
      </c>
      <c r="R130">
        <v>-0.14397119999999999</v>
      </c>
      <c r="S130">
        <v>-5.10737E-2</v>
      </c>
      <c r="T130">
        <v>16</v>
      </c>
      <c r="U130">
        <v>19</v>
      </c>
    </row>
    <row r="131" spans="1:21">
      <c r="A131" s="12">
        <v>41514</v>
      </c>
      <c r="B131" s="13">
        <v>22</v>
      </c>
      <c r="C131" t="s">
        <v>37</v>
      </c>
      <c r="D131" t="s">
        <v>41</v>
      </c>
      <c r="E131" t="str">
        <f t="shared" ref="E131:E194" si="2">CONCATENATE(A131,B131,C131,D131)</f>
        <v>4151422Average Per Premise100% Cycling</v>
      </c>
      <c r="F131">
        <v>1.9211670000000001</v>
      </c>
      <c r="G131" s="9">
        <v>1.611685</v>
      </c>
      <c r="H131">
        <v>1.650665</v>
      </c>
      <c r="I131">
        <v>73.914299999999997</v>
      </c>
      <c r="J131">
        <v>-0.45967920000000001</v>
      </c>
      <c r="K131">
        <v>-0.37094149999999998</v>
      </c>
      <c r="L131">
        <v>-0.30948209999999998</v>
      </c>
      <c r="M131">
        <v>-0.24802260000000001</v>
      </c>
      <c r="N131" s="1">
        <v>-0.15928500000000001</v>
      </c>
      <c r="O131" s="1">
        <v>-0.4206992</v>
      </c>
      <c r="P131">
        <v>-0.33196150000000002</v>
      </c>
      <c r="Q131">
        <v>-0.27050210000000002</v>
      </c>
      <c r="R131">
        <v>-0.2090426</v>
      </c>
      <c r="S131">
        <v>-0.12030490000000001</v>
      </c>
      <c r="T131">
        <v>16</v>
      </c>
      <c r="U131">
        <v>19</v>
      </c>
    </row>
    <row r="132" spans="1:21">
      <c r="A132" s="12">
        <v>41514</v>
      </c>
      <c r="B132" s="13">
        <v>22</v>
      </c>
      <c r="C132" t="s">
        <v>39</v>
      </c>
      <c r="D132" t="s">
        <v>40</v>
      </c>
      <c r="E132" t="str">
        <f t="shared" si="2"/>
        <v>4151422Average Per Ton50% Cycling</v>
      </c>
      <c r="F132">
        <v>0.55267869999999997</v>
      </c>
      <c r="G132" s="9">
        <v>0.53652350000000004</v>
      </c>
      <c r="H132">
        <v>0.5005735</v>
      </c>
      <c r="I132">
        <v>74.149799999999999</v>
      </c>
      <c r="J132">
        <v>-5.6609199999999998E-2</v>
      </c>
      <c r="K132">
        <v>-3.27087E-2</v>
      </c>
      <c r="L132">
        <v>-1.6155200000000002E-2</v>
      </c>
      <c r="M132">
        <v>3.9819999999999998E-4</v>
      </c>
      <c r="N132" s="1">
        <v>2.4298699999999999E-2</v>
      </c>
      <c r="O132" s="1">
        <v>-9.2559199999999994E-2</v>
      </c>
      <c r="P132">
        <v>-6.8658700000000003E-2</v>
      </c>
      <c r="Q132">
        <v>-5.2105199999999997E-2</v>
      </c>
      <c r="R132">
        <v>-3.5551800000000001E-2</v>
      </c>
      <c r="S132">
        <v>-1.16513E-2</v>
      </c>
      <c r="T132">
        <v>16</v>
      </c>
      <c r="U132">
        <v>19</v>
      </c>
    </row>
    <row r="133" spans="1:21">
      <c r="A133" s="12">
        <v>41514</v>
      </c>
      <c r="B133" s="13">
        <v>22</v>
      </c>
      <c r="C133" t="s">
        <v>39</v>
      </c>
      <c r="D133" t="s">
        <v>41</v>
      </c>
      <c r="E133" t="str">
        <f t="shared" si="2"/>
        <v>4151422Average Per Ton100% Cycling</v>
      </c>
      <c r="F133">
        <v>0.45612809999999998</v>
      </c>
      <c r="G133" s="9">
        <v>0.3941055</v>
      </c>
      <c r="H133">
        <v>0.3982156</v>
      </c>
      <c r="I133">
        <v>73.914299999999997</v>
      </c>
      <c r="J133">
        <v>-9.5606399999999994E-2</v>
      </c>
      <c r="K133">
        <v>-7.5764799999999993E-2</v>
      </c>
      <c r="L133">
        <v>-6.2022500000000001E-2</v>
      </c>
      <c r="M133">
        <v>-4.8280299999999998E-2</v>
      </c>
      <c r="N133" s="1">
        <v>-2.8438700000000001E-2</v>
      </c>
      <c r="O133" s="1">
        <v>-9.1496300000000003E-2</v>
      </c>
      <c r="P133">
        <v>-7.1654700000000002E-2</v>
      </c>
      <c r="Q133">
        <v>-5.7912400000000003E-2</v>
      </c>
      <c r="R133">
        <v>-4.41702E-2</v>
      </c>
      <c r="S133">
        <v>-2.4328599999999999E-2</v>
      </c>
      <c r="T133">
        <v>16</v>
      </c>
      <c r="U133">
        <v>19</v>
      </c>
    </row>
    <row r="134" spans="1:21">
      <c r="A134" s="12">
        <v>41514</v>
      </c>
      <c r="B134" s="13">
        <v>23</v>
      </c>
      <c r="C134" t="s">
        <v>38</v>
      </c>
      <c r="D134" t="s">
        <v>40</v>
      </c>
      <c r="E134" t="str">
        <f t="shared" si="2"/>
        <v>4151423Average Per Device50% Cycling</v>
      </c>
      <c r="F134">
        <v>1.5670679999999999</v>
      </c>
      <c r="G134" s="9">
        <v>1.443003</v>
      </c>
      <c r="H134">
        <v>1.322408</v>
      </c>
      <c r="I134">
        <v>72.041700000000006</v>
      </c>
      <c r="J134">
        <v>-0.24888009999999999</v>
      </c>
      <c r="K134">
        <v>-0.1751383</v>
      </c>
      <c r="L134">
        <v>-0.12406490000000001</v>
      </c>
      <c r="M134">
        <v>-7.2991600000000004E-2</v>
      </c>
      <c r="N134" s="1">
        <v>7.5020000000000002E-4</v>
      </c>
      <c r="O134" s="1">
        <v>-0.36947540000000001</v>
      </c>
      <c r="P134">
        <v>-0.29573359999999999</v>
      </c>
      <c r="Q134">
        <v>-0.2446603</v>
      </c>
      <c r="R134">
        <v>-0.19358690000000001</v>
      </c>
      <c r="S134">
        <v>-0.1198451</v>
      </c>
      <c r="T134">
        <v>16</v>
      </c>
      <c r="U134">
        <v>19</v>
      </c>
    </row>
    <row r="135" spans="1:21">
      <c r="A135" s="12">
        <v>41514</v>
      </c>
      <c r="B135" s="13">
        <v>23</v>
      </c>
      <c r="C135" t="s">
        <v>38</v>
      </c>
      <c r="D135" t="s">
        <v>41</v>
      </c>
      <c r="E135" t="str">
        <f t="shared" si="2"/>
        <v>4151423Average Per Device100% Cycling</v>
      </c>
      <c r="F135">
        <v>1.284381</v>
      </c>
      <c r="G135" s="9">
        <v>1.1902809999999999</v>
      </c>
      <c r="H135">
        <v>1.235522</v>
      </c>
      <c r="I135">
        <v>72.004999999999995</v>
      </c>
      <c r="J135">
        <v>-0.20259640000000001</v>
      </c>
      <c r="K135">
        <v>-0.1384956</v>
      </c>
      <c r="L135">
        <v>-9.4099600000000005E-2</v>
      </c>
      <c r="M135">
        <v>-4.9703700000000003E-2</v>
      </c>
      <c r="N135" s="1">
        <v>1.4397099999999999E-2</v>
      </c>
      <c r="O135" s="1">
        <v>-0.15735540000000001</v>
      </c>
      <c r="P135">
        <v>-9.3254600000000007E-2</v>
      </c>
      <c r="Q135">
        <v>-4.8858600000000002E-2</v>
      </c>
      <c r="R135">
        <v>-4.4627E-3</v>
      </c>
      <c r="S135">
        <v>5.9638099999999999E-2</v>
      </c>
      <c r="T135">
        <v>16</v>
      </c>
      <c r="U135">
        <v>19</v>
      </c>
    </row>
    <row r="136" spans="1:21">
      <c r="A136" s="12">
        <v>41514</v>
      </c>
      <c r="B136" s="13">
        <v>23</v>
      </c>
      <c r="C136" t="s">
        <v>37</v>
      </c>
      <c r="D136" t="s">
        <v>40</v>
      </c>
      <c r="E136" t="str">
        <f t="shared" si="2"/>
        <v>4151423Average Per Premise50% Cycling</v>
      </c>
      <c r="F136">
        <v>1.7435320000000001</v>
      </c>
      <c r="G136" s="9">
        <v>1.6449830000000001</v>
      </c>
      <c r="H136">
        <v>1.4870939999999999</v>
      </c>
      <c r="I136">
        <v>72.041700000000006</v>
      </c>
      <c r="J136">
        <v>-0.23837120000000001</v>
      </c>
      <c r="K136">
        <v>-0.15576300000000001</v>
      </c>
      <c r="L136">
        <v>-9.8548800000000006E-2</v>
      </c>
      <c r="M136">
        <v>-4.1334599999999999E-2</v>
      </c>
      <c r="N136" s="1">
        <v>4.1273700000000003E-2</v>
      </c>
      <c r="O136" s="1">
        <v>-0.39626020000000001</v>
      </c>
      <c r="P136">
        <v>-0.31365199999999999</v>
      </c>
      <c r="Q136">
        <v>-0.25643779999999999</v>
      </c>
      <c r="R136">
        <v>-0.1992236</v>
      </c>
      <c r="S136">
        <v>-0.11661530000000001</v>
      </c>
      <c r="T136">
        <v>16</v>
      </c>
      <c r="U136">
        <v>19</v>
      </c>
    </row>
    <row r="137" spans="1:21">
      <c r="A137" s="12">
        <v>41514</v>
      </c>
      <c r="B137" s="13">
        <v>23</v>
      </c>
      <c r="C137" t="s">
        <v>37</v>
      </c>
      <c r="D137" t="s">
        <v>41</v>
      </c>
      <c r="E137" t="str">
        <f t="shared" si="2"/>
        <v>4151423Average Per Premise100% Cycling</v>
      </c>
      <c r="F137">
        <v>1.5194259999999999</v>
      </c>
      <c r="G137" s="9">
        <v>1.3515509999999999</v>
      </c>
      <c r="H137">
        <v>1.384239</v>
      </c>
      <c r="I137">
        <v>72.004999999999995</v>
      </c>
      <c r="J137">
        <v>-0.30231239999999998</v>
      </c>
      <c r="K137">
        <v>-0.2228861</v>
      </c>
      <c r="L137">
        <v>-0.16787560000000001</v>
      </c>
      <c r="M137">
        <v>-0.1128652</v>
      </c>
      <c r="N137" s="1">
        <v>-3.3438900000000001E-2</v>
      </c>
      <c r="O137" s="1">
        <v>-0.26962390000000003</v>
      </c>
      <c r="P137">
        <v>-0.19019759999999999</v>
      </c>
      <c r="Q137">
        <v>-0.1351871</v>
      </c>
      <c r="R137">
        <v>-8.0176700000000004E-2</v>
      </c>
      <c r="S137">
        <v>-7.5040000000000003E-4</v>
      </c>
      <c r="T137">
        <v>16</v>
      </c>
      <c r="U137">
        <v>19</v>
      </c>
    </row>
    <row r="138" spans="1:21">
      <c r="A138" s="12">
        <v>41514</v>
      </c>
      <c r="B138" s="13">
        <v>23</v>
      </c>
      <c r="C138" t="s">
        <v>39</v>
      </c>
      <c r="D138" t="s">
        <v>40</v>
      </c>
      <c r="E138" t="str">
        <f t="shared" si="2"/>
        <v>4151423Average Per Ton50% Cycling</v>
      </c>
      <c r="F138">
        <v>0.4554144</v>
      </c>
      <c r="G138" s="9">
        <v>0.41643390000000002</v>
      </c>
      <c r="H138">
        <v>0.3885305</v>
      </c>
      <c r="I138">
        <v>72.041700000000006</v>
      </c>
      <c r="J138">
        <v>-7.4251200000000003E-2</v>
      </c>
      <c r="K138">
        <v>-5.3413000000000002E-2</v>
      </c>
      <c r="L138">
        <v>-3.8980500000000001E-2</v>
      </c>
      <c r="M138">
        <v>-2.45481E-2</v>
      </c>
      <c r="N138" s="1">
        <v>-3.7098999999999999E-3</v>
      </c>
      <c r="O138" s="1">
        <v>-0.1021545</v>
      </c>
      <c r="P138">
        <v>-8.1316399999999997E-2</v>
      </c>
      <c r="Q138">
        <v>-6.6883899999999996E-2</v>
      </c>
      <c r="R138">
        <v>-5.2451400000000002E-2</v>
      </c>
      <c r="S138">
        <v>-3.1613200000000001E-2</v>
      </c>
      <c r="T138">
        <v>16</v>
      </c>
      <c r="U138">
        <v>19</v>
      </c>
    </row>
    <row r="139" spans="1:21">
      <c r="A139" s="12">
        <v>41514</v>
      </c>
      <c r="B139" s="13">
        <v>23</v>
      </c>
      <c r="C139" t="s">
        <v>39</v>
      </c>
      <c r="D139" t="s">
        <v>41</v>
      </c>
      <c r="E139" t="str">
        <f t="shared" si="2"/>
        <v>4151423Average Per Ton100% Cycling</v>
      </c>
      <c r="F139">
        <v>0.3581801</v>
      </c>
      <c r="G139" s="9">
        <v>0.32662059999999998</v>
      </c>
      <c r="H139">
        <v>0.33002690000000001</v>
      </c>
      <c r="I139">
        <v>72.004999999999995</v>
      </c>
      <c r="J139">
        <v>-6.1006999999999999E-2</v>
      </c>
      <c r="K139">
        <v>-4.3609099999999998E-2</v>
      </c>
      <c r="L139">
        <v>-3.1559400000000001E-2</v>
      </c>
      <c r="M139">
        <v>-1.9509800000000001E-2</v>
      </c>
      <c r="N139" s="1">
        <v>-2.1118999999999999E-3</v>
      </c>
      <c r="O139" s="1">
        <v>-5.7600699999999998E-2</v>
      </c>
      <c r="P139">
        <v>-4.0202799999999997E-2</v>
      </c>
      <c r="Q139">
        <v>-2.81532E-2</v>
      </c>
      <c r="R139">
        <v>-1.61035E-2</v>
      </c>
      <c r="S139">
        <v>1.2944E-3</v>
      </c>
      <c r="T139">
        <v>16</v>
      </c>
      <c r="U139">
        <v>19</v>
      </c>
    </row>
    <row r="140" spans="1:21">
      <c r="A140" s="12">
        <v>41514</v>
      </c>
      <c r="B140" s="13">
        <v>24</v>
      </c>
      <c r="C140" t="s">
        <v>38</v>
      </c>
      <c r="D140" t="s">
        <v>40</v>
      </c>
      <c r="E140" t="str">
        <f t="shared" si="2"/>
        <v>4151424Average Per Device50% Cycling</v>
      </c>
      <c r="F140">
        <v>1.194402</v>
      </c>
      <c r="G140" s="9">
        <v>1.160121</v>
      </c>
      <c r="H140">
        <v>1.0631660000000001</v>
      </c>
      <c r="I140">
        <v>71.336100000000002</v>
      </c>
      <c r="J140">
        <v>-0.14032610000000001</v>
      </c>
      <c r="K140">
        <v>-7.7674199999999999E-2</v>
      </c>
      <c r="L140">
        <v>-3.4281699999999998E-2</v>
      </c>
      <c r="M140">
        <v>9.1108000000000005E-3</v>
      </c>
      <c r="N140" s="1">
        <v>7.1762699999999999E-2</v>
      </c>
      <c r="O140" s="1">
        <v>-0.2372804</v>
      </c>
      <c r="P140">
        <v>-0.17462849999999999</v>
      </c>
      <c r="Q140">
        <v>-0.13123599999999999</v>
      </c>
      <c r="R140">
        <v>-8.7843500000000005E-2</v>
      </c>
      <c r="S140">
        <v>-2.5191600000000001E-2</v>
      </c>
      <c r="T140">
        <v>16</v>
      </c>
      <c r="U140">
        <v>19</v>
      </c>
    </row>
    <row r="141" spans="1:21">
      <c r="A141" s="12">
        <v>41514</v>
      </c>
      <c r="B141" s="13">
        <v>24</v>
      </c>
      <c r="C141" t="s">
        <v>38</v>
      </c>
      <c r="D141" t="s">
        <v>41</v>
      </c>
      <c r="E141" t="str">
        <f t="shared" si="2"/>
        <v>4151424Average Per Device100% Cycling</v>
      </c>
      <c r="F141">
        <v>0.96428139999999996</v>
      </c>
      <c r="G141" s="9">
        <v>0.9241182</v>
      </c>
      <c r="H141">
        <v>0.95924279999999995</v>
      </c>
      <c r="I141">
        <v>71.623999999999995</v>
      </c>
      <c r="J141">
        <v>-0.12966910000000001</v>
      </c>
      <c r="K141">
        <v>-7.6788300000000004E-2</v>
      </c>
      <c r="L141">
        <v>-4.0163200000000003E-2</v>
      </c>
      <c r="M141">
        <v>-3.5379999999999999E-3</v>
      </c>
      <c r="N141" s="1">
        <v>4.9342799999999999E-2</v>
      </c>
      <c r="O141" s="1">
        <v>-9.4544600000000006E-2</v>
      </c>
      <c r="P141">
        <v>-4.1663699999999998E-2</v>
      </c>
      <c r="Q141">
        <v>-5.0385999999999998E-3</v>
      </c>
      <c r="R141">
        <v>3.1586500000000003E-2</v>
      </c>
      <c r="S141">
        <v>8.4467299999999995E-2</v>
      </c>
      <c r="T141">
        <v>16</v>
      </c>
      <c r="U141">
        <v>19</v>
      </c>
    </row>
    <row r="142" spans="1:21">
      <c r="A142" s="12">
        <v>41514</v>
      </c>
      <c r="B142" s="13">
        <v>24</v>
      </c>
      <c r="C142" t="s">
        <v>37</v>
      </c>
      <c r="D142" t="s">
        <v>40</v>
      </c>
      <c r="E142" t="str">
        <f t="shared" si="2"/>
        <v>4151424Average Per Premise50% Cycling</v>
      </c>
      <c r="F142">
        <v>1.3249169999999999</v>
      </c>
      <c r="G142" s="9">
        <v>1.3227439999999999</v>
      </c>
      <c r="H142">
        <v>1.195784</v>
      </c>
      <c r="I142">
        <v>71.336100000000002</v>
      </c>
      <c r="J142">
        <v>-0.1223988</v>
      </c>
      <c r="K142">
        <v>-5.13686E-2</v>
      </c>
      <c r="L142">
        <v>-2.1733E-3</v>
      </c>
      <c r="M142">
        <v>4.7022000000000001E-2</v>
      </c>
      <c r="N142" s="1">
        <v>0.1180522</v>
      </c>
      <c r="O142" s="1">
        <v>-0.24935860000000001</v>
      </c>
      <c r="P142">
        <v>-0.1783284</v>
      </c>
      <c r="Q142">
        <v>-0.1291331</v>
      </c>
      <c r="R142">
        <v>-7.9937800000000003E-2</v>
      </c>
      <c r="S142">
        <v>-8.9075999999999999E-3</v>
      </c>
      <c r="T142">
        <v>16</v>
      </c>
      <c r="U142">
        <v>19</v>
      </c>
    </row>
    <row r="143" spans="1:21">
      <c r="A143" s="12">
        <v>41514</v>
      </c>
      <c r="B143" s="13">
        <v>24</v>
      </c>
      <c r="C143" t="s">
        <v>37</v>
      </c>
      <c r="D143" t="s">
        <v>41</v>
      </c>
      <c r="E143" t="str">
        <f t="shared" si="2"/>
        <v>4151424Average Per Premise100% Cycling</v>
      </c>
      <c r="F143">
        <v>1.118212</v>
      </c>
      <c r="G143" s="9">
        <v>1.0574520000000001</v>
      </c>
      <c r="H143">
        <v>1.083027</v>
      </c>
      <c r="I143">
        <v>71.623999999999995</v>
      </c>
      <c r="J143">
        <v>-0.1665847</v>
      </c>
      <c r="K143">
        <v>-0.1040628</v>
      </c>
      <c r="L143">
        <v>-6.0760300000000003E-2</v>
      </c>
      <c r="M143">
        <v>-1.74577E-2</v>
      </c>
      <c r="N143" s="1">
        <v>4.5064199999999999E-2</v>
      </c>
      <c r="O143" s="1">
        <v>-0.1410093</v>
      </c>
      <c r="P143">
        <v>-7.8487399999999999E-2</v>
      </c>
      <c r="Q143">
        <v>-3.5184899999999998E-2</v>
      </c>
      <c r="R143">
        <v>8.1177000000000003E-3</v>
      </c>
      <c r="S143">
        <v>7.0639599999999997E-2</v>
      </c>
      <c r="T143">
        <v>16</v>
      </c>
      <c r="U143">
        <v>19</v>
      </c>
    </row>
    <row r="144" spans="1:21">
      <c r="A144" s="12">
        <v>41514</v>
      </c>
      <c r="B144" s="13">
        <v>24</v>
      </c>
      <c r="C144" t="s">
        <v>39</v>
      </c>
      <c r="D144" t="s">
        <v>40</v>
      </c>
      <c r="E144" t="str">
        <f t="shared" si="2"/>
        <v>4151424Average Per Ton50% Cycling</v>
      </c>
      <c r="F144">
        <v>0.34665230000000002</v>
      </c>
      <c r="G144" s="9">
        <v>0.33555600000000002</v>
      </c>
      <c r="H144">
        <v>0.31307190000000001</v>
      </c>
      <c r="I144">
        <v>71.336100000000002</v>
      </c>
      <c r="J144">
        <v>-4.1501099999999999E-2</v>
      </c>
      <c r="K144">
        <v>-2.3537700000000002E-2</v>
      </c>
      <c r="L144">
        <v>-1.10963E-2</v>
      </c>
      <c r="M144">
        <v>1.3450999999999999E-3</v>
      </c>
      <c r="N144" s="1">
        <v>1.9308499999999999E-2</v>
      </c>
      <c r="O144" s="1">
        <v>-6.3985200000000006E-2</v>
      </c>
      <c r="P144">
        <v>-4.6021800000000002E-2</v>
      </c>
      <c r="Q144">
        <v>-3.3580400000000003E-2</v>
      </c>
      <c r="R144">
        <v>-2.1139000000000002E-2</v>
      </c>
      <c r="S144">
        <v>-3.1754999999999999E-3</v>
      </c>
      <c r="T144">
        <v>16</v>
      </c>
      <c r="U144">
        <v>19</v>
      </c>
    </row>
    <row r="145" spans="1:21">
      <c r="A145" s="12">
        <v>41514</v>
      </c>
      <c r="B145" s="13">
        <v>24</v>
      </c>
      <c r="C145" t="s">
        <v>39</v>
      </c>
      <c r="D145" t="s">
        <v>41</v>
      </c>
      <c r="E145" t="str">
        <f t="shared" si="2"/>
        <v>4151424Average Per Ton100% Cycling</v>
      </c>
      <c r="F145">
        <v>0.26849420000000002</v>
      </c>
      <c r="G145" s="9">
        <v>0.25332209999999999</v>
      </c>
      <c r="H145">
        <v>0.25596400000000002</v>
      </c>
      <c r="I145">
        <v>71.623999999999995</v>
      </c>
      <c r="J145">
        <v>-3.9352600000000001E-2</v>
      </c>
      <c r="K145">
        <v>-2.5066600000000001E-2</v>
      </c>
      <c r="L145">
        <v>-1.51722E-2</v>
      </c>
      <c r="M145">
        <v>-5.2776999999999998E-3</v>
      </c>
      <c r="N145" s="1">
        <v>9.0083000000000003E-3</v>
      </c>
      <c r="O145" s="1">
        <v>-3.6710699999999999E-2</v>
      </c>
      <c r="P145">
        <v>-2.2424699999999999E-2</v>
      </c>
      <c r="Q145">
        <v>-1.2530299999999999E-2</v>
      </c>
      <c r="R145">
        <v>-2.6359E-3</v>
      </c>
      <c r="S145">
        <v>1.16501E-2</v>
      </c>
      <c r="T145">
        <v>16</v>
      </c>
      <c r="U145">
        <v>19</v>
      </c>
    </row>
    <row r="146" spans="1:21">
      <c r="A146" s="12">
        <v>41515</v>
      </c>
      <c r="B146" s="13">
        <v>1</v>
      </c>
      <c r="C146" t="s">
        <v>38</v>
      </c>
      <c r="D146" t="s">
        <v>40</v>
      </c>
      <c r="E146" t="str">
        <f t="shared" si="2"/>
        <v>415151Average Per Device50% Cycling</v>
      </c>
      <c r="F146">
        <v>1.034395</v>
      </c>
      <c r="G146" s="9">
        <v>0.97623669999999996</v>
      </c>
      <c r="H146">
        <v>0.99209309999999995</v>
      </c>
      <c r="I146">
        <v>71.358599999999996</v>
      </c>
      <c r="J146">
        <v>-0.156224</v>
      </c>
      <c r="K146">
        <v>-9.8286100000000001E-2</v>
      </c>
      <c r="L146">
        <v>-5.8158399999999999E-2</v>
      </c>
      <c r="M146">
        <v>-1.80307E-2</v>
      </c>
      <c r="N146" s="1">
        <v>3.99073E-2</v>
      </c>
      <c r="O146" s="1">
        <v>-0.14036770000000001</v>
      </c>
      <c r="P146">
        <v>-8.2429699999999995E-2</v>
      </c>
      <c r="Q146">
        <v>-4.2301999999999999E-2</v>
      </c>
      <c r="R146">
        <v>-2.1743000000000001E-3</v>
      </c>
      <c r="S146">
        <v>5.5763600000000003E-2</v>
      </c>
      <c r="T146">
        <v>15</v>
      </c>
      <c r="U146">
        <v>18</v>
      </c>
    </row>
    <row r="147" spans="1:21">
      <c r="A147" s="12">
        <v>41515</v>
      </c>
      <c r="B147" s="13">
        <v>1</v>
      </c>
      <c r="C147" t="s">
        <v>38</v>
      </c>
      <c r="D147" t="s">
        <v>41</v>
      </c>
      <c r="E147" t="str">
        <f t="shared" si="2"/>
        <v>415151Average Per Device100% Cycling</v>
      </c>
      <c r="F147">
        <v>0.74688659999999996</v>
      </c>
      <c r="G147" s="9">
        <v>0.8125156</v>
      </c>
      <c r="H147">
        <v>0.80231249999999998</v>
      </c>
      <c r="I147">
        <v>71.203199999999995</v>
      </c>
      <c r="J147">
        <v>-8.8626999999999994E-3</v>
      </c>
      <c r="K147">
        <v>3.5147600000000001E-2</v>
      </c>
      <c r="L147">
        <v>6.5629099999999996E-2</v>
      </c>
      <c r="M147">
        <v>9.6110500000000001E-2</v>
      </c>
      <c r="N147" s="1">
        <v>0.14012079999999999</v>
      </c>
      <c r="O147" s="1">
        <v>-1.9065800000000001E-2</v>
      </c>
      <c r="P147">
        <v>2.4944500000000001E-2</v>
      </c>
      <c r="Q147">
        <v>5.54259E-2</v>
      </c>
      <c r="R147">
        <v>8.5907399999999995E-2</v>
      </c>
      <c r="S147">
        <v>0.1299177</v>
      </c>
      <c r="T147">
        <v>15</v>
      </c>
      <c r="U147">
        <v>18</v>
      </c>
    </row>
    <row r="148" spans="1:21">
      <c r="A148" s="12">
        <v>41515</v>
      </c>
      <c r="B148" s="13">
        <v>1</v>
      </c>
      <c r="C148" t="s">
        <v>37</v>
      </c>
      <c r="D148" t="s">
        <v>40</v>
      </c>
      <c r="E148" t="str">
        <f t="shared" si="2"/>
        <v>415151Average Per Premise50% Cycling</v>
      </c>
      <c r="F148">
        <v>1.17622</v>
      </c>
      <c r="G148" s="9">
        <v>1.0861639999999999</v>
      </c>
      <c r="H148">
        <v>1.121318</v>
      </c>
      <c r="I148">
        <v>71.358599999999996</v>
      </c>
      <c r="J148">
        <v>-0.20148189999999999</v>
      </c>
      <c r="K148">
        <v>-0.13565089999999999</v>
      </c>
      <c r="L148">
        <v>-9.0056499999999998E-2</v>
      </c>
      <c r="M148">
        <v>-4.44622E-2</v>
      </c>
      <c r="N148" s="1">
        <v>2.13688E-2</v>
      </c>
      <c r="O148" s="1">
        <v>-0.16632810000000001</v>
      </c>
      <c r="P148">
        <v>-0.10049710000000001</v>
      </c>
      <c r="Q148">
        <v>-5.4902800000000002E-2</v>
      </c>
      <c r="R148">
        <v>-9.3085000000000008E-3</v>
      </c>
      <c r="S148">
        <v>5.6522500000000003E-2</v>
      </c>
      <c r="T148">
        <v>15</v>
      </c>
      <c r="U148">
        <v>18</v>
      </c>
    </row>
    <row r="149" spans="1:21">
      <c r="A149" s="12">
        <v>41515</v>
      </c>
      <c r="B149" s="13">
        <v>1</v>
      </c>
      <c r="C149" t="s">
        <v>37</v>
      </c>
      <c r="D149" t="s">
        <v>41</v>
      </c>
      <c r="E149" t="str">
        <f t="shared" si="2"/>
        <v>415151Average Per Premise100% Cycling</v>
      </c>
      <c r="F149">
        <v>0.85744679999999995</v>
      </c>
      <c r="G149" s="9">
        <v>0.92526920000000001</v>
      </c>
      <c r="H149">
        <v>0.91267960000000004</v>
      </c>
      <c r="I149">
        <v>71.203199999999995</v>
      </c>
      <c r="J149">
        <v>-1.83427E-2</v>
      </c>
      <c r="K149">
        <v>3.25644E-2</v>
      </c>
      <c r="L149">
        <v>6.7822400000000005E-2</v>
      </c>
      <c r="M149">
        <v>0.1030804</v>
      </c>
      <c r="N149" s="1">
        <v>0.1539875</v>
      </c>
      <c r="O149" s="1">
        <v>-3.0932299999999999E-2</v>
      </c>
      <c r="P149">
        <v>1.9974700000000001E-2</v>
      </c>
      <c r="Q149">
        <v>5.5232799999999999E-2</v>
      </c>
      <c r="R149">
        <v>9.0490799999999996E-2</v>
      </c>
      <c r="S149">
        <v>0.14139779999999999</v>
      </c>
      <c r="T149">
        <v>15</v>
      </c>
      <c r="U149">
        <v>18</v>
      </c>
    </row>
    <row r="150" spans="1:21">
      <c r="A150" s="12">
        <v>41515</v>
      </c>
      <c r="B150" s="13">
        <v>1</v>
      </c>
      <c r="C150" t="s">
        <v>39</v>
      </c>
      <c r="D150" t="s">
        <v>40</v>
      </c>
      <c r="E150" t="str">
        <f t="shared" si="2"/>
        <v>415151Average Per Ton50% Cycling</v>
      </c>
      <c r="F150">
        <v>0.29951270000000002</v>
      </c>
      <c r="G150" s="9">
        <v>0.28222750000000002</v>
      </c>
      <c r="H150">
        <v>0.28417969999999998</v>
      </c>
      <c r="I150">
        <v>71.358599999999996</v>
      </c>
      <c r="J150">
        <v>-4.6394400000000002E-2</v>
      </c>
      <c r="K150">
        <v>-2.91965E-2</v>
      </c>
      <c r="L150">
        <v>-1.72853E-2</v>
      </c>
      <c r="M150">
        <v>-5.3740000000000003E-3</v>
      </c>
      <c r="N150" s="1">
        <v>1.18239E-2</v>
      </c>
      <c r="O150" s="1">
        <v>-4.4442200000000001E-2</v>
      </c>
      <c r="P150">
        <v>-2.7244299999999999E-2</v>
      </c>
      <c r="Q150">
        <v>-1.5332999999999999E-2</v>
      </c>
      <c r="R150">
        <v>-3.4218E-3</v>
      </c>
      <c r="S150">
        <v>1.3776099999999999E-2</v>
      </c>
      <c r="T150">
        <v>15</v>
      </c>
      <c r="U150">
        <v>18</v>
      </c>
    </row>
    <row r="151" spans="1:21">
      <c r="A151" s="12">
        <v>41515</v>
      </c>
      <c r="B151" s="13">
        <v>1</v>
      </c>
      <c r="C151" t="s">
        <v>39</v>
      </c>
      <c r="D151" t="s">
        <v>41</v>
      </c>
      <c r="E151" t="str">
        <f t="shared" si="2"/>
        <v>415151Average Per Ton100% Cycling</v>
      </c>
      <c r="F151">
        <v>0.20707110000000001</v>
      </c>
      <c r="G151" s="9">
        <v>0.2258078</v>
      </c>
      <c r="H151">
        <v>0.23035040000000001</v>
      </c>
      <c r="I151">
        <v>71.203199999999995</v>
      </c>
      <c r="J151">
        <v>-1.7676E-3</v>
      </c>
      <c r="K151">
        <v>1.03465E-2</v>
      </c>
      <c r="L151">
        <v>1.8736800000000001E-2</v>
      </c>
      <c r="M151">
        <v>2.7126999999999998E-2</v>
      </c>
      <c r="N151" s="1">
        <v>3.9241199999999997E-2</v>
      </c>
      <c r="O151" s="1">
        <v>2.7748999999999998E-3</v>
      </c>
      <c r="P151">
        <v>1.4889100000000001E-2</v>
      </c>
      <c r="Q151">
        <v>2.3279299999999999E-2</v>
      </c>
      <c r="R151">
        <v>3.1669599999999999E-2</v>
      </c>
      <c r="S151">
        <v>4.3783700000000002E-2</v>
      </c>
      <c r="T151">
        <v>15</v>
      </c>
      <c r="U151">
        <v>18</v>
      </c>
    </row>
    <row r="152" spans="1:21">
      <c r="A152" s="12">
        <v>41515</v>
      </c>
      <c r="B152" s="13">
        <v>2</v>
      </c>
      <c r="C152" t="s">
        <v>38</v>
      </c>
      <c r="D152" t="s">
        <v>40</v>
      </c>
      <c r="E152" t="str">
        <f t="shared" si="2"/>
        <v>415152Average Per Device50% Cycling</v>
      </c>
      <c r="F152">
        <v>0.8937117</v>
      </c>
      <c r="G152" s="9">
        <v>0.83252709999999996</v>
      </c>
      <c r="H152">
        <v>0.8460493</v>
      </c>
      <c r="I152">
        <v>69.683099999999996</v>
      </c>
      <c r="J152">
        <v>-0.1526189</v>
      </c>
      <c r="K152">
        <v>-9.85988E-2</v>
      </c>
      <c r="L152">
        <v>-6.1184599999999999E-2</v>
      </c>
      <c r="M152">
        <v>-2.3770400000000001E-2</v>
      </c>
      <c r="N152" s="1">
        <v>3.0249700000000001E-2</v>
      </c>
      <c r="O152" s="1">
        <v>-0.13909669999999999</v>
      </c>
      <c r="P152">
        <v>-8.5076600000000002E-2</v>
      </c>
      <c r="Q152">
        <v>-4.7662400000000001E-2</v>
      </c>
      <c r="R152">
        <v>-1.0248200000000001E-2</v>
      </c>
      <c r="S152">
        <v>4.3771999999999998E-2</v>
      </c>
      <c r="T152">
        <v>15</v>
      </c>
      <c r="U152">
        <v>18</v>
      </c>
    </row>
    <row r="153" spans="1:21">
      <c r="A153" s="12">
        <v>41515</v>
      </c>
      <c r="B153" s="13">
        <v>2</v>
      </c>
      <c r="C153" t="s">
        <v>38</v>
      </c>
      <c r="D153" t="s">
        <v>41</v>
      </c>
      <c r="E153" t="str">
        <f t="shared" si="2"/>
        <v>415152Average Per Device100% Cycling</v>
      </c>
      <c r="F153">
        <v>0.654165</v>
      </c>
      <c r="G153" s="9">
        <v>0.69078470000000003</v>
      </c>
      <c r="H153">
        <v>0.6821102</v>
      </c>
      <c r="I153">
        <v>69.573099999999997</v>
      </c>
      <c r="J153">
        <v>-3.0680700000000002E-2</v>
      </c>
      <c r="K153">
        <v>9.0808999999999994E-3</v>
      </c>
      <c r="L153">
        <v>3.6619699999999998E-2</v>
      </c>
      <c r="M153">
        <v>6.4158499999999993E-2</v>
      </c>
      <c r="N153" s="1">
        <v>0.1039201</v>
      </c>
      <c r="O153" s="1">
        <v>-3.93552E-2</v>
      </c>
      <c r="P153">
        <v>4.0640000000000001E-4</v>
      </c>
      <c r="Q153">
        <v>2.79452E-2</v>
      </c>
      <c r="R153">
        <v>5.5483999999999999E-2</v>
      </c>
      <c r="S153">
        <v>9.52456E-2</v>
      </c>
      <c r="T153">
        <v>15</v>
      </c>
      <c r="U153">
        <v>18</v>
      </c>
    </row>
    <row r="154" spans="1:21">
      <c r="A154" s="12">
        <v>41515</v>
      </c>
      <c r="B154" s="13">
        <v>2</v>
      </c>
      <c r="C154" t="s">
        <v>37</v>
      </c>
      <c r="D154" t="s">
        <v>40</v>
      </c>
      <c r="E154" t="str">
        <f t="shared" si="2"/>
        <v>415152Average Per Premise50% Cycling</v>
      </c>
      <c r="F154">
        <v>1.010608</v>
      </c>
      <c r="G154" s="9">
        <v>0.93108460000000004</v>
      </c>
      <c r="H154">
        <v>0.96121920000000005</v>
      </c>
      <c r="I154">
        <v>69.683099999999996</v>
      </c>
      <c r="J154">
        <v>-0.18222079999999999</v>
      </c>
      <c r="K154">
        <v>-0.12154619999999999</v>
      </c>
      <c r="L154">
        <v>-7.9523099999999999E-2</v>
      </c>
      <c r="M154">
        <v>-3.7500100000000001E-2</v>
      </c>
      <c r="N154" s="1">
        <v>2.3174500000000001E-2</v>
      </c>
      <c r="O154" s="1">
        <v>-0.1520862</v>
      </c>
      <c r="P154">
        <v>-9.1411599999999996E-2</v>
      </c>
      <c r="Q154">
        <v>-4.9388500000000002E-2</v>
      </c>
      <c r="R154">
        <v>-7.3654999999999997E-3</v>
      </c>
      <c r="S154">
        <v>5.3309099999999998E-2</v>
      </c>
      <c r="T154">
        <v>15</v>
      </c>
      <c r="U154">
        <v>18</v>
      </c>
    </row>
    <row r="155" spans="1:21">
      <c r="A155" s="12">
        <v>41515</v>
      </c>
      <c r="B155" s="13">
        <v>2</v>
      </c>
      <c r="C155" t="s">
        <v>37</v>
      </c>
      <c r="D155" t="s">
        <v>41</v>
      </c>
      <c r="E155" t="str">
        <f t="shared" si="2"/>
        <v>415152Average Per Premise100% Cycling</v>
      </c>
      <c r="F155">
        <v>0.7496102</v>
      </c>
      <c r="G155" s="9">
        <v>0.78917780000000004</v>
      </c>
      <c r="H155">
        <v>0.77843989999999996</v>
      </c>
      <c r="I155">
        <v>69.573099999999997</v>
      </c>
      <c r="J155">
        <v>-3.8318400000000002E-2</v>
      </c>
      <c r="K155">
        <v>7.6972999999999998E-3</v>
      </c>
      <c r="L155">
        <v>3.9567600000000001E-2</v>
      </c>
      <c r="M155">
        <v>7.1438000000000001E-2</v>
      </c>
      <c r="N155" s="1">
        <v>0.11745369999999999</v>
      </c>
      <c r="O155" s="1">
        <v>-4.9056299999999997E-2</v>
      </c>
      <c r="P155">
        <v>-3.0406000000000001E-3</v>
      </c>
      <c r="Q155">
        <v>2.8829799999999999E-2</v>
      </c>
      <c r="R155">
        <v>6.07001E-2</v>
      </c>
      <c r="S155">
        <v>0.1067158</v>
      </c>
      <c r="T155">
        <v>15</v>
      </c>
      <c r="U155">
        <v>18</v>
      </c>
    </row>
    <row r="156" spans="1:21">
      <c r="A156" s="12">
        <v>41515</v>
      </c>
      <c r="B156" s="13">
        <v>2</v>
      </c>
      <c r="C156" t="s">
        <v>39</v>
      </c>
      <c r="D156" t="s">
        <v>40</v>
      </c>
      <c r="E156" t="str">
        <f t="shared" si="2"/>
        <v>415152Average Per Ton50% Cycling</v>
      </c>
      <c r="F156">
        <v>0.265206</v>
      </c>
      <c r="G156" s="9">
        <v>0.23957680000000001</v>
      </c>
      <c r="H156">
        <v>0.241234</v>
      </c>
      <c r="I156">
        <v>69.683099999999996</v>
      </c>
      <c r="J156">
        <v>-5.3846100000000001E-2</v>
      </c>
      <c r="K156">
        <v>-3.7175399999999997E-2</v>
      </c>
      <c r="L156">
        <v>-2.5629300000000001E-2</v>
      </c>
      <c r="M156">
        <v>-1.4083200000000001E-2</v>
      </c>
      <c r="N156" s="1">
        <v>2.5875999999999998E-3</v>
      </c>
      <c r="O156" s="1">
        <v>-5.2188900000000003E-2</v>
      </c>
      <c r="P156">
        <v>-3.55182E-2</v>
      </c>
      <c r="Q156">
        <v>-2.39721E-2</v>
      </c>
      <c r="R156">
        <v>-1.2426E-2</v>
      </c>
      <c r="S156">
        <v>4.2448E-3</v>
      </c>
      <c r="T156">
        <v>15</v>
      </c>
      <c r="U156">
        <v>18</v>
      </c>
    </row>
    <row r="157" spans="1:21">
      <c r="A157" s="12">
        <v>41515</v>
      </c>
      <c r="B157" s="13">
        <v>2</v>
      </c>
      <c r="C157" t="s">
        <v>39</v>
      </c>
      <c r="D157" t="s">
        <v>41</v>
      </c>
      <c r="E157" t="str">
        <f t="shared" si="2"/>
        <v>415152Average Per Ton100% Cycling</v>
      </c>
      <c r="F157">
        <v>0.1824424</v>
      </c>
      <c r="G157" s="9">
        <v>0.1925086</v>
      </c>
      <c r="H157">
        <v>0.19638130000000001</v>
      </c>
      <c r="I157">
        <v>69.573099999999997</v>
      </c>
      <c r="J157">
        <v>-8.6490999999999998E-3</v>
      </c>
      <c r="K157">
        <v>2.4080999999999998E-3</v>
      </c>
      <c r="L157">
        <v>1.0066200000000001E-2</v>
      </c>
      <c r="M157">
        <v>1.7724400000000001E-2</v>
      </c>
      <c r="N157" s="1">
        <v>2.8781600000000001E-2</v>
      </c>
      <c r="O157" s="1">
        <v>-4.7764000000000001E-3</v>
      </c>
      <c r="P157">
        <v>6.2807000000000002E-3</v>
      </c>
      <c r="Q157">
        <v>1.3938900000000001E-2</v>
      </c>
      <c r="R157">
        <v>2.1597100000000001E-2</v>
      </c>
      <c r="S157">
        <v>3.2654200000000001E-2</v>
      </c>
      <c r="T157">
        <v>15</v>
      </c>
      <c r="U157">
        <v>18</v>
      </c>
    </row>
    <row r="158" spans="1:21">
      <c r="A158" s="12">
        <v>41515</v>
      </c>
      <c r="B158" s="13">
        <v>3</v>
      </c>
      <c r="C158" t="s">
        <v>38</v>
      </c>
      <c r="D158" t="s">
        <v>40</v>
      </c>
      <c r="E158" t="str">
        <f t="shared" si="2"/>
        <v>415153Average Per Device50% Cycling</v>
      </c>
      <c r="F158">
        <v>0.76124910000000001</v>
      </c>
      <c r="G158" s="9">
        <v>0.77297400000000005</v>
      </c>
      <c r="H158">
        <v>0.78552900000000003</v>
      </c>
      <c r="I158">
        <v>68.934700000000007</v>
      </c>
      <c r="J158">
        <v>-6.7015400000000003E-2</v>
      </c>
      <c r="K158">
        <v>-2.0494999999999999E-2</v>
      </c>
      <c r="L158">
        <v>1.17249E-2</v>
      </c>
      <c r="M158">
        <v>4.3944799999999999E-2</v>
      </c>
      <c r="N158" s="1">
        <v>9.0465199999999996E-2</v>
      </c>
      <c r="O158" s="1">
        <v>-5.4460500000000002E-2</v>
      </c>
      <c r="P158">
        <v>-7.9401000000000003E-3</v>
      </c>
      <c r="Q158">
        <v>2.4279800000000001E-2</v>
      </c>
      <c r="R158">
        <v>5.64997E-2</v>
      </c>
      <c r="S158">
        <v>0.1030201</v>
      </c>
      <c r="T158">
        <v>15</v>
      </c>
      <c r="U158">
        <v>18</v>
      </c>
    </row>
    <row r="159" spans="1:21">
      <c r="A159" s="12">
        <v>41515</v>
      </c>
      <c r="B159" s="13">
        <v>3</v>
      </c>
      <c r="C159" t="s">
        <v>38</v>
      </c>
      <c r="D159" t="s">
        <v>41</v>
      </c>
      <c r="E159" t="str">
        <f t="shared" si="2"/>
        <v>415153Average Per Device100% Cycling</v>
      </c>
      <c r="F159">
        <v>0.59040590000000004</v>
      </c>
      <c r="G159" s="9">
        <v>0.64195780000000002</v>
      </c>
      <c r="H159">
        <v>0.63389649999999997</v>
      </c>
      <c r="I159">
        <v>68.989800000000002</v>
      </c>
      <c r="J159">
        <v>-1.2300800000000001E-2</v>
      </c>
      <c r="K159">
        <v>2.5423899999999999E-2</v>
      </c>
      <c r="L159">
        <v>5.1551899999999998E-2</v>
      </c>
      <c r="M159">
        <v>7.7679999999999999E-2</v>
      </c>
      <c r="N159" s="1">
        <v>0.1154047</v>
      </c>
      <c r="O159" s="1">
        <v>-2.0362100000000001E-2</v>
      </c>
      <c r="P159">
        <v>1.7362599999999999E-2</v>
      </c>
      <c r="Q159">
        <v>4.3490599999999997E-2</v>
      </c>
      <c r="R159">
        <v>6.9618600000000003E-2</v>
      </c>
      <c r="S159">
        <v>0.1073433</v>
      </c>
      <c r="T159">
        <v>15</v>
      </c>
      <c r="U159">
        <v>18</v>
      </c>
    </row>
    <row r="160" spans="1:21">
      <c r="A160" s="12">
        <v>41515</v>
      </c>
      <c r="B160" s="13">
        <v>3</v>
      </c>
      <c r="C160" t="s">
        <v>37</v>
      </c>
      <c r="D160" t="s">
        <v>40</v>
      </c>
      <c r="E160" t="str">
        <f t="shared" si="2"/>
        <v>415153Average Per Premise50% Cycling</v>
      </c>
      <c r="F160">
        <v>0.86949940000000003</v>
      </c>
      <c r="G160" s="9">
        <v>0.86684090000000003</v>
      </c>
      <c r="H160">
        <v>0.89489629999999998</v>
      </c>
      <c r="I160">
        <v>68.934700000000007</v>
      </c>
      <c r="J160">
        <v>-9.1981099999999996E-2</v>
      </c>
      <c r="K160">
        <v>-3.9208600000000003E-2</v>
      </c>
      <c r="L160">
        <v>-2.6584999999999998E-3</v>
      </c>
      <c r="M160">
        <v>3.3891600000000001E-2</v>
      </c>
      <c r="N160" s="1">
        <v>8.6664199999999997E-2</v>
      </c>
      <c r="O160" s="1">
        <v>-6.3925800000000005E-2</v>
      </c>
      <c r="P160">
        <v>-1.11532E-2</v>
      </c>
      <c r="Q160">
        <v>2.53969E-2</v>
      </c>
      <c r="R160">
        <v>6.1947000000000002E-2</v>
      </c>
      <c r="S160">
        <v>0.1147195</v>
      </c>
      <c r="T160">
        <v>15</v>
      </c>
      <c r="U160">
        <v>18</v>
      </c>
    </row>
    <row r="161" spans="1:21">
      <c r="A161" s="12">
        <v>41515</v>
      </c>
      <c r="B161" s="13">
        <v>3</v>
      </c>
      <c r="C161" t="s">
        <v>37</v>
      </c>
      <c r="D161" t="s">
        <v>41</v>
      </c>
      <c r="E161" t="str">
        <f t="shared" si="2"/>
        <v>415153Average Per Premise100% Cycling</v>
      </c>
      <c r="F161">
        <v>0.67876599999999998</v>
      </c>
      <c r="G161" s="9">
        <v>0.73064569999999995</v>
      </c>
      <c r="H161">
        <v>0.72070420000000002</v>
      </c>
      <c r="I161">
        <v>68.989800000000002</v>
      </c>
      <c r="J161">
        <v>-2.1147200000000001E-2</v>
      </c>
      <c r="K161">
        <v>2.1997699999999999E-2</v>
      </c>
      <c r="L161">
        <v>5.1879700000000001E-2</v>
      </c>
      <c r="M161">
        <v>8.1761700000000007E-2</v>
      </c>
      <c r="N161" s="1">
        <v>0.12490660000000001</v>
      </c>
      <c r="O161" s="1">
        <v>-3.10887E-2</v>
      </c>
      <c r="P161">
        <v>1.20562E-2</v>
      </c>
      <c r="Q161">
        <v>4.1938200000000002E-2</v>
      </c>
      <c r="R161">
        <v>7.1820300000000004E-2</v>
      </c>
      <c r="S161">
        <v>0.1149652</v>
      </c>
      <c r="T161">
        <v>15</v>
      </c>
      <c r="U161">
        <v>18</v>
      </c>
    </row>
    <row r="162" spans="1:21">
      <c r="A162" s="12">
        <v>41515</v>
      </c>
      <c r="B162" s="13">
        <v>3</v>
      </c>
      <c r="C162" t="s">
        <v>39</v>
      </c>
      <c r="D162" t="s">
        <v>40</v>
      </c>
      <c r="E162" t="str">
        <f t="shared" si="2"/>
        <v>415153Average Per Ton50% Cycling</v>
      </c>
      <c r="F162">
        <v>0.226187</v>
      </c>
      <c r="G162" s="9">
        <v>0.22138669999999999</v>
      </c>
      <c r="H162">
        <v>0.22291800000000001</v>
      </c>
      <c r="I162">
        <v>68.934700000000007</v>
      </c>
      <c r="J162">
        <v>-2.82455E-2</v>
      </c>
      <c r="K162">
        <v>-1.4393899999999999E-2</v>
      </c>
      <c r="L162">
        <v>-4.8003000000000004E-3</v>
      </c>
      <c r="M162">
        <v>4.7932000000000001E-3</v>
      </c>
      <c r="N162" s="1">
        <v>1.8644899999999999E-2</v>
      </c>
      <c r="O162" s="1">
        <v>-2.6714100000000001E-2</v>
      </c>
      <c r="P162">
        <v>-1.2862500000000001E-2</v>
      </c>
      <c r="Q162">
        <v>-3.2690000000000002E-3</v>
      </c>
      <c r="R162">
        <v>6.3245999999999997E-3</v>
      </c>
      <c r="S162">
        <v>2.0176199999999998E-2</v>
      </c>
      <c r="T162">
        <v>15</v>
      </c>
      <c r="U162">
        <v>18</v>
      </c>
    </row>
    <row r="163" spans="1:21">
      <c r="A163" s="12">
        <v>41515</v>
      </c>
      <c r="B163" s="13">
        <v>3</v>
      </c>
      <c r="C163" t="s">
        <v>39</v>
      </c>
      <c r="D163" t="s">
        <v>41</v>
      </c>
      <c r="E163" t="str">
        <f t="shared" si="2"/>
        <v>415153Average Per Ton100% Cycling</v>
      </c>
      <c r="F163">
        <v>0.16614880000000001</v>
      </c>
      <c r="G163" s="9">
        <v>0.1785572</v>
      </c>
      <c r="H163">
        <v>0.18214929999999999</v>
      </c>
      <c r="I163">
        <v>68.989800000000002</v>
      </c>
      <c r="J163">
        <v>-5.5008000000000001E-3</v>
      </c>
      <c r="K163">
        <v>5.0800999999999997E-3</v>
      </c>
      <c r="L163">
        <v>1.24084E-2</v>
      </c>
      <c r="M163">
        <v>1.9736799999999999E-2</v>
      </c>
      <c r="N163" s="1">
        <v>3.03177E-2</v>
      </c>
      <c r="O163" s="1">
        <v>-1.9088E-3</v>
      </c>
      <c r="P163">
        <v>8.6721000000000003E-3</v>
      </c>
      <c r="Q163">
        <v>1.6000500000000001E-2</v>
      </c>
      <c r="R163">
        <v>2.33288E-2</v>
      </c>
      <c r="S163">
        <v>3.3909700000000001E-2</v>
      </c>
      <c r="T163">
        <v>15</v>
      </c>
      <c r="U163">
        <v>18</v>
      </c>
    </row>
    <row r="164" spans="1:21">
      <c r="A164" s="12">
        <v>41515</v>
      </c>
      <c r="B164" s="13">
        <v>4</v>
      </c>
      <c r="C164" t="s">
        <v>38</v>
      </c>
      <c r="D164" t="s">
        <v>40</v>
      </c>
      <c r="E164" t="str">
        <f t="shared" si="2"/>
        <v>415154Average Per Device50% Cycling</v>
      </c>
      <c r="F164">
        <v>0.69537910000000003</v>
      </c>
      <c r="G164" s="9">
        <v>0.72058239999999996</v>
      </c>
      <c r="H164">
        <v>0.7322864</v>
      </c>
      <c r="I164">
        <v>68.517099999999999</v>
      </c>
      <c r="J164">
        <v>-4.3385600000000003E-2</v>
      </c>
      <c r="K164">
        <v>-2.8627000000000001E-3</v>
      </c>
      <c r="L164">
        <v>2.5203300000000001E-2</v>
      </c>
      <c r="M164">
        <v>5.3269299999999999E-2</v>
      </c>
      <c r="N164" s="1">
        <v>9.3792100000000003E-2</v>
      </c>
      <c r="O164" s="1">
        <v>-3.1681599999999997E-2</v>
      </c>
      <c r="P164">
        <v>8.8412999999999999E-3</v>
      </c>
      <c r="Q164">
        <v>3.6907299999999997E-2</v>
      </c>
      <c r="R164">
        <v>6.4973299999999998E-2</v>
      </c>
      <c r="S164">
        <v>0.1054961</v>
      </c>
      <c r="T164">
        <v>15</v>
      </c>
      <c r="U164">
        <v>18</v>
      </c>
    </row>
    <row r="165" spans="1:21">
      <c r="A165" s="12">
        <v>41515</v>
      </c>
      <c r="B165" s="13">
        <v>4</v>
      </c>
      <c r="C165" t="s">
        <v>38</v>
      </c>
      <c r="D165" t="s">
        <v>41</v>
      </c>
      <c r="E165" t="str">
        <f t="shared" si="2"/>
        <v>415154Average Per Device100% Cycling</v>
      </c>
      <c r="F165">
        <v>0.55427380000000004</v>
      </c>
      <c r="G165" s="9">
        <v>0.59812180000000004</v>
      </c>
      <c r="H165">
        <v>0.59061090000000005</v>
      </c>
      <c r="I165">
        <v>68.674499999999995</v>
      </c>
      <c r="J165">
        <v>-1.5275499999999999E-2</v>
      </c>
      <c r="K165">
        <v>1.9655099999999998E-2</v>
      </c>
      <c r="L165">
        <v>4.3847999999999998E-2</v>
      </c>
      <c r="M165">
        <v>6.8040799999999999E-2</v>
      </c>
      <c r="N165" s="1">
        <v>0.1029714</v>
      </c>
      <c r="O165" s="1">
        <v>-2.2786399999999998E-2</v>
      </c>
      <c r="P165">
        <v>1.2144200000000001E-2</v>
      </c>
      <c r="Q165">
        <v>3.6337099999999997E-2</v>
      </c>
      <c r="R165">
        <v>6.0529899999999998E-2</v>
      </c>
      <c r="S165">
        <v>9.5460500000000004E-2</v>
      </c>
      <c r="T165">
        <v>15</v>
      </c>
      <c r="U165">
        <v>18</v>
      </c>
    </row>
    <row r="166" spans="1:21">
      <c r="A166" s="12">
        <v>41515</v>
      </c>
      <c r="B166" s="13">
        <v>4</v>
      </c>
      <c r="C166" t="s">
        <v>37</v>
      </c>
      <c r="D166" t="s">
        <v>40</v>
      </c>
      <c r="E166" t="str">
        <f t="shared" si="2"/>
        <v>415154Average Per Premise50% Cycling</v>
      </c>
      <c r="F166">
        <v>0.78486350000000005</v>
      </c>
      <c r="G166" s="9">
        <v>0.80867080000000002</v>
      </c>
      <c r="H166">
        <v>0.83484349999999996</v>
      </c>
      <c r="I166">
        <v>68.517099999999999</v>
      </c>
      <c r="J166">
        <v>-5.4037000000000002E-2</v>
      </c>
      <c r="K166">
        <v>-8.0458999999999999E-3</v>
      </c>
      <c r="L166">
        <v>2.38073E-2</v>
      </c>
      <c r="M166">
        <v>5.5660500000000002E-2</v>
      </c>
      <c r="N166" s="1">
        <v>0.10165150000000001</v>
      </c>
      <c r="O166" s="1">
        <v>-2.7864300000000002E-2</v>
      </c>
      <c r="P166">
        <v>1.8126799999999998E-2</v>
      </c>
      <c r="Q166">
        <v>4.9979999999999997E-2</v>
      </c>
      <c r="R166">
        <v>8.1833199999999995E-2</v>
      </c>
      <c r="S166">
        <v>0.1278242</v>
      </c>
      <c r="T166">
        <v>15</v>
      </c>
      <c r="U166">
        <v>18</v>
      </c>
    </row>
    <row r="167" spans="1:21">
      <c r="A167" s="12">
        <v>41515</v>
      </c>
      <c r="B167" s="13">
        <v>4</v>
      </c>
      <c r="C167" t="s">
        <v>37</v>
      </c>
      <c r="D167" t="s">
        <v>41</v>
      </c>
      <c r="E167" t="str">
        <f t="shared" si="2"/>
        <v>415154Average Per Premise100% Cycling</v>
      </c>
      <c r="F167">
        <v>0.63343780000000005</v>
      </c>
      <c r="G167" s="9">
        <v>0.68220130000000001</v>
      </c>
      <c r="H167">
        <v>0.67291889999999999</v>
      </c>
      <c r="I167">
        <v>68.674499999999995</v>
      </c>
      <c r="J167">
        <v>-1.8576100000000002E-2</v>
      </c>
      <c r="K167">
        <v>2.1208600000000001E-2</v>
      </c>
      <c r="L167">
        <v>4.8763500000000001E-2</v>
      </c>
      <c r="M167">
        <v>7.6318300000000006E-2</v>
      </c>
      <c r="N167" s="1">
        <v>0.1161031</v>
      </c>
      <c r="O167" s="1">
        <v>-2.7858500000000001E-2</v>
      </c>
      <c r="P167">
        <v>1.1926300000000001E-2</v>
      </c>
      <c r="Q167">
        <v>3.9481099999999998E-2</v>
      </c>
      <c r="R167">
        <v>6.7035899999999995E-2</v>
      </c>
      <c r="S167">
        <v>0.1068207</v>
      </c>
      <c r="T167">
        <v>15</v>
      </c>
      <c r="U167">
        <v>18</v>
      </c>
    </row>
    <row r="168" spans="1:21">
      <c r="A168" s="12">
        <v>41515</v>
      </c>
      <c r="B168" s="13">
        <v>4</v>
      </c>
      <c r="C168" t="s">
        <v>39</v>
      </c>
      <c r="D168" t="s">
        <v>40</v>
      </c>
      <c r="E168" t="str">
        <f t="shared" si="2"/>
        <v>415154Average Per Ton50% Cycling</v>
      </c>
      <c r="F168">
        <v>0.20684140000000001</v>
      </c>
      <c r="G168" s="9">
        <v>0.20593210000000001</v>
      </c>
      <c r="H168">
        <v>0.2073566</v>
      </c>
      <c r="I168">
        <v>68.517099999999999</v>
      </c>
      <c r="J168">
        <v>-2.0819299999999999E-2</v>
      </c>
      <c r="K168">
        <v>-9.0562999999999998E-3</v>
      </c>
      <c r="L168">
        <v>-9.0930000000000004E-4</v>
      </c>
      <c r="M168">
        <v>7.2376999999999997E-3</v>
      </c>
      <c r="N168" s="1">
        <v>1.9000599999999999E-2</v>
      </c>
      <c r="O168" s="1">
        <v>-1.93948E-2</v>
      </c>
      <c r="P168">
        <v>-7.6318000000000002E-3</v>
      </c>
      <c r="Q168">
        <v>5.151E-4</v>
      </c>
      <c r="R168">
        <v>8.6621000000000007E-3</v>
      </c>
      <c r="S168">
        <v>2.0425100000000002E-2</v>
      </c>
      <c r="T168">
        <v>15</v>
      </c>
      <c r="U168">
        <v>18</v>
      </c>
    </row>
    <row r="169" spans="1:21">
      <c r="A169" s="12">
        <v>41515</v>
      </c>
      <c r="B169" s="13">
        <v>4</v>
      </c>
      <c r="C169" t="s">
        <v>39</v>
      </c>
      <c r="D169" t="s">
        <v>41</v>
      </c>
      <c r="E169" t="str">
        <f t="shared" si="2"/>
        <v>415154Average Per Ton100% Cycling</v>
      </c>
      <c r="F169">
        <v>0.15484909999999999</v>
      </c>
      <c r="G169" s="9">
        <v>0.1657805</v>
      </c>
      <c r="H169">
        <v>0.1691155</v>
      </c>
      <c r="I169">
        <v>68.674499999999995</v>
      </c>
      <c r="J169">
        <v>-5.0793000000000001E-3</v>
      </c>
      <c r="K169">
        <v>4.3798999999999999E-3</v>
      </c>
      <c r="L169">
        <v>1.0931400000000001E-2</v>
      </c>
      <c r="M169">
        <v>1.74828E-2</v>
      </c>
      <c r="N169" s="1">
        <v>2.6942000000000001E-2</v>
      </c>
      <c r="O169" s="1">
        <v>-1.7443000000000001E-3</v>
      </c>
      <c r="P169">
        <v>7.7149000000000002E-3</v>
      </c>
      <c r="Q169">
        <v>1.42664E-2</v>
      </c>
      <c r="R169">
        <v>2.0817800000000001E-2</v>
      </c>
      <c r="S169">
        <v>3.0276999999999998E-2</v>
      </c>
      <c r="T169">
        <v>15</v>
      </c>
      <c r="U169">
        <v>18</v>
      </c>
    </row>
    <row r="170" spans="1:21">
      <c r="A170" s="12">
        <v>41515</v>
      </c>
      <c r="B170" s="13">
        <v>5</v>
      </c>
      <c r="C170" t="s">
        <v>38</v>
      </c>
      <c r="D170" t="s">
        <v>40</v>
      </c>
      <c r="E170" t="str">
        <f t="shared" si="2"/>
        <v>415155Average Per Device50% Cycling</v>
      </c>
      <c r="F170">
        <v>0.6897084</v>
      </c>
      <c r="G170" s="9">
        <v>0.64446899999999996</v>
      </c>
      <c r="H170">
        <v>0.65493670000000004</v>
      </c>
      <c r="I170">
        <v>68.480699999999999</v>
      </c>
      <c r="J170">
        <v>-0.10919760000000001</v>
      </c>
      <c r="K170">
        <v>-7.1410600000000005E-2</v>
      </c>
      <c r="L170">
        <v>-4.5239399999999999E-2</v>
      </c>
      <c r="M170">
        <v>-1.90682E-2</v>
      </c>
      <c r="N170" s="1">
        <v>1.8718800000000001E-2</v>
      </c>
      <c r="O170" s="1">
        <v>-9.8729800000000006E-2</v>
      </c>
      <c r="P170">
        <v>-6.0942799999999998E-2</v>
      </c>
      <c r="Q170">
        <v>-3.4771700000000003E-2</v>
      </c>
      <c r="R170">
        <v>-8.6005000000000005E-3</v>
      </c>
      <c r="S170">
        <v>2.9186500000000001E-2</v>
      </c>
      <c r="T170">
        <v>15</v>
      </c>
      <c r="U170">
        <v>18</v>
      </c>
    </row>
    <row r="171" spans="1:21">
      <c r="A171" s="12">
        <v>41515</v>
      </c>
      <c r="B171" s="13">
        <v>5</v>
      </c>
      <c r="C171" t="s">
        <v>38</v>
      </c>
      <c r="D171" t="s">
        <v>41</v>
      </c>
      <c r="E171" t="str">
        <f t="shared" si="2"/>
        <v>415155Average Per Device100% Cycling</v>
      </c>
      <c r="F171">
        <v>0.53685450000000001</v>
      </c>
      <c r="G171" s="9">
        <v>0.62435759999999996</v>
      </c>
      <c r="H171">
        <v>0.61651730000000005</v>
      </c>
      <c r="I171">
        <v>68.697900000000004</v>
      </c>
      <c r="J171">
        <v>3.2188899999999999E-2</v>
      </c>
      <c r="K171">
        <v>6.4868999999999996E-2</v>
      </c>
      <c r="L171">
        <v>8.75031E-2</v>
      </c>
      <c r="M171">
        <v>0.11013729999999999</v>
      </c>
      <c r="N171" s="1">
        <v>0.14281740000000001</v>
      </c>
      <c r="O171" s="1">
        <v>2.4348600000000001E-2</v>
      </c>
      <c r="P171">
        <v>5.7028700000000002E-2</v>
      </c>
      <c r="Q171">
        <v>7.9662800000000006E-2</v>
      </c>
      <c r="R171">
        <v>0.1022969</v>
      </c>
      <c r="S171">
        <v>0.13497700000000001</v>
      </c>
      <c r="T171">
        <v>15</v>
      </c>
      <c r="U171">
        <v>18</v>
      </c>
    </row>
    <row r="172" spans="1:21">
      <c r="A172" s="12">
        <v>41515</v>
      </c>
      <c r="B172" s="13">
        <v>5</v>
      </c>
      <c r="C172" t="s">
        <v>37</v>
      </c>
      <c r="D172" t="s">
        <v>40</v>
      </c>
      <c r="E172" t="str">
        <f t="shared" si="2"/>
        <v>415155Average Per Premise50% Cycling</v>
      </c>
      <c r="F172">
        <v>0.77762370000000003</v>
      </c>
      <c r="G172" s="9">
        <v>0.71611990000000003</v>
      </c>
      <c r="H172">
        <v>0.73929719999999999</v>
      </c>
      <c r="I172">
        <v>68.480699999999999</v>
      </c>
      <c r="J172">
        <v>-0.13232160000000001</v>
      </c>
      <c r="K172">
        <v>-9.0481900000000004E-2</v>
      </c>
      <c r="L172">
        <v>-6.1503799999999997E-2</v>
      </c>
      <c r="M172">
        <v>-3.2525800000000001E-2</v>
      </c>
      <c r="N172" s="1">
        <v>9.3139999999999994E-3</v>
      </c>
      <c r="O172" s="1">
        <v>-0.1091443</v>
      </c>
      <c r="P172">
        <v>-6.7304600000000006E-2</v>
      </c>
      <c r="Q172">
        <v>-3.8326600000000002E-2</v>
      </c>
      <c r="R172">
        <v>-9.3484999999999992E-3</v>
      </c>
      <c r="S172">
        <v>3.2491199999999998E-2</v>
      </c>
      <c r="T172">
        <v>15</v>
      </c>
      <c r="U172">
        <v>18</v>
      </c>
    </row>
    <row r="173" spans="1:21">
      <c r="A173" s="12">
        <v>41515</v>
      </c>
      <c r="B173" s="13">
        <v>5</v>
      </c>
      <c r="C173" t="s">
        <v>37</v>
      </c>
      <c r="D173" t="s">
        <v>41</v>
      </c>
      <c r="E173" t="str">
        <f t="shared" si="2"/>
        <v>415155Average Per Premise100% Cycling</v>
      </c>
      <c r="F173">
        <v>0.62069249999999998</v>
      </c>
      <c r="G173" s="9">
        <v>0.71964879999999998</v>
      </c>
      <c r="H173">
        <v>0.70985699999999996</v>
      </c>
      <c r="I173">
        <v>68.697900000000004</v>
      </c>
      <c r="J173">
        <v>3.1559700000000003E-2</v>
      </c>
      <c r="K173">
        <v>7.1378200000000003E-2</v>
      </c>
      <c r="L173">
        <v>9.8956299999999997E-2</v>
      </c>
      <c r="M173">
        <v>0.12653449999999999</v>
      </c>
      <c r="N173" s="1">
        <v>0.1663529</v>
      </c>
      <c r="O173" s="1">
        <v>2.17679E-2</v>
      </c>
      <c r="P173">
        <v>6.1586399999999999E-2</v>
      </c>
      <c r="Q173">
        <v>8.9164499999999994E-2</v>
      </c>
      <c r="R173">
        <v>0.1167426</v>
      </c>
      <c r="S173">
        <v>0.15656110000000001</v>
      </c>
      <c r="T173">
        <v>15</v>
      </c>
      <c r="U173">
        <v>18</v>
      </c>
    </row>
    <row r="174" spans="1:21">
      <c r="A174" s="12">
        <v>41515</v>
      </c>
      <c r="B174" s="13">
        <v>5</v>
      </c>
      <c r="C174" t="s">
        <v>39</v>
      </c>
      <c r="D174" t="s">
        <v>40</v>
      </c>
      <c r="E174" t="str">
        <f t="shared" si="2"/>
        <v>415155Average Per Ton50% Cycling</v>
      </c>
      <c r="F174">
        <v>0.2026965</v>
      </c>
      <c r="G174" s="9">
        <v>0.1855677</v>
      </c>
      <c r="H174">
        <v>0.1868513</v>
      </c>
      <c r="I174">
        <v>68.480699999999999</v>
      </c>
      <c r="J174">
        <v>-3.57074E-2</v>
      </c>
      <c r="K174">
        <v>-2.4731E-2</v>
      </c>
      <c r="L174">
        <v>-1.71287E-2</v>
      </c>
      <c r="M174">
        <v>-9.5265000000000002E-3</v>
      </c>
      <c r="N174" s="1">
        <v>1.4499000000000001E-3</v>
      </c>
      <c r="O174" s="1">
        <v>-3.4423799999999997E-2</v>
      </c>
      <c r="P174">
        <v>-2.34474E-2</v>
      </c>
      <c r="Q174">
        <v>-1.5845100000000001E-2</v>
      </c>
      <c r="R174">
        <v>-8.2428999999999992E-3</v>
      </c>
      <c r="S174">
        <v>2.7334999999999998E-3</v>
      </c>
      <c r="T174">
        <v>15</v>
      </c>
      <c r="U174">
        <v>18</v>
      </c>
    </row>
    <row r="175" spans="1:21">
      <c r="A175" s="12">
        <v>41515</v>
      </c>
      <c r="B175" s="13">
        <v>5</v>
      </c>
      <c r="C175" t="s">
        <v>39</v>
      </c>
      <c r="D175" t="s">
        <v>41</v>
      </c>
      <c r="E175" t="str">
        <f t="shared" si="2"/>
        <v>415155Average Per Ton100% Cycling</v>
      </c>
      <c r="F175">
        <v>0.14972089999999999</v>
      </c>
      <c r="G175" s="9">
        <v>0.17355429999999999</v>
      </c>
      <c r="H175">
        <v>0.1770457</v>
      </c>
      <c r="I175">
        <v>68.697900000000004</v>
      </c>
      <c r="J175">
        <v>8.8436999999999995E-3</v>
      </c>
      <c r="K175">
        <v>1.7699699999999999E-2</v>
      </c>
      <c r="L175">
        <v>2.3833400000000001E-2</v>
      </c>
      <c r="M175">
        <v>2.9967000000000001E-2</v>
      </c>
      <c r="N175" s="1">
        <v>3.8823099999999999E-2</v>
      </c>
      <c r="O175" s="1">
        <v>1.2335E-2</v>
      </c>
      <c r="P175">
        <v>2.1191100000000001E-2</v>
      </c>
      <c r="Q175">
        <v>2.73247E-2</v>
      </c>
      <c r="R175">
        <v>3.3458399999999999E-2</v>
      </c>
      <c r="S175">
        <v>4.2314400000000002E-2</v>
      </c>
      <c r="T175">
        <v>15</v>
      </c>
      <c r="U175">
        <v>18</v>
      </c>
    </row>
    <row r="176" spans="1:21">
      <c r="A176" s="12">
        <v>41515</v>
      </c>
      <c r="B176" s="13">
        <v>6</v>
      </c>
      <c r="C176" t="s">
        <v>38</v>
      </c>
      <c r="D176" t="s">
        <v>40</v>
      </c>
      <c r="E176" t="str">
        <f t="shared" si="2"/>
        <v>415156Average Per Device50% Cycling</v>
      </c>
      <c r="F176">
        <v>0.68919629999999998</v>
      </c>
      <c r="G176" s="9">
        <v>0.69841520000000001</v>
      </c>
      <c r="H176">
        <v>0.70975920000000003</v>
      </c>
      <c r="I176">
        <v>67.732299999999995</v>
      </c>
      <c r="J176">
        <v>-5.2972600000000002E-2</v>
      </c>
      <c r="K176">
        <v>-1.6229299999999999E-2</v>
      </c>
      <c r="L176">
        <v>9.2189000000000004E-3</v>
      </c>
      <c r="M176">
        <v>3.4667200000000002E-2</v>
      </c>
      <c r="N176" s="1">
        <v>7.1410399999999999E-2</v>
      </c>
      <c r="O176" s="1">
        <v>-4.1628600000000002E-2</v>
      </c>
      <c r="P176">
        <v>-4.8853999999999998E-3</v>
      </c>
      <c r="Q176">
        <v>2.0562899999999999E-2</v>
      </c>
      <c r="R176">
        <v>4.6011099999999999E-2</v>
      </c>
      <c r="S176">
        <v>8.2754400000000006E-2</v>
      </c>
      <c r="T176">
        <v>15</v>
      </c>
      <c r="U176">
        <v>18</v>
      </c>
    </row>
    <row r="177" spans="1:21">
      <c r="A177" s="12">
        <v>41515</v>
      </c>
      <c r="B177" s="13">
        <v>6</v>
      </c>
      <c r="C177" t="s">
        <v>38</v>
      </c>
      <c r="D177" t="s">
        <v>41</v>
      </c>
      <c r="E177" t="str">
        <f t="shared" si="2"/>
        <v>415156Average Per Device100% Cycling</v>
      </c>
      <c r="F177">
        <v>0.59889760000000003</v>
      </c>
      <c r="G177" s="9">
        <v>0.59481470000000003</v>
      </c>
      <c r="H177">
        <v>0.58734529999999996</v>
      </c>
      <c r="I177">
        <v>68.044799999999995</v>
      </c>
      <c r="J177">
        <v>-5.0033000000000001E-2</v>
      </c>
      <c r="K177">
        <v>-2.2885300000000001E-2</v>
      </c>
      <c r="L177">
        <v>-4.0829999999999998E-3</v>
      </c>
      <c r="M177">
        <v>1.4719400000000001E-2</v>
      </c>
      <c r="N177" s="1">
        <v>4.1867000000000001E-2</v>
      </c>
      <c r="O177" s="1">
        <v>-5.7502299999999999E-2</v>
      </c>
      <c r="P177">
        <v>-3.0354699999999998E-2</v>
      </c>
      <c r="Q177">
        <v>-1.15523E-2</v>
      </c>
      <c r="R177">
        <v>7.2500000000000004E-3</v>
      </c>
      <c r="S177">
        <v>3.4397700000000003E-2</v>
      </c>
      <c r="T177">
        <v>15</v>
      </c>
      <c r="U177">
        <v>18</v>
      </c>
    </row>
    <row r="178" spans="1:21">
      <c r="A178" s="12">
        <v>41515</v>
      </c>
      <c r="B178" s="13">
        <v>6</v>
      </c>
      <c r="C178" t="s">
        <v>37</v>
      </c>
      <c r="D178" t="s">
        <v>40</v>
      </c>
      <c r="E178" t="str">
        <f t="shared" si="2"/>
        <v>415156Average Per Premise50% Cycling</v>
      </c>
      <c r="F178">
        <v>0.77237579999999995</v>
      </c>
      <c r="G178" s="9">
        <v>0.7723506</v>
      </c>
      <c r="H178">
        <v>0.79734780000000005</v>
      </c>
      <c r="I178">
        <v>67.732299999999995</v>
      </c>
      <c r="J178">
        <v>-6.7794999999999994E-2</v>
      </c>
      <c r="K178">
        <v>-2.7755999999999999E-2</v>
      </c>
      <c r="L178">
        <v>-2.5199999999999999E-5</v>
      </c>
      <c r="M178">
        <v>2.77057E-2</v>
      </c>
      <c r="N178" s="1">
        <v>6.7744600000000002E-2</v>
      </c>
      <c r="O178" s="1">
        <v>-4.2797799999999997E-2</v>
      </c>
      <c r="P178">
        <v>-2.7588000000000001E-3</v>
      </c>
      <c r="Q178">
        <v>2.4972000000000001E-2</v>
      </c>
      <c r="R178">
        <v>5.2702899999999997E-2</v>
      </c>
      <c r="S178">
        <v>9.2741799999999999E-2</v>
      </c>
      <c r="T178">
        <v>15</v>
      </c>
      <c r="U178">
        <v>18</v>
      </c>
    </row>
    <row r="179" spans="1:21">
      <c r="A179" s="12">
        <v>41515</v>
      </c>
      <c r="B179" s="13">
        <v>6</v>
      </c>
      <c r="C179" t="s">
        <v>37</v>
      </c>
      <c r="D179" t="s">
        <v>41</v>
      </c>
      <c r="E179" t="str">
        <f t="shared" si="2"/>
        <v>415156Average Per Premise100% Cycling</v>
      </c>
      <c r="F179">
        <v>0.6796508</v>
      </c>
      <c r="G179" s="9">
        <v>0.69218060000000003</v>
      </c>
      <c r="H179">
        <v>0.68276239999999999</v>
      </c>
      <c r="I179">
        <v>68.044799999999995</v>
      </c>
      <c r="J179">
        <v>-4.5562800000000001E-2</v>
      </c>
      <c r="K179">
        <v>-1.12412E-2</v>
      </c>
      <c r="L179">
        <v>1.2529800000000001E-2</v>
      </c>
      <c r="M179">
        <v>3.6300800000000001E-2</v>
      </c>
      <c r="N179" s="1">
        <v>7.0622400000000002E-2</v>
      </c>
      <c r="O179" s="1">
        <v>-5.4980899999999999E-2</v>
      </c>
      <c r="P179">
        <v>-2.0659400000000001E-2</v>
      </c>
      <c r="Q179">
        <v>3.1116999999999998E-3</v>
      </c>
      <c r="R179">
        <v>2.6882699999999999E-2</v>
      </c>
      <c r="S179">
        <v>6.1204300000000003E-2</v>
      </c>
      <c r="T179">
        <v>15</v>
      </c>
      <c r="U179">
        <v>18</v>
      </c>
    </row>
    <row r="180" spans="1:21">
      <c r="A180" s="12">
        <v>41515</v>
      </c>
      <c r="B180" s="13">
        <v>6</v>
      </c>
      <c r="C180" t="s">
        <v>39</v>
      </c>
      <c r="D180" t="s">
        <v>40</v>
      </c>
      <c r="E180" t="str">
        <f t="shared" si="2"/>
        <v>415156Average Per Ton50% Cycling</v>
      </c>
      <c r="F180">
        <v>0.2021193</v>
      </c>
      <c r="G180" s="9">
        <v>0.20051479999999999</v>
      </c>
      <c r="H180">
        <v>0.20190179999999999</v>
      </c>
      <c r="I180">
        <v>67.732299999999995</v>
      </c>
      <c r="J180">
        <v>-1.97267E-2</v>
      </c>
      <c r="K180">
        <v>-9.0200000000000002E-3</v>
      </c>
      <c r="L180">
        <v>-1.6045E-3</v>
      </c>
      <c r="M180">
        <v>5.8108999999999999E-3</v>
      </c>
      <c r="N180" s="1">
        <v>1.65177E-2</v>
      </c>
      <c r="O180" s="1">
        <v>-1.83397E-2</v>
      </c>
      <c r="P180">
        <v>-7.6328999999999998E-3</v>
      </c>
      <c r="Q180">
        <v>-2.175E-4</v>
      </c>
      <c r="R180">
        <v>7.1980000000000004E-3</v>
      </c>
      <c r="S180">
        <v>1.7904699999999999E-2</v>
      </c>
      <c r="T180">
        <v>15</v>
      </c>
      <c r="U180">
        <v>18</v>
      </c>
    </row>
    <row r="181" spans="1:21">
      <c r="A181" s="12">
        <v>41515</v>
      </c>
      <c r="B181" s="13">
        <v>6</v>
      </c>
      <c r="C181" t="s">
        <v>39</v>
      </c>
      <c r="D181" t="s">
        <v>41</v>
      </c>
      <c r="E181" t="str">
        <f t="shared" si="2"/>
        <v>415156Average Per Ton100% Cycling</v>
      </c>
      <c r="F181">
        <v>0.16657459999999999</v>
      </c>
      <c r="G181" s="9">
        <v>0.16765079999999999</v>
      </c>
      <c r="H181">
        <v>0.17102349999999999</v>
      </c>
      <c r="I181">
        <v>68.044799999999995</v>
      </c>
      <c r="J181">
        <v>-1.2093599999999999E-2</v>
      </c>
      <c r="K181">
        <v>-4.3128000000000003E-3</v>
      </c>
      <c r="L181">
        <v>1.0763000000000001E-3</v>
      </c>
      <c r="M181">
        <v>6.4653000000000002E-3</v>
      </c>
      <c r="N181" s="1">
        <v>1.4246200000000001E-2</v>
      </c>
      <c r="O181" s="1">
        <v>-8.7209999999999996E-3</v>
      </c>
      <c r="P181">
        <v>-9.4010000000000003E-4</v>
      </c>
      <c r="Q181">
        <v>4.4489000000000004E-3</v>
      </c>
      <c r="R181">
        <v>9.8379000000000001E-3</v>
      </c>
      <c r="S181">
        <v>1.76188E-2</v>
      </c>
      <c r="T181">
        <v>15</v>
      </c>
      <c r="U181">
        <v>18</v>
      </c>
    </row>
    <row r="182" spans="1:21">
      <c r="A182" s="12">
        <v>41515</v>
      </c>
      <c r="B182" s="13">
        <v>7</v>
      </c>
      <c r="C182" t="s">
        <v>38</v>
      </c>
      <c r="D182" t="s">
        <v>40</v>
      </c>
      <c r="E182" t="str">
        <f t="shared" si="2"/>
        <v>415157Average Per Device50% Cycling</v>
      </c>
      <c r="F182">
        <v>0.79390669999999997</v>
      </c>
      <c r="G182" s="9">
        <v>0.79079500000000003</v>
      </c>
      <c r="H182">
        <v>0.8036394</v>
      </c>
      <c r="I182">
        <v>68.962500000000006</v>
      </c>
      <c r="J182">
        <v>-7.0846999999999993E-2</v>
      </c>
      <c r="K182">
        <v>-3.0828399999999999E-2</v>
      </c>
      <c r="L182">
        <v>-3.1116999999999998E-3</v>
      </c>
      <c r="M182">
        <v>2.4604999999999998E-2</v>
      </c>
      <c r="N182" s="1">
        <v>6.46235E-2</v>
      </c>
      <c r="O182" s="1">
        <v>-5.8002600000000001E-2</v>
      </c>
      <c r="P182">
        <v>-1.7984099999999999E-2</v>
      </c>
      <c r="Q182">
        <v>9.7327000000000004E-3</v>
      </c>
      <c r="R182">
        <v>3.7449400000000001E-2</v>
      </c>
      <c r="S182">
        <v>7.7467900000000006E-2</v>
      </c>
      <c r="T182">
        <v>15</v>
      </c>
      <c r="U182">
        <v>18</v>
      </c>
    </row>
    <row r="183" spans="1:21">
      <c r="A183" s="12">
        <v>41515</v>
      </c>
      <c r="B183" s="13">
        <v>7</v>
      </c>
      <c r="C183" t="s">
        <v>38</v>
      </c>
      <c r="D183" t="s">
        <v>41</v>
      </c>
      <c r="E183" t="str">
        <f t="shared" si="2"/>
        <v>415157Average Per Device100% Cycling</v>
      </c>
      <c r="F183">
        <v>0.67847650000000004</v>
      </c>
      <c r="G183" s="9">
        <v>0.70145900000000005</v>
      </c>
      <c r="H183">
        <v>0.6926504</v>
      </c>
      <c r="I183">
        <v>69.121200000000002</v>
      </c>
      <c r="J183">
        <v>-2.6635499999999999E-2</v>
      </c>
      <c r="K183">
        <v>2.6792000000000001E-3</v>
      </c>
      <c r="L183">
        <v>2.2982499999999999E-2</v>
      </c>
      <c r="M183">
        <v>4.3285799999999999E-2</v>
      </c>
      <c r="N183" s="1">
        <v>7.2600499999999998E-2</v>
      </c>
      <c r="O183" s="1">
        <v>-3.5444099999999999E-2</v>
      </c>
      <c r="P183">
        <v>-6.1294000000000001E-3</v>
      </c>
      <c r="Q183">
        <v>1.41739E-2</v>
      </c>
      <c r="R183">
        <v>3.44772E-2</v>
      </c>
      <c r="S183">
        <v>6.3791899999999999E-2</v>
      </c>
      <c r="T183">
        <v>15</v>
      </c>
      <c r="U183">
        <v>18</v>
      </c>
    </row>
    <row r="184" spans="1:21">
      <c r="A184" s="12">
        <v>41515</v>
      </c>
      <c r="B184" s="13">
        <v>7</v>
      </c>
      <c r="C184" t="s">
        <v>37</v>
      </c>
      <c r="D184" t="s">
        <v>40</v>
      </c>
      <c r="E184" t="str">
        <f t="shared" si="2"/>
        <v>415157Average Per Premise50% Cycling</v>
      </c>
      <c r="F184">
        <v>0.88977059999999997</v>
      </c>
      <c r="G184" s="9">
        <v>0.87878270000000003</v>
      </c>
      <c r="H184">
        <v>0.90722449999999999</v>
      </c>
      <c r="I184">
        <v>68.962500000000006</v>
      </c>
      <c r="J184">
        <v>-8.5144899999999996E-2</v>
      </c>
      <c r="K184">
        <v>-4.1332399999999998E-2</v>
      </c>
      <c r="L184">
        <v>-1.09879E-2</v>
      </c>
      <c r="M184">
        <v>1.9356499999999999E-2</v>
      </c>
      <c r="N184" s="1">
        <v>6.3169100000000006E-2</v>
      </c>
      <c r="O184" s="1">
        <v>-5.6703099999999999E-2</v>
      </c>
      <c r="P184">
        <v>-1.2890499999999999E-2</v>
      </c>
      <c r="Q184">
        <v>1.7453900000000001E-2</v>
      </c>
      <c r="R184">
        <v>4.7798399999999998E-2</v>
      </c>
      <c r="S184">
        <v>9.1610899999999995E-2</v>
      </c>
      <c r="T184">
        <v>15</v>
      </c>
      <c r="U184">
        <v>18</v>
      </c>
    </row>
    <row r="185" spans="1:21">
      <c r="A185" s="12">
        <v>41515</v>
      </c>
      <c r="B185" s="13">
        <v>7</v>
      </c>
      <c r="C185" t="s">
        <v>37</v>
      </c>
      <c r="D185" t="s">
        <v>41</v>
      </c>
      <c r="E185" t="str">
        <f t="shared" si="2"/>
        <v>415157Average Per Premise100% Cycling</v>
      </c>
      <c r="F185">
        <v>0.76184819999999998</v>
      </c>
      <c r="G185" s="9">
        <v>0.81708250000000004</v>
      </c>
      <c r="H185">
        <v>0.80596489999999998</v>
      </c>
      <c r="I185">
        <v>69.121200000000002</v>
      </c>
      <c r="J185">
        <v>-7.7216999999999997E-3</v>
      </c>
      <c r="K185">
        <v>2.9473200000000001E-2</v>
      </c>
      <c r="L185">
        <v>5.52343E-2</v>
      </c>
      <c r="M185">
        <v>8.0995399999999995E-2</v>
      </c>
      <c r="N185" s="1">
        <v>0.1181904</v>
      </c>
      <c r="O185" s="1">
        <v>-1.88393E-2</v>
      </c>
      <c r="P185">
        <v>1.83556E-2</v>
      </c>
      <c r="Q185">
        <v>4.4116700000000002E-2</v>
      </c>
      <c r="R185">
        <v>6.9877800000000004E-2</v>
      </c>
      <c r="S185">
        <v>0.1070728</v>
      </c>
      <c r="T185">
        <v>15</v>
      </c>
      <c r="U185">
        <v>18</v>
      </c>
    </row>
    <row r="186" spans="1:21">
      <c r="A186" s="12">
        <v>41515</v>
      </c>
      <c r="B186" s="13">
        <v>7</v>
      </c>
      <c r="C186" t="s">
        <v>39</v>
      </c>
      <c r="D186" t="s">
        <v>40</v>
      </c>
      <c r="E186" t="str">
        <f t="shared" si="2"/>
        <v>415157Average Per Ton50% Cycling</v>
      </c>
      <c r="F186">
        <v>0.22980300000000001</v>
      </c>
      <c r="G186" s="9">
        <v>0.22792019999999999</v>
      </c>
      <c r="H186">
        <v>0.2294968</v>
      </c>
      <c r="I186">
        <v>68.962500000000006</v>
      </c>
      <c r="J186">
        <v>-2.11796E-2</v>
      </c>
      <c r="K186">
        <v>-9.7789000000000001E-3</v>
      </c>
      <c r="L186">
        <v>-1.8828E-3</v>
      </c>
      <c r="M186">
        <v>6.0133000000000001E-3</v>
      </c>
      <c r="N186" s="1">
        <v>1.7413999999999999E-2</v>
      </c>
      <c r="O186" s="1">
        <v>-1.9602999999999999E-2</v>
      </c>
      <c r="P186">
        <v>-8.2022999999999992E-3</v>
      </c>
      <c r="Q186">
        <v>-3.0620000000000002E-4</v>
      </c>
      <c r="R186">
        <v>7.5899000000000001E-3</v>
      </c>
      <c r="S186">
        <v>1.89906E-2</v>
      </c>
      <c r="T186">
        <v>15</v>
      </c>
      <c r="U186">
        <v>18</v>
      </c>
    </row>
    <row r="187" spans="1:21">
      <c r="A187" s="12">
        <v>41515</v>
      </c>
      <c r="B187" s="13">
        <v>7</v>
      </c>
      <c r="C187" t="s">
        <v>39</v>
      </c>
      <c r="D187" t="s">
        <v>41</v>
      </c>
      <c r="E187" t="str">
        <f t="shared" si="2"/>
        <v>415157Average Per Ton100% Cycling</v>
      </c>
      <c r="F187">
        <v>0.1872481</v>
      </c>
      <c r="G187" s="9">
        <v>0.19645309999999999</v>
      </c>
      <c r="H187">
        <v>0.2004051</v>
      </c>
      <c r="I187">
        <v>69.121200000000002</v>
      </c>
      <c r="J187">
        <v>-5.1146000000000004E-3</v>
      </c>
      <c r="K187">
        <v>3.3454999999999999E-3</v>
      </c>
      <c r="L187">
        <v>9.2049999999999996E-3</v>
      </c>
      <c r="M187">
        <v>1.50644E-2</v>
      </c>
      <c r="N187" s="1">
        <v>2.35246E-2</v>
      </c>
      <c r="O187" s="1">
        <v>-1.1626E-3</v>
      </c>
      <c r="P187">
        <v>7.2975999999999996E-3</v>
      </c>
      <c r="Q187">
        <v>1.3157E-2</v>
      </c>
      <c r="R187">
        <v>1.9016499999999999E-2</v>
      </c>
      <c r="S187">
        <v>2.74766E-2</v>
      </c>
      <c r="T187">
        <v>15</v>
      </c>
      <c r="U187">
        <v>18</v>
      </c>
    </row>
    <row r="188" spans="1:21">
      <c r="A188" s="12">
        <v>41515</v>
      </c>
      <c r="B188" s="13">
        <v>8</v>
      </c>
      <c r="C188" t="s">
        <v>38</v>
      </c>
      <c r="D188" t="s">
        <v>40</v>
      </c>
      <c r="E188" t="str">
        <f t="shared" si="2"/>
        <v>415158Average Per Device50% Cycling</v>
      </c>
      <c r="F188">
        <v>0.8196099</v>
      </c>
      <c r="G188" s="9">
        <v>0.82875080000000001</v>
      </c>
      <c r="H188">
        <v>0.84221170000000001</v>
      </c>
      <c r="I188">
        <v>72.998900000000006</v>
      </c>
      <c r="J188">
        <v>-5.9723499999999999E-2</v>
      </c>
      <c r="K188">
        <v>-1.9037800000000001E-2</v>
      </c>
      <c r="L188">
        <v>9.1409999999999998E-3</v>
      </c>
      <c r="M188">
        <v>3.7319699999999997E-2</v>
      </c>
      <c r="N188" s="1">
        <v>7.8005400000000003E-2</v>
      </c>
      <c r="O188" s="1">
        <v>-4.6262600000000001E-2</v>
      </c>
      <c r="P188">
        <v>-5.5769000000000001E-3</v>
      </c>
      <c r="Q188">
        <v>2.2601799999999998E-2</v>
      </c>
      <c r="R188">
        <v>5.0780600000000002E-2</v>
      </c>
      <c r="S188">
        <v>9.14663E-2</v>
      </c>
      <c r="T188">
        <v>15</v>
      </c>
      <c r="U188">
        <v>18</v>
      </c>
    </row>
    <row r="189" spans="1:21">
      <c r="A189" s="12">
        <v>41515</v>
      </c>
      <c r="B189" s="13">
        <v>8</v>
      </c>
      <c r="C189" t="s">
        <v>38</v>
      </c>
      <c r="D189" t="s">
        <v>41</v>
      </c>
      <c r="E189" t="str">
        <f t="shared" si="2"/>
        <v>415158Average Per Device100% Cycling</v>
      </c>
      <c r="F189">
        <v>0.67073360000000004</v>
      </c>
      <c r="G189" s="9">
        <v>0.73297939999999995</v>
      </c>
      <c r="H189">
        <v>0.7237751</v>
      </c>
      <c r="I189">
        <v>72.4084</v>
      </c>
      <c r="J189">
        <v>9.8917999999999992E-3</v>
      </c>
      <c r="K189">
        <v>4.0822999999999998E-2</v>
      </c>
      <c r="L189">
        <v>6.2245799999999997E-2</v>
      </c>
      <c r="M189">
        <v>8.3668599999999996E-2</v>
      </c>
      <c r="N189" s="1">
        <v>0.1145997</v>
      </c>
      <c r="O189" s="1">
        <v>6.8749999999999996E-4</v>
      </c>
      <c r="P189">
        <v>3.1618599999999997E-2</v>
      </c>
      <c r="Q189">
        <v>5.3041499999999998E-2</v>
      </c>
      <c r="R189">
        <v>7.4464299999999997E-2</v>
      </c>
      <c r="S189">
        <v>0.1053954</v>
      </c>
      <c r="T189">
        <v>15</v>
      </c>
      <c r="U189">
        <v>18</v>
      </c>
    </row>
    <row r="190" spans="1:21">
      <c r="A190" s="12">
        <v>41515</v>
      </c>
      <c r="B190" s="13">
        <v>8</v>
      </c>
      <c r="C190" t="s">
        <v>37</v>
      </c>
      <c r="D190" t="s">
        <v>40</v>
      </c>
      <c r="E190" t="str">
        <f t="shared" si="2"/>
        <v>415158Average Per Premise50% Cycling</v>
      </c>
      <c r="F190">
        <v>0.92745480000000002</v>
      </c>
      <c r="G190" s="9">
        <v>0.92042020000000002</v>
      </c>
      <c r="H190">
        <v>0.95020970000000005</v>
      </c>
      <c r="I190">
        <v>72.998900000000006</v>
      </c>
      <c r="J190">
        <v>-8.47083E-2</v>
      </c>
      <c r="K190">
        <v>-3.8817999999999998E-2</v>
      </c>
      <c r="L190">
        <v>-7.0345E-3</v>
      </c>
      <c r="M190">
        <v>2.4748900000000001E-2</v>
      </c>
      <c r="N190" s="1">
        <v>7.0639199999999999E-2</v>
      </c>
      <c r="O190" s="1">
        <v>-5.4918700000000001E-2</v>
      </c>
      <c r="P190">
        <v>-9.0285000000000001E-3</v>
      </c>
      <c r="Q190">
        <v>2.2755000000000001E-2</v>
      </c>
      <c r="R190">
        <v>5.4538400000000001E-2</v>
      </c>
      <c r="S190">
        <v>0.1004287</v>
      </c>
      <c r="T190">
        <v>15</v>
      </c>
      <c r="U190">
        <v>18</v>
      </c>
    </row>
    <row r="191" spans="1:21">
      <c r="A191" s="12">
        <v>41515</v>
      </c>
      <c r="B191" s="13">
        <v>8</v>
      </c>
      <c r="C191" t="s">
        <v>37</v>
      </c>
      <c r="D191" t="s">
        <v>41</v>
      </c>
      <c r="E191" t="str">
        <f t="shared" si="2"/>
        <v>415158Average Per Premise100% Cycling</v>
      </c>
      <c r="F191">
        <v>0.7611137</v>
      </c>
      <c r="G191" s="9">
        <v>0.84607670000000001</v>
      </c>
      <c r="H191">
        <v>0.83456459999999999</v>
      </c>
      <c r="I191">
        <v>72.4084</v>
      </c>
      <c r="J191">
        <v>2.0611899999999999E-2</v>
      </c>
      <c r="K191">
        <v>5.8631000000000003E-2</v>
      </c>
      <c r="L191">
        <v>8.4962999999999997E-2</v>
      </c>
      <c r="M191">
        <v>0.1112949</v>
      </c>
      <c r="N191" s="1">
        <v>0.149314</v>
      </c>
      <c r="O191" s="1">
        <v>9.0997999999999999E-3</v>
      </c>
      <c r="P191">
        <v>4.7118899999999998E-2</v>
      </c>
      <c r="Q191">
        <v>7.34509E-2</v>
      </c>
      <c r="R191">
        <v>9.9782800000000005E-2</v>
      </c>
      <c r="S191">
        <v>0.1378019</v>
      </c>
      <c r="T191">
        <v>15</v>
      </c>
      <c r="U191">
        <v>18</v>
      </c>
    </row>
    <row r="192" spans="1:21">
      <c r="A192" s="12">
        <v>41515</v>
      </c>
      <c r="B192" s="13">
        <v>8</v>
      </c>
      <c r="C192" t="s">
        <v>39</v>
      </c>
      <c r="D192" t="s">
        <v>40</v>
      </c>
      <c r="E192" t="str">
        <f t="shared" si="2"/>
        <v>415158Average Per Ton50% Cycling</v>
      </c>
      <c r="F192">
        <v>0.23905660000000001</v>
      </c>
      <c r="G192" s="9">
        <v>0.2395554</v>
      </c>
      <c r="H192">
        <v>0.2412125</v>
      </c>
      <c r="I192">
        <v>72.998900000000006</v>
      </c>
      <c r="J192">
        <v>-1.9611099999999999E-2</v>
      </c>
      <c r="K192">
        <v>-7.7299999999999999E-3</v>
      </c>
      <c r="L192">
        <v>4.9890000000000004E-4</v>
      </c>
      <c r="M192">
        <v>8.7276999999999997E-3</v>
      </c>
      <c r="N192" s="1">
        <v>2.06088E-2</v>
      </c>
      <c r="O192" s="1">
        <v>-1.7954000000000001E-2</v>
      </c>
      <c r="P192">
        <v>-6.0729E-3</v>
      </c>
      <c r="Q192">
        <v>2.1559000000000001E-3</v>
      </c>
      <c r="R192">
        <v>1.03848E-2</v>
      </c>
      <c r="S192">
        <v>2.2265900000000002E-2</v>
      </c>
      <c r="T192">
        <v>15</v>
      </c>
      <c r="U192">
        <v>18</v>
      </c>
    </row>
    <row r="193" spans="1:21">
      <c r="A193" s="12">
        <v>41515</v>
      </c>
      <c r="B193" s="13">
        <v>8</v>
      </c>
      <c r="C193" t="s">
        <v>39</v>
      </c>
      <c r="D193" t="s">
        <v>41</v>
      </c>
      <c r="E193" t="str">
        <f t="shared" si="2"/>
        <v>415158Average Per Ton100% Cycling</v>
      </c>
      <c r="F193">
        <v>0.187219</v>
      </c>
      <c r="G193" s="9">
        <v>0.20236699999999999</v>
      </c>
      <c r="H193">
        <v>0.20643800000000001</v>
      </c>
      <c r="I193">
        <v>72.4084</v>
      </c>
      <c r="J193">
        <v>4.2180000000000001E-4</v>
      </c>
      <c r="K193">
        <v>9.1222000000000004E-3</v>
      </c>
      <c r="L193">
        <v>1.5148E-2</v>
      </c>
      <c r="M193">
        <v>2.1173899999999999E-2</v>
      </c>
      <c r="N193" s="1">
        <v>2.9874299999999999E-2</v>
      </c>
      <c r="O193" s="1">
        <v>4.4927999999999999E-3</v>
      </c>
      <c r="P193">
        <v>1.31932E-2</v>
      </c>
      <c r="Q193">
        <v>1.9219E-2</v>
      </c>
      <c r="R193">
        <v>2.5244900000000001E-2</v>
      </c>
      <c r="S193">
        <v>3.3945299999999998E-2</v>
      </c>
      <c r="T193">
        <v>15</v>
      </c>
      <c r="U193">
        <v>18</v>
      </c>
    </row>
    <row r="194" spans="1:21">
      <c r="A194" s="12">
        <v>41515</v>
      </c>
      <c r="B194" s="13">
        <v>9</v>
      </c>
      <c r="C194" t="s">
        <v>38</v>
      </c>
      <c r="D194" t="s">
        <v>40</v>
      </c>
      <c r="E194" t="str">
        <f t="shared" si="2"/>
        <v>415159Average Per Device50% Cycling</v>
      </c>
      <c r="F194">
        <v>0.86057170000000005</v>
      </c>
      <c r="G194">
        <v>0.85705529999999996</v>
      </c>
      <c r="H194">
        <v>0.87097590000000003</v>
      </c>
      <c r="I194">
        <v>77.847899999999996</v>
      </c>
      <c r="J194">
        <v>-8.3155300000000001E-2</v>
      </c>
      <c r="K194">
        <v>-3.6103999999999997E-2</v>
      </c>
      <c r="L194" s="1">
        <v>-3.5163999999999998E-3</v>
      </c>
      <c r="M194" s="1">
        <v>2.9071099999999999E-2</v>
      </c>
      <c r="N194">
        <v>7.6122400000000007E-2</v>
      </c>
      <c r="O194">
        <v>-6.9234699999999996E-2</v>
      </c>
      <c r="P194">
        <v>-2.2183399999999999E-2</v>
      </c>
      <c r="Q194">
        <v>1.0404200000000001E-2</v>
      </c>
      <c r="R194">
        <v>4.2991700000000001E-2</v>
      </c>
      <c r="S194">
        <v>9.0042999999999998E-2</v>
      </c>
      <c r="T194">
        <v>15</v>
      </c>
      <c r="U194">
        <v>18</v>
      </c>
    </row>
    <row r="195" spans="1:21">
      <c r="A195" s="12">
        <v>41515</v>
      </c>
      <c r="B195" s="13">
        <v>9</v>
      </c>
      <c r="C195" t="s">
        <v>38</v>
      </c>
      <c r="D195" t="s">
        <v>41</v>
      </c>
      <c r="E195" t="str">
        <f t="shared" ref="E195:E258" si="3">CONCATENATE(A195,B195,C195,D195)</f>
        <v>415159Average Per Device100% Cycling</v>
      </c>
      <c r="F195">
        <v>0.72175230000000001</v>
      </c>
      <c r="G195">
        <v>0.79209070000000004</v>
      </c>
      <c r="H195">
        <v>0.78214410000000001</v>
      </c>
      <c r="I195">
        <v>76.585099999999997</v>
      </c>
      <c r="J195">
        <v>3.3960000000000001E-4</v>
      </c>
      <c r="K195">
        <v>4.1695500000000003E-2</v>
      </c>
      <c r="L195" s="1">
        <v>7.0338399999999995E-2</v>
      </c>
      <c r="M195" s="1">
        <v>9.8981399999999997E-2</v>
      </c>
      <c r="N195">
        <v>0.1403373</v>
      </c>
      <c r="O195">
        <v>-9.6071000000000004E-3</v>
      </c>
      <c r="P195">
        <v>3.1748800000000001E-2</v>
      </c>
      <c r="Q195">
        <v>6.0391800000000002E-2</v>
      </c>
      <c r="R195">
        <v>8.9034799999999997E-2</v>
      </c>
      <c r="S195">
        <v>0.1303907</v>
      </c>
      <c r="T195">
        <v>15</v>
      </c>
      <c r="U195">
        <v>18</v>
      </c>
    </row>
    <row r="196" spans="1:21">
      <c r="A196" s="12">
        <v>41515</v>
      </c>
      <c r="B196" s="13">
        <v>9</v>
      </c>
      <c r="C196" t="s">
        <v>37</v>
      </c>
      <c r="D196" t="s">
        <v>40</v>
      </c>
      <c r="E196" t="str">
        <f t="shared" si="3"/>
        <v>415159Average Per Premise50% Cycling</v>
      </c>
      <c r="F196">
        <v>0.97888280000000005</v>
      </c>
      <c r="G196">
        <v>0.94767820000000003</v>
      </c>
      <c r="H196">
        <v>0.97834989999999999</v>
      </c>
      <c r="I196">
        <v>77.847899999999996</v>
      </c>
      <c r="J196">
        <v>-0.123874</v>
      </c>
      <c r="K196">
        <v>-6.9124199999999997E-2</v>
      </c>
      <c r="L196" s="1">
        <v>-3.1204599999999999E-2</v>
      </c>
      <c r="M196" s="1">
        <v>6.7149000000000002E-3</v>
      </c>
      <c r="N196">
        <v>6.1464699999999997E-2</v>
      </c>
      <c r="O196">
        <v>-9.3202300000000002E-2</v>
      </c>
      <c r="P196">
        <v>-3.8452500000000001E-2</v>
      </c>
      <c r="Q196">
        <v>-5.3300000000000005E-4</v>
      </c>
      <c r="R196">
        <v>3.7386599999999999E-2</v>
      </c>
      <c r="S196">
        <v>9.2136399999999993E-2</v>
      </c>
      <c r="T196">
        <v>15</v>
      </c>
      <c r="U196">
        <v>18</v>
      </c>
    </row>
    <row r="197" spans="1:21">
      <c r="A197" s="12">
        <v>41515</v>
      </c>
      <c r="B197" s="13">
        <v>9</v>
      </c>
      <c r="C197" t="s">
        <v>37</v>
      </c>
      <c r="D197" t="s">
        <v>41</v>
      </c>
      <c r="E197" t="str">
        <f t="shared" si="3"/>
        <v>415159Average Per Premise100% Cycling</v>
      </c>
      <c r="F197">
        <v>0.81805680000000003</v>
      </c>
      <c r="G197">
        <v>0.89489810000000003</v>
      </c>
      <c r="H197">
        <v>0.88272170000000005</v>
      </c>
      <c r="I197">
        <v>76.585099999999997</v>
      </c>
      <c r="J197">
        <v>-2.9807000000000002E-3</v>
      </c>
      <c r="K197">
        <v>4.4178700000000001E-2</v>
      </c>
      <c r="L197" s="1">
        <v>7.6841199999999998E-2</v>
      </c>
      <c r="M197" s="1">
        <v>0.1095037</v>
      </c>
      <c r="N197">
        <v>0.1566632</v>
      </c>
      <c r="O197">
        <v>-1.51571E-2</v>
      </c>
      <c r="P197">
        <v>3.2002299999999997E-2</v>
      </c>
      <c r="Q197">
        <v>6.4664799999999995E-2</v>
      </c>
      <c r="R197">
        <v>9.7327300000000005E-2</v>
      </c>
      <c r="S197">
        <v>0.1444868</v>
      </c>
      <c r="T197">
        <v>15</v>
      </c>
      <c r="U197">
        <v>18</v>
      </c>
    </row>
    <row r="198" spans="1:21">
      <c r="A198" s="12">
        <v>41515</v>
      </c>
      <c r="B198" s="13">
        <v>9</v>
      </c>
      <c r="C198" t="s">
        <v>39</v>
      </c>
      <c r="D198" t="s">
        <v>40</v>
      </c>
      <c r="E198" t="str">
        <f t="shared" si="3"/>
        <v>415159Average Per Ton50% Cycling</v>
      </c>
      <c r="F198">
        <v>0.2469142</v>
      </c>
      <c r="G198">
        <v>0.24887570000000001</v>
      </c>
      <c r="H198">
        <v>0.25059720000000002</v>
      </c>
      <c r="I198">
        <v>77.847899999999996</v>
      </c>
      <c r="J198">
        <v>-2.06082E-2</v>
      </c>
      <c r="K198">
        <v>-7.2738000000000004E-3</v>
      </c>
      <c r="L198" s="1">
        <v>1.9615000000000001E-3</v>
      </c>
      <c r="M198" s="1">
        <v>1.11968E-2</v>
      </c>
      <c r="N198">
        <v>2.45311E-2</v>
      </c>
      <c r="O198">
        <v>-1.88866E-2</v>
      </c>
      <c r="P198">
        <v>-5.5522999999999996E-3</v>
      </c>
      <c r="Q198">
        <v>3.6830000000000001E-3</v>
      </c>
      <c r="R198">
        <v>1.2918300000000001E-2</v>
      </c>
      <c r="S198">
        <v>2.6252600000000001E-2</v>
      </c>
      <c r="T198">
        <v>15</v>
      </c>
      <c r="U198">
        <v>18</v>
      </c>
    </row>
    <row r="199" spans="1:21">
      <c r="A199" s="12">
        <v>41515</v>
      </c>
      <c r="B199" s="13">
        <v>9</v>
      </c>
      <c r="C199" t="s">
        <v>39</v>
      </c>
      <c r="D199" t="s">
        <v>41</v>
      </c>
      <c r="E199" t="str">
        <f t="shared" si="3"/>
        <v>415159Average Per Ton100% Cycling</v>
      </c>
      <c r="F199">
        <v>0.20146600000000001</v>
      </c>
      <c r="G199">
        <v>0.21803980000000001</v>
      </c>
      <c r="H199">
        <v>0.22242609999999999</v>
      </c>
      <c r="I199">
        <v>76.585099999999997</v>
      </c>
      <c r="J199">
        <v>-2.8051E-3</v>
      </c>
      <c r="K199">
        <v>8.6441E-3</v>
      </c>
      <c r="L199" s="1">
        <v>1.65737E-2</v>
      </c>
      <c r="M199" s="1">
        <v>2.4503400000000002E-2</v>
      </c>
      <c r="N199">
        <v>3.5952600000000001E-2</v>
      </c>
      <c r="O199">
        <v>1.5812000000000001E-3</v>
      </c>
      <c r="P199">
        <v>1.3030399999999999E-2</v>
      </c>
      <c r="Q199">
        <v>2.0959999999999999E-2</v>
      </c>
      <c r="R199">
        <v>2.8889700000000001E-2</v>
      </c>
      <c r="S199">
        <v>4.0338899999999997E-2</v>
      </c>
      <c r="T199">
        <v>15</v>
      </c>
      <c r="U199">
        <v>18</v>
      </c>
    </row>
    <row r="200" spans="1:21">
      <c r="A200" s="12">
        <v>41515</v>
      </c>
      <c r="B200" s="13">
        <v>10</v>
      </c>
      <c r="C200" t="s">
        <v>38</v>
      </c>
      <c r="D200" t="s">
        <v>40</v>
      </c>
      <c r="E200" t="str">
        <f t="shared" si="3"/>
        <v>4151510Average Per Device50% Cycling</v>
      </c>
      <c r="F200">
        <v>0.93810340000000003</v>
      </c>
      <c r="G200">
        <v>0.90250580000000002</v>
      </c>
      <c r="H200">
        <v>0.91716470000000005</v>
      </c>
      <c r="I200">
        <v>81.785899999999998</v>
      </c>
      <c r="J200">
        <v>-0.13123209999999999</v>
      </c>
      <c r="K200">
        <v>-7.4730400000000002E-2</v>
      </c>
      <c r="L200" s="1">
        <v>-3.55976E-2</v>
      </c>
      <c r="M200" s="1">
        <v>3.5352999999999999E-3</v>
      </c>
      <c r="N200">
        <v>6.0037E-2</v>
      </c>
      <c r="O200">
        <v>-0.1165732</v>
      </c>
      <c r="P200">
        <v>-6.0071600000000003E-2</v>
      </c>
      <c r="Q200">
        <v>-2.0938700000000001E-2</v>
      </c>
      <c r="R200">
        <v>1.8194200000000001E-2</v>
      </c>
      <c r="S200">
        <v>7.4695800000000007E-2</v>
      </c>
      <c r="T200">
        <v>15</v>
      </c>
      <c r="U200">
        <v>18</v>
      </c>
    </row>
    <row r="201" spans="1:21">
      <c r="A201" s="12">
        <v>41515</v>
      </c>
      <c r="B201" s="13">
        <v>10</v>
      </c>
      <c r="C201" t="s">
        <v>38</v>
      </c>
      <c r="D201" t="s">
        <v>41</v>
      </c>
      <c r="E201" t="str">
        <f t="shared" si="3"/>
        <v>4151510Average Per Device100% Cycling</v>
      </c>
      <c r="F201">
        <v>0.76754180000000005</v>
      </c>
      <c r="G201">
        <v>0.7894371</v>
      </c>
      <c r="H201">
        <v>0.77952379999999999</v>
      </c>
      <c r="I201">
        <v>79.723600000000005</v>
      </c>
      <c r="J201">
        <v>-6.1986100000000002E-2</v>
      </c>
      <c r="K201">
        <v>-1.24283E-2</v>
      </c>
      <c r="L201" s="1">
        <v>2.1895299999999999E-2</v>
      </c>
      <c r="M201" s="1">
        <v>5.6218900000000002E-2</v>
      </c>
      <c r="N201">
        <v>0.1057767</v>
      </c>
      <c r="O201">
        <v>-7.1899500000000005E-2</v>
      </c>
      <c r="P201">
        <v>-2.23416E-2</v>
      </c>
      <c r="Q201">
        <v>1.1982E-2</v>
      </c>
      <c r="R201">
        <v>4.6305600000000002E-2</v>
      </c>
      <c r="S201">
        <v>9.5863400000000001E-2</v>
      </c>
      <c r="T201">
        <v>15</v>
      </c>
      <c r="U201">
        <v>18</v>
      </c>
    </row>
    <row r="202" spans="1:21">
      <c r="A202" s="12">
        <v>41515</v>
      </c>
      <c r="B202" s="13">
        <v>10</v>
      </c>
      <c r="C202" t="s">
        <v>37</v>
      </c>
      <c r="D202" t="s">
        <v>40</v>
      </c>
      <c r="E202" t="str">
        <f t="shared" si="3"/>
        <v>4151510Average Per Premise50% Cycling</v>
      </c>
      <c r="F202">
        <v>1.062378</v>
      </c>
      <c r="G202">
        <v>1.0015689999999999</v>
      </c>
      <c r="H202">
        <v>1.0339849999999999</v>
      </c>
      <c r="I202">
        <v>81.785899999999998</v>
      </c>
      <c r="J202">
        <v>-0.17443359999999999</v>
      </c>
      <c r="K202">
        <v>-0.10730339999999999</v>
      </c>
      <c r="L202" s="1">
        <v>-6.0809099999999998E-2</v>
      </c>
      <c r="M202" s="1">
        <v>-1.43149E-2</v>
      </c>
      <c r="N202">
        <v>5.2815399999999998E-2</v>
      </c>
      <c r="O202">
        <v>-0.1420178</v>
      </c>
      <c r="P202">
        <v>-7.4887499999999996E-2</v>
      </c>
      <c r="Q202">
        <v>-2.83933E-2</v>
      </c>
      <c r="R202">
        <v>1.8100999999999999E-2</v>
      </c>
      <c r="S202">
        <v>8.5231199999999993E-2</v>
      </c>
      <c r="T202">
        <v>15</v>
      </c>
      <c r="U202">
        <v>18</v>
      </c>
    </row>
    <row r="203" spans="1:21">
      <c r="A203" s="12">
        <v>41515</v>
      </c>
      <c r="B203" s="13">
        <v>10</v>
      </c>
      <c r="C203" t="s">
        <v>37</v>
      </c>
      <c r="D203" t="s">
        <v>41</v>
      </c>
      <c r="E203" t="str">
        <f t="shared" si="3"/>
        <v>4151510Average Per Premise100% Cycling</v>
      </c>
      <c r="F203">
        <v>0.87056880000000003</v>
      </c>
      <c r="G203">
        <v>0.88269980000000003</v>
      </c>
      <c r="H203">
        <v>0.87068939999999995</v>
      </c>
      <c r="I203">
        <v>79.723600000000005</v>
      </c>
      <c r="J203">
        <v>-8.4496399999999999E-2</v>
      </c>
      <c r="K203">
        <v>-2.7408200000000001E-2</v>
      </c>
      <c r="L203" s="1">
        <v>1.2130999999999999E-2</v>
      </c>
      <c r="M203" s="1">
        <v>5.1670099999999997E-2</v>
      </c>
      <c r="N203">
        <v>0.10875840000000001</v>
      </c>
      <c r="O203">
        <v>-9.6506800000000004E-2</v>
      </c>
      <c r="P203">
        <v>-3.9418599999999998E-2</v>
      </c>
      <c r="Q203">
        <v>1.206E-4</v>
      </c>
      <c r="R203">
        <v>3.9659699999999999E-2</v>
      </c>
      <c r="S203">
        <v>9.6748000000000001E-2</v>
      </c>
      <c r="T203">
        <v>15</v>
      </c>
      <c r="U203">
        <v>18</v>
      </c>
    </row>
    <row r="204" spans="1:21">
      <c r="A204" s="12">
        <v>41515</v>
      </c>
      <c r="B204" s="13">
        <v>10</v>
      </c>
      <c r="C204" t="s">
        <v>39</v>
      </c>
      <c r="D204" t="s">
        <v>40</v>
      </c>
      <c r="E204" t="str">
        <f t="shared" si="3"/>
        <v>4151510Average Per Ton50% Cycling</v>
      </c>
      <c r="F204">
        <v>0.26892329999999998</v>
      </c>
      <c r="G204">
        <v>0.26446710000000001</v>
      </c>
      <c r="H204">
        <v>0.26629639999999999</v>
      </c>
      <c r="I204">
        <v>81.785899999999998</v>
      </c>
      <c r="J204">
        <v>-3.1897500000000002E-2</v>
      </c>
      <c r="K204">
        <v>-1.5685000000000001E-2</v>
      </c>
      <c r="L204" s="1">
        <v>-4.4561999999999996E-3</v>
      </c>
      <c r="M204" s="1">
        <v>6.7724999999999999E-3</v>
      </c>
      <c r="N204">
        <v>2.2985100000000001E-2</v>
      </c>
      <c r="O204">
        <v>-3.00681E-2</v>
      </c>
      <c r="P204">
        <v>-1.3855599999999999E-2</v>
      </c>
      <c r="Q204">
        <v>-2.6267999999999999E-3</v>
      </c>
      <c r="R204">
        <v>8.6019000000000009E-3</v>
      </c>
      <c r="S204">
        <v>2.48145E-2</v>
      </c>
      <c r="T204">
        <v>15</v>
      </c>
      <c r="U204">
        <v>18</v>
      </c>
    </row>
    <row r="205" spans="1:21">
      <c r="A205" s="12">
        <v>41515</v>
      </c>
      <c r="B205" s="13">
        <v>10</v>
      </c>
      <c r="C205" t="s">
        <v>39</v>
      </c>
      <c r="D205" t="s">
        <v>41</v>
      </c>
      <c r="E205" t="str">
        <f t="shared" si="3"/>
        <v>4151510Average Per Ton100% Cycling</v>
      </c>
      <c r="F205">
        <v>0.21260760000000001</v>
      </c>
      <c r="G205">
        <v>0.21792249999999999</v>
      </c>
      <c r="H205">
        <v>0.22230649999999999</v>
      </c>
      <c r="I205">
        <v>79.723600000000005</v>
      </c>
      <c r="J205">
        <v>-1.7313499999999999E-2</v>
      </c>
      <c r="K205">
        <v>-3.9443999999999998E-3</v>
      </c>
      <c r="L205" s="1">
        <v>5.3149E-3</v>
      </c>
      <c r="M205" s="1">
        <v>1.45743E-2</v>
      </c>
      <c r="N205">
        <v>2.7943300000000001E-2</v>
      </c>
      <c r="O205">
        <v>-1.2929599999999999E-2</v>
      </c>
      <c r="P205">
        <v>4.395E-4</v>
      </c>
      <c r="Q205">
        <v>9.6988999999999999E-3</v>
      </c>
      <c r="R205">
        <v>1.8958200000000001E-2</v>
      </c>
      <c r="S205">
        <v>3.2327300000000003E-2</v>
      </c>
      <c r="T205">
        <v>15</v>
      </c>
      <c r="U205">
        <v>18</v>
      </c>
    </row>
    <row r="206" spans="1:21">
      <c r="A206" s="12">
        <v>41515</v>
      </c>
      <c r="B206" s="13">
        <v>11</v>
      </c>
      <c r="C206" t="s">
        <v>38</v>
      </c>
      <c r="D206" t="s">
        <v>40</v>
      </c>
      <c r="E206" t="str">
        <f t="shared" si="3"/>
        <v>4151511Average Per Device50% Cycling</v>
      </c>
      <c r="F206">
        <v>1.1568130000000001</v>
      </c>
      <c r="G206">
        <v>1.1275679999999999</v>
      </c>
      <c r="H206">
        <v>1.1458820000000001</v>
      </c>
      <c r="I206">
        <v>85.683099999999996</v>
      </c>
      <c r="J206">
        <v>-0.15185480000000001</v>
      </c>
      <c r="K206">
        <v>-7.9415799999999995E-2</v>
      </c>
      <c r="L206" s="1">
        <v>-2.9244800000000001E-2</v>
      </c>
      <c r="M206" s="1">
        <v>2.0926199999999999E-2</v>
      </c>
      <c r="N206">
        <v>9.3365199999999995E-2</v>
      </c>
      <c r="O206">
        <v>-0.1335404</v>
      </c>
      <c r="P206">
        <v>-6.11014E-2</v>
      </c>
      <c r="Q206">
        <v>-1.09304E-2</v>
      </c>
      <c r="R206">
        <v>3.92406E-2</v>
      </c>
      <c r="S206">
        <v>0.1116796</v>
      </c>
      <c r="T206">
        <v>15</v>
      </c>
      <c r="U206">
        <v>18</v>
      </c>
    </row>
    <row r="207" spans="1:21">
      <c r="A207" s="12">
        <v>41515</v>
      </c>
      <c r="B207" s="13">
        <v>11</v>
      </c>
      <c r="C207" t="s">
        <v>38</v>
      </c>
      <c r="D207" t="s">
        <v>41</v>
      </c>
      <c r="E207" t="str">
        <f t="shared" si="3"/>
        <v>4151511Average Per Device100% Cycling</v>
      </c>
      <c r="F207">
        <v>0.8394954</v>
      </c>
      <c r="G207">
        <v>0.90981250000000002</v>
      </c>
      <c r="H207">
        <v>0.89838759999999995</v>
      </c>
      <c r="I207">
        <v>83.901300000000006</v>
      </c>
      <c r="J207">
        <v>-3.5936299999999997E-2</v>
      </c>
      <c r="K207">
        <v>2.6839100000000001E-2</v>
      </c>
      <c r="L207" s="1">
        <v>7.0317099999999993E-2</v>
      </c>
      <c r="M207" s="1">
        <v>0.1137952</v>
      </c>
      <c r="N207">
        <v>0.17657059999999999</v>
      </c>
      <c r="O207">
        <v>-4.7361199999999999E-2</v>
      </c>
      <c r="P207">
        <v>1.5414199999999999E-2</v>
      </c>
      <c r="Q207">
        <v>5.8892300000000002E-2</v>
      </c>
      <c r="R207">
        <v>0.1023703</v>
      </c>
      <c r="S207">
        <v>0.16514570000000001</v>
      </c>
      <c r="T207">
        <v>15</v>
      </c>
      <c r="U207">
        <v>18</v>
      </c>
    </row>
    <row r="208" spans="1:21">
      <c r="A208" s="12">
        <v>41515</v>
      </c>
      <c r="B208" s="13">
        <v>11</v>
      </c>
      <c r="C208" t="s">
        <v>37</v>
      </c>
      <c r="D208" t="s">
        <v>40</v>
      </c>
      <c r="E208" t="str">
        <f t="shared" si="3"/>
        <v>4151511Average Per Premise50% Cycling</v>
      </c>
      <c r="F208">
        <v>1.2982149999999999</v>
      </c>
      <c r="G208">
        <v>1.2425269999999999</v>
      </c>
      <c r="H208">
        <v>1.282742</v>
      </c>
      <c r="I208">
        <v>85.683099999999996</v>
      </c>
      <c r="J208">
        <v>-0.1957351</v>
      </c>
      <c r="K208">
        <v>-0.1129937</v>
      </c>
      <c r="L208" s="1">
        <v>-5.5687300000000002E-2</v>
      </c>
      <c r="M208" s="1">
        <v>1.6191000000000001E-3</v>
      </c>
      <c r="N208">
        <v>8.4360500000000005E-2</v>
      </c>
      <c r="O208">
        <v>-0.15552060000000001</v>
      </c>
      <c r="P208">
        <v>-7.2779200000000002E-2</v>
      </c>
      <c r="Q208">
        <v>-1.54728E-2</v>
      </c>
      <c r="R208">
        <v>4.1833700000000001E-2</v>
      </c>
      <c r="S208">
        <v>0.12457500000000001</v>
      </c>
      <c r="T208">
        <v>15</v>
      </c>
      <c r="U208">
        <v>18</v>
      </c>
    </row>
    <row r="209" spans="1:21">
      <c r="A209" s="12">
        <v>41515</v>
      </c>
      <c r="B209" s="13">
        <v>11</v>
      </c>
      <c r="C209" t="s">
        <v>37</v>
      </c>
      <c r="D209" t="s">
        <v>41</v>
      </c>
      <c r="E209" t="str">
        <f t="shared" si="3"/>
        <v>4151511Average Per Premise100% Cycling</v>
      </c>
      <c r="F209">
        <v>0.9538527</v>
      </c>
      <c r="G209">
        <v>1.0218119999999999</v>
      </c>
      <c r="H209">
        <v>1.0079089999999999</v>
      </c>
      <c r="I209">
        <v>83.901300000000006</v>
      </c>
      <c r="J209">
        <v>-5.1470299999999997E-2</v>
      </c>
      <c r="K209">
        <v>1.9089600000000002E-2</v>
      </c>
      <c r="L209" s="1">
        <v>6.7959099999999995E-2</v>
      </c>
      <c r="M209" s="1">
        <v>0.11682869999999999</v>
      </c>
      <c r="N209">
        <v>0.18738859999999999</v>
      </c>
      <c r="O209">
        <v>-6.5373600000000004E-2</v>
      </c>
      <c r="P209">
        <v>5.1862999999999996E-3</v>
      </c>
      <c r="Q209">
        <v>5.4055899999999997E-2</v>
      </c>
      <c r="R209">
        <v>0.1029254</v>
      </c>
      <c r="S209">
        <v>0.17348530000000001</v>
      </c>
      <c r="T209">
        <v>15</v>
      </c>
      <c r="U209">
        <v>18</v>
      </c>
    </row>
    <row r="210" spans="1:21">
      <c r="A210" s="12">
        <v>41515</v>
      </c>
      <c r="B210" s="13">
        <v>11</v>
      </c>
      <c r="C210" t="s">
        <v>39</v>
      </c>
      <c r="D210" t="s">
        <v>40</v>
      </c>
      <c r="E210" t="str">
        <f t="shared" si="3"/>
        <v>4151511Average Per Ton50% Cycling</v>
      </c>
      <c r="F210">
        <v>0.33123550000000002</v>
      </c>
      <c r="G210">
        <v>0.32994180000000001</v>
      </c>
      <c r="H210">
        <v>0.33222410000000002</v>
      </c>
      <c r="I210">
        <v>85.683099999999996</v>
      </c>
      <c r="J210">
        <v>-3.6283299999999997E-2</v>
      </c>
      <c r="K210">
        <v>-1.5611099999999999E-2</v>
      </c>
      <c r="L210" s="1">
        <v>-1.2937000000000001E-3</v>
      </c>
      <c r="M210" s="1">
        <v>1.30238E-2</v>
      </c>
      <c r="N210">
        <v>3.3695900000000001E-2</v>
      </c>
      <c r="O210">
        <v>-3.4001000000000003E-2</v>
      </c>
      <c r="P210">
        <v>-1.3328899999999999E-2</v>
      </c>
      <c r="Q210">
        <v>9.8860000000000007E-4</v>
      </c>
      <c r="R210">
        <v>1.53061E-2</v>
      </c>
      <c r="S210">
        <v>3.5978200000000002E-2</v>
      </c>
      <c r="T210">
        <v>15</v>
      </c>
      <c r="U210">
        <v>18</v>
      </c>
    </row>
    <row r="211" spans="1:21">
      <c r="A211" s="12">
        <v>41515</v>
      </c>
      <c r="B211" s="13">
        <v>11</v>
      </c>
      <c r="C211" t="s">
        <v>39</v>
      </c>
      <c r="D211" t="s">
        <v>41</v>
      </c>
      <c r="E211" t="str">
        <f t="shared" si="3"/>
        <v>4151511Average Per Ton100% Cycling</v>
      </c>
      <c r="F211">
        <v>0.23527419999999999</v>
      </c>
      <c r="G211">
        <v>0.25134440000000002</v>
      </c>
      <c r="H211">
        <v>0.25640069999999998</v>
      </c>
      <c r="I211">
        <v>83.901300000000006</v>
      </c>
      <c r="J211">
        <v>-1.24768E-2</v>
      </c>
      <c r="K211">
        <v>4.3889999999999997E-3</v>
      </c>
      <c r="L211" s="1">
        <v>1.60702E-2</v>
      </c>
      <c r="M211" s="1">
        <v>2.7751499999999998E-2</v>
      </c>
      <c r="N211">
        <v>4.4617299999999999E-2</v>
      </c>
      <c r="O211">
        <v>-7.4206000000000003E-3</v>
      </c>
      <c r="P211">
        <v>9.4453000000000002E-3</v>
      </c>
      <c r="Q211">
        <v>2.1126499999999999E-2</v>
      </c>
      <c r="R211">
        <v>3.2807700000000002E-2</v>
      </c>
      <c r="S211">
        <v>4.9673599999999998E-2</v>
      </c>
      <c r="T211">
        <v>15</v>
      </c>
      <c r="U211">
        <v>18</v>
      </c>
    </row>
    <row r="212" spans="1:21">
      <c r="A212" s="12">
        <v>41515</v>
      </c>
      <c r="B212" s="13">
        <v>12</v>
      </c>
      <c r="C212" t="s">
        <v>38</v>
      </c>
      <c r="D212" t="s">
        <v>40</v>
      </c>
      <c r="E212" t="str">
        <f t="shared" si="3"/>
        <v>4151512Average Per Device50% Cycling</v>
      </c>
      <c r="F212">
        <v>1.2816259999999999</v>
      </c>
      <c r="G212">
        <v>1.3424119999999999</v>
      </c>
      <c r="H212">
        <v>1.364215</v>
      </c>
      <c r="I212">
        <v>86.810400000000001</v>
      </c>
      <c r="J212">
        <v>-6.8395899999999996E-2</v>
      </c>
      <c r="K212">
        <v>7.9252999999999997E-3</v>
      </c>
      <c r="L212" s="1">
        <v>6.0785100000000002E-2</v>
      </c>
      <c r="M212" s="1">
        <v>0.1136448</v>
      </c>
      <c r="N212">
        <v>0.189966</v>
      </c>
      <c r="O212">
        <v>-4.6591899999999999E-2</v>
      </c>
      <c r="P212">
        <v>2.9729200000000001E-2</v>
      </c>
      <c r="Q212">
        <v>8.2588999999999996E-2</v>
      </c>
      <c r="R212">
        <v>0.13544880000000001</v>
      </c>
      <c r="S212">
        <v>0.21176990000000001</v>
      </c>
      <c r="T212">
        <v>15</v>
      </c>
      <c r="U212">
        <v>18</v>
      </c>
    </row>
    <row r="213" spans="1:21">
      <c r="A213" s="12">
        <v>41515</v>
      </c>
      <c r="B213" s="13">
        <v>12</v>
      </c>
      <c r="C213" t="s">
        <v>38</v>
      </c>
      <c r="D213" t="s">
        <v>41</v>
      </c>
      <c r="E213" t="str">
        <f t="shared" si="3"/>
        <v>4151512Average Per Device100% Cycling</v>
      </c>
      <c r="F213">
        <v>0.98290929999999999</v>
      </c>
      <c r="G213">
        <v>0.97460020000000003</v>
      </c>
      <c r="H213">
        <v>0.96236169999999999</v>
      </c>
      <c r="I213">
        <v>86.204700000000003</v>
      </c>
      <c r="J213">
        <v>-0.1181244</v>
      </c>
      <c r="K213">
        <v>-5.3244600000000003E-2</v>
      </c>
      <c r="L213" s="1">
        <v>-8.3090999999999998E-3</v>
      </c>
      <c r="M213" s="1">
        <v>3.6626499999999999E-2</v>
      </c>
      <c r="N213">
        <v>0.10150629999999999</v>
      </c>
      <c r="O213">
        <v>-0.1303629</v>
      </c>
      <c r="P213">
        <v>-6.5483100000000002E-2</v>
      </c>
      <c r="Q213">
        <v>-2.0547599999999999E-2</v>
      </c>
      <c r="R213">
        <v>2.4388E-2</v>
      </c>
      <c r="S213">
        <v>8.9267799999999994E-2</v>
      </c>
      <c r="T213">
        <v>15</v>
      </c>
      <c r="U213">
        <v>18</v>
      </c>
    </row>
    <row r="214" spans="1:21">
      <c r="A214" s="12">
        <v>41515</v>
      </c>
      <c r="B214" s="13">
        <v>12</v>
      </c>
      <c r="C214" t="s">
        <v>37</v>
      </c>
      <c r="D214" t="s">
        <v>40</v>
      </c>
      <c r="E214" t="str">
        <f t="shared" si="3"/>
        <v>4151512Average Per Premise50% Cycling</v>
      </c>
      <c r="F214">
        <v>1.427629</v>
      </c>
      <c r="G214">
        <v>1.493447</v>
      </c>
      <c r="H214">
        <v>1.5417829999999999</v>
      </c>
      <c r="I214">
        <v>86.810400000000001</v>
      </c>
      <c r="J214">
        <v>-7.9554E-2</v>
      </c>
      <c r="K214">
        <v>6.3331000000000004E-3</v>
      </c>
      <c r="L214" s="1">
        <v>6.5818299999999996E-2</v>
      </c>
      <c r="M214" s="1">
        <v>0.12530350000000001</v>
      </c>
      <c r="N214">
        <v>0.21119060000000001</v>
      </c>
      <c r="O214">
        <v>-3.12185E-2</v>
      </c>
      <c r="P214">
        <v>5.4668700000000001E-2</v>
      </c>
      <c r="Q214">
        <v>0.1141539</v>
      </c>
      <c r="R214">
        <v>0.17363899999999999</v>
      </c>
      <c r="S214">
        <v>0.25952619999999998</v>
      </c>
      <c r="T214">
        <v>15</v>
      </c>
      <c r="U214">
        <v>18</v>
      </c>
    </row>
    <row r="215" spans="1:21">
      <c r="A215" s="12">
        <v>41515</v>
      </c>
      <c r="B215" s="13">
        <v>12</v>
      </c>
      <c r="C215" t="s">
        <v>37</v>
      </c>
      <c r="D215" t="s">
        <v>41</v>
      </c>
      <c r="E215" t="str">
        <f t="shared" si="3"/>
        <v>4151512Average Per Premise100% Cycling</v>
      </c>
      <c r="F215">
        <v>1.104422</v>
      </c>
      <c r="G215">
        <v>1.10242</v>
      </c>
      <c r="H215">
        <v>1.0874200000000001</v>
      </c>
      <c r="I215">
        <v>86.204700000000003</v>
      </c>
      <c r="J215">
        <v>-0.12417540000000001</v>
      </c>
      <c r="K215">
        <v>-5.1994199999999997E-2</v>
      </c>
      <c r="L215" s="1">
        <v>-2.0018000000000002E-3</v>
      </c>
      <c r="M215" s="1">
        <v>4.7990699999999997E-2</v>
      </c>
      <c r="N215">
        <v>0.1201719</v>
      </c>
      <c r="O215">
        <v>-0.1391754</v>
      </c>
      <c r="P215">
        <v>-6.6994200000000004E-2</v>
      </c>
      <c r="Q215">
        <v>-1.7001700000000002E-2</v>
      </c>
      <c r="R215">
        <v>3.2990699999999998E-2</v>
      </c>
      <c r="S215">
        <v>0.1051719</v>
      </c>
      <c r="T215">
        <v>15</v>
      </c>
      <c r="U215">
        <v>18</v>
      </c>
    </row>
    <row r="216" spans="1:21">
      <c r="A216" s="12">
        <v>41515</v>
      </c>
      <c r="B216" s="13">
        <v>12</v>
      </c>
      <c r="C216" t="s">
        <v>39</v>
      </c>
      <c r="D216" t="s">
        <v>40</v>
      </c>
      <c r="E216" t="str">
        <f t="shared" si="3"/>
        <v>4151512Average Per Ton50% Cycling</v>
      </c>
      <c r="F216">
        <v>0.36966939999999998</v>
      </c>
      <c r="G216">
        <v>0.39281110000000002</v>
      </c>
      <c r="H216">
        <v>0.3955282</v>
      </c>
      <c r="I216">
        <v>86.810400000000001</v>
      </c>
      <c r="J216">
        <v>-1.41931E-2</v>
      </c>
      <c r="K216">
        <v>7.8645E-3</v>
      </c>
      <c r="L216" s="1">
        <v>2.3141599999999998E-2</v>
      </c>
      <c r="M216" s="1">
        <v>3.84187E-2</v>
      </c>
      <c r="N216">
        <v>6.04764E-2</v>
      </c>
      <c r="O216">
        <v>-1.1475900000000001E-2</v>
      </c>
      <c r="P216">
        <v>1.0581699999999999E-2</v>
      </c>
      <c r="Q216">
        <v>2.5858800000000001E-2</v>
      </c>
      <c r="R216">
        <v>4.1135900000000003E-2</v>
      </c>
      <c r="S216">
        <v>6.31935E-2</v>
      </c>
      <c r="T216">
        <v>15</v>
      </c>
      <c r="U216">
        <v>18</v>
      </c>
    </row>
    <row r="217" spans="1:21">
      <c r="A217" s="12">
        <v>41515</v>
      </c>
      <c r="B217" s="13">
        <v>12</v>
      </c>
      <c r="C217" t="s">
        <v>39</v>
      </c>
      <c r="D217" t="s">
        <v>41</v>
      </c>
      <c r="E217" t="str">
        <f t="shared" si="3"/>
        <v>4151512Average Per Ton100% Cycling</v>
      </c>
      <c r="F217">
        <v>0.27693259999999997</v>
      </c>
      <c r="G217">
        <v>0.2736035</v>
      </c>
      <c r="H217">
        <v>0.27910760000000001</v>
      </c>
      <c r="I217">
        <v>86.204700000000003</v>
      </c>
      <c r="J217">
        <v>-3.41464E-2</v>
      </c>
      <c r="K217">
        <v>-1.59393E-2</v>
      </c>
      <c r="L217" s="1">
        <v>-3.3291000000000002E-3</v>
      </c>
      <c r="M217" s="1">
        <v>9.2811000000000005E-3</v>
      </c>
      <c r="N217">
        <v>2.7488200000000001E-2</v>
      </c>
      <c r="O217">
        <v>-2.8642299999999999E-2</v>
      </c>
      <c r="P217">
        <v>-1.04352E-2</v>
      </c>
      <c r="Q217">
        <v>2.1749999999999999E-3</v>
      </c>
      <c r="R217">
        <v>1.47852E-2</v>
      </c>
      <c r="S217">
        <v>3.2992300000000002E-2</v>
      </c>
      <c r="T217">
        <v>15</v>
      </c>
      <c r="U217">
        <v>18</v>
      </c>
    </row>
    <row r="218" spans="1:21">
      <c r="A218" s="12">
        <v>41515</v>
      </c>
      <c r="B218" s="13">
        <v>13</v>
      </c>
      <c r="C218" t="s">
        <v>38</v>
      </c>
      <c r="D218" t="s">
        <v>40</v>
      </c>
      <c r="E218" t="str">
        <f t="shared" si="3"/>
        <v>4151513Average Per Device50% Cycling</v>
      </c>
      <c r="F218">
        <v>1.5233969999999999</v>
      </c>
      <c r="G218">
        <v>1.575197</v>
      </c>
      <c r="H218">
        <v>1.6007819999999999</v>
      </c>
      <c r="I218">
        <v>86.069500000000005</v>
      </c>
      <c r="J218">
        <v>-9.4869300000000004E-2</v>
      </c>
      <c r="K218">
        <v>-8.2158000000000005E-3</v>
      </c>
      <c r="L218" s="1">
        <v>5.1800100000000002E-2</v>
      </c>
      <c r="M218" s="1">
        <v>0.1118161</v>
      </c>
      <c r="N218">
        <v>0.1984696</v>
      </c>
      <c r="O218">
        <v>-6.9284399999999996E-2</v>
      </c>
      <c r="P218">
        <v>1.7369099999999998E-2</v>
      </c>
      <c r="Q218">
        <v>7.7385099999999998E-2</v>
      </c>
      <c r="R218">
        <v>0.137401</v>
      </c>
      <c r="S218">
        <v>0.22405449999999999</v>
      </c>
      <c r="T218">
        <v>15</v>
      </c>
      <c r="U218">
        <v>18</v>
      </c>
    </row>
    <row r="219" spans="1:21">
      <c r="A219" s="12">
        <v>41515</v>
      </c>
      <c r="B219" s="13">
        <v>13</v>
      </c>
      <c r="C219" t="s">
        <v>38</v>
      </c>
      <c r="D219" t="s">
        <v>41</v>
      </c>
      <c r="E219" t="str">
        <f t="shared" si="3"/>
        <v>4151513Average Per Device100% Cycling</v>
      </c>
      <c r="F219">
        <v>1.0822929999999999</v>
      </c>
      <c r="G219">
        <v>1.035954</v>
      </c>
      <c r="H219">
        <v>1.022945</v>
      </c>
      <c r="I219">
        <v>85.457300000000004</v>
      </c>
      <c r="J219">
        <v>-0.15608939999999999</v>
      </c>
      <c r="K219">
        <v>-9.1248300000000004E-2</v>
      </c>
      <c r="L219" s="1">
        <v>-4.6339499999999999E-2</v>
      </c>
      <c r="M219" s="1">
        <v>-1.4307E-3</v>
      </c>
      <c r="N219">
        <v>6.3410400000000006E-2</v>
      </c>
      <c r="O219">
        <v>-0.16909840000000001</v>
      </c>
      <c r="P219">
        <v>-0.10425719999999999</v>
      </c>
      <c r="Q219">
        <v>-5.9348499999999998E-2</v>
      </c>
      <c r="R219">
        <v>-1.44397E-2</v>
      </c>
      <c r="S219">
        <v>5.0401500000000002E-2</v>
      </c>
      <c r="T219">
        <v>15</v>
      </c>
      <c r="U219">
        <v>18</v>
      </c>
    </row>
    <row r="220" spans="1:21">
      <c r="A220" s="12">
        <v>41515</v>
      </c>
      <c r="B220" s="13">
        <v>13</v>
      </c>
      <c r="C220" t="s">
        <v>37</v>
      </c>
      <c r="D220" t="s">
        <v>40</v>
      </c>
      <c r="E220" t="str">
        <f t="shared" si="3"/>
        <v>4151513Average Per Premise50% Cycling</v>
      </c>
      <c r="F220">
        <v>1.701738</v>
      </c>
      <c r="G220">
        <v>1.735179</v>
      </c>
      <c r="H220">
        <v>1.7913380000000001</v>
      </c>
      <c r="I220">
        <v>86.069500000000005</v>
      </c>
      <c r="J220">
        <v>-0.1269941</v>
      </c>
      <c r="K220">
        <v>-3.2208100000000003E-2</v>
      </c>
      <c r="L220" s="1">
        <v>3.3440499999999998E-2</v>
      </c>
      <c r="M220" s="1">
        <v>9.9088999999999997E-2</v>
      </c>
      <c r="N220">
        <v>0.19387509999999999</v>
      </c>
      <c r="O220">
        <v>-7.0834900000000006E-2</v>
      </c>
      <c r="P220">
        <v>2.3951199999999999E-2</v>
      </c>
      <c r="Q220">
        <v>8.9599700000000004E-2</v>
      </c>
      <c r="R220">
        <v>0.15524830000000001</v>
      </c>
      <c r="S220">
        <v>0.25003429999999999</v>
      </c>
      <c r="T220">
        <v>15</v>
      </c>
      <c r="U220">
        <v>18</v>
      </c>
    </row>
    <row r="221" spans="1:21">
      <c r="A221" s="12">
        <v>41515</v>
      </c>
      <c r="B221" s="13">
        <v>13</v>
      </c>
      <c r="C221" t="s">
        <v>37</v>
      </c>
      <c r="D221" t="s">
        <v>41</v>
      </c>
      <c r="E221" t="str">
        <f t="shared" si="3"/>
        <v>4151513Average Per Premise100% Cycling</v>
      </c>
      <c r="F221">
        <v>1.234659</v>
      </c>
      <c r="G221">
        <v>1.1849430000000001</v>
      </c>
      <c r="H221">
        <v>1.16882</v>
      </c>
      <c r="I221">
        <v>85.457300000000004</v>
      </c>
      <c r="J221">
        <v>-0.1785669</v>
      </c>
      <c r="K221">
        <v>-0.1024408</v>
      </c>
      <c r="L221" s="1">
        <v>-4.9716000000000003E-2</v>
      </c>
      <c r="M221" s="1">
        <v>3.0087999999999998E-3</v>
      </c>
      <c r="N221">
        <v>7.9134999999999997E-2</v>
      </c>
      <c r="O221">
        <v>-0.1946898</v>
      </c>
      <c r="P221">
        <v>-0.11856360000000001</v>
      </c>
      <c r="Q221">
        <v>-6.5838800000000003E-2</v>
      </c>
      <c r="R221">
        <v>-1.3114000000000001E-2</v>
      </c>
      <c r="S221">
        <v>6.3012100000000001E-2</v>
      </c>
      <c r="T221">
        <v>15</v>
      </c>
      <c r="U221">
        <v>18</v>
      </c>
    </row>
    <row r="222" spans="1:21">
      <c r="A222" s="12">
        <v>41515</v>
      </c>
      <c r="B222" s="13">
        <v>13</v>
      </c>
      <c r="C222" t="s">
        <v>39</v>
      </c>
      <c r="D222" t="s">
        <v>40</v>
      </c>
      <c r="E222" t="str">
        <f t="shared" si="3"/>
        <v>4151513Average Per Ton50% Cycling</v>
      </c>
      <c r="F222">
        <v>0.4388087</v>
      </c>
      <c r="G222">
        <v>0.46189609999999998</v>
      </c>
      <c r="H222">
        <v>0.46509119999999998</v>
      </c>
      <c r="I222">
        <v>86.069500000000005</v>
      </c>
      <c r="J222">
        <v>-1.92214E-2</v>
      </c>
      <c r="K222">
        <v>5.7749999999999998E-3</v>
      </c>
      <c r="L222" s="1">
        <v>2.3087400000000001E-2</v>
      </c>
      <c r="M222" s="1">
        <v>4.0399900000000002E-2</v>
      </c>
      <c r="N222">
        <v>6.5396300000000004E-2</v>
      </c>
      <c r="O222">
        <v>-1.60263E-2</v>
      </c>
      <c r="P222">
        <v>8.9700999999999999E-3</v>
      </c>
      <c r="Q222">
        <v>2.62825E-2</v>
      </c>
      <c r="R222">
        <v>4.3594899999999999E-2</v>
      </c>
      <c r="S222">
        <v>6.8591299999999994E-2</v>
      </c>
      <c r="T222">
        <v>15</v>
      </c>
      <c r="U222">
        <v>18</v>
      </c>
    </row>
    <row r="223" spans="1:21">
      <c r="A223" s="12">
        <v>41515</v>
      </c>
      <c r="B223" s="13">
        <v>13</v>
      </c>
      <c r="C223" t="s">
        <v>39</v>
      </c>
      <c r="D223" t="s">
        <v>41</v>
      </c>
      <c r="E223" t="str">
        <f t="shared" si="3"/>
        <v>4151513Average Per Ton100% Cycling</v>
      </c>
      <c r="F223">
        <v>0.30895119999999998</v>
      </c>
      <c r="G223">
        <v>0.28857480000000002</v>
      </c>
      <c r="H223">
        <v>0.29437999999999998</v>
      </c>
      <c r="I223">
        <v>85.457300000000004</v>
      </c>
      <c r="J223">
        <v>-5.1261300000000003E-2</v>
      </c>
      <c r="K223">
        <v>-3.3014300000000003E-2</v>
      </c>
      <c r="L223" s="1">
        <v>-2.0376399999999999E-2</v>
      </c>
      <c r="M223" s="1">
        <v>-7.7386E-3</v>
      </c>
      <c r="N223">
        <v>1.0508399999999999E-2</v>
      </c>
      <c r="O223">
        <v>-4.5456000000000003E-2</v>
      </c>
      <c r="P223">
        <v>-2.7209000000000001E-2</v>
      </c>
      <c r="Q223">
        <v>-1.4571199999999999E-2</v>
      </c>
      <c r="R223">
        <v>-1.9334E-3</v>
      </c>
      <c r="S223">
        <v>1.6313600000000001E-2</v>
      </c>
      <c r="T223">
        <v>15</v>
      </c>
      <c r="U223">
        <v>18</v>
      </c>
    </row>
    <row r="224" spans="1:21">
      <c r="A224" s="12">
        <v>41515</v>
      </c>
      <c r="B224" s="13">
        <v>14</v>
      </c>
      <c r="C224" t="s">
        <v>38</v>
      </c>
      <c r="D224" t="s">
        <v>40</v>
      </c>
      <c r="E224" t="str">
        <f t="shared" si="3"/>
        <v>4151514Average Per Device50% Cycling</v>
      </c>
      <c r="F224">
        <v>1.6599649999999999</v>
      </c>
      <c r="G224">
        <v>1.6334340000000001</v>
      </c>
      <c r="H224">
        <v>1.6599649999999999</v>
      </c>
      <c r="I224">
        <v>85.676699999999997</v>
      </c>
      <c r="J224">
        <v>-0.1773005</v>
      </c>
      <c r="K224">
        <v>-8.82246E-2</v>
      </c>
      <c r="L224" s="1">
        <v>-2.65309E-2</v>
      </c>
      <c r="M224" s="1">
        <v>3.5162899999999997E-2</v>
      </c>
      <c r="N224">
        <v>0.1242388</v>
      </c>
      <c r="O224">
        <v>-0.15076970000000001</v>
      </c>
      <c r="P224">
        <v>-6.1693699999999997E-2</v>
      </c>
      <c r="Q224">
        <v>0</v>
      </c>
      <c r="R224">
        <v>6.1693699999999997E-2</v>
      </c>
      <c r="S224">
        <v>0.15076970000000001</v>
      </c>
      <c r="T224">
        <v>15</v>
      </c>
      <c r="U224">
        <v>18</v>
      </c>
    </row>
    <row r="225" spans="1:21">
      <c r="A225" s="12">
        <v>41515</v>
      </c>
      <c r="B225" s="13">
        <v>14</v>
      </c>
      <c r="C225" t="s">
        <v>38</v>
      </c>
      <c r="D225" t="s">
        <v>41</v>
      </c>
      <c r="E225" t="str">
        <f t="shared" si="3"/>
        <v>4151514Average Per Device100% Cycling</v>
      </c>
      <c r="F225">
        <v>1.124576</v>
      </c>
      <c r="G225">
        <v>1.1388769999999999</v>
      </c>
      <c r="H225">
        <v>1.124576</v>
      </c>
      <c r="I225">
        <v>84.754199999999997</v>
      </c>
      <c r="J225">
        <v>-0.10583239999999999</v>
      </c>
      <c r="K225">
        <v>-3.4856400000000003E-2</v>
      </c>
      <c r="L225" s="1">
        <v>1.4301400000000001E-2</v>
      </c>
      <c r="M225" s="1">
        <v>6.3459199999999993E-2</v>
      </c>
      <c r="N225">
        <v>0.1344352</v>
      </c>
      <c r="O225">
        <v>-0.1201338</v>
      </c>
      <c r="P225">
        <v>-4.9157800000000001E-2</v>
      </c>
      <c r="Q225">
        <v>0</v>
      </c>
      <c r="R225">
        <v>4.9157800000000001E-2</v>
      </c>
      <c r="S225">
        <v>0.1201338</v>
      </c>
      <c r="T225">
        <v>15</v>
      </c>
      <c r="U225">
        <v>18</v>
      </c>
    </row>
    <row r="226" spans="1:21">
      <c r="A226" s="12">
        <v>41515</v>
      </c>
      <c r="B226" s="13">
        <v>14</v>
      </c>
      <c r="C226" t="s">
        <v>37</v>
      </c>
      <c r="D226" t="s">
        <v>40</v>
      </c>
      <c r="E226" t="str">
        <f t="shared" si="3"/>
        <v>4151514Average Per Premise50% Cycling</v>
      </c>
      <c r="F226">
        <v>1.841415</v>
      </c>
      <c r="G226">
        <v>1.783685</v>
      </c>
      <c r="H226">
        <v>1.841415</v>
      </c>
      <c r="I226">
        <v>85.676699999999997</v>
      </c>
      <c r="J226">
        <v>-0.21946470000000001</v>
      </c>
      <c r="K226">
        <v>-0.12391000000000001</v>
      </c>
      <c r="L226" s="1">
        <v>-5.7729099999999998E-2</v>
      </c>
      <c r="M226" s="1">
        <v>8.4518000000000006E-3</v>
      </c>
      <c r="N226">
        <v>0.1040065</v>
      </c>
      <c r="O226">
        <v>-0.16173560000000001</v>
      </c>
      <c r="P226">
        <v>-6.6180900000000001E-2</v>
      </c>
      <c r="Q226">
        <v>0</v>
      </c>
      <c r="R226">
        <v>6.6180900000000001E-2</v>
      </c>
      <c r="S226">
        <v>0.16173560000000001</v>
      </c>
      <c r="T226">
        <v>15</v>
      </c>
      <c r="U226">
        <v>18</v>
      </c>
    </row>
    <row r="227" spans="1:21">
      <c r="A227" s="12">
        <v>41515</v>
      </c>
      <c r="B227" s="13">
        <v>14</v>
      </c>
      <c r="C227" t="s">
        <v>37</v>
      </c>
      <c r="D227" t="s">
        <v>41</v>
      </c>
      <c r="E227" t="str">
        <f t="shared" si="3"/>
        <v>4151514Average Per Premise100% Cycling</v>
      </c>
      <c r="F227">
        <v>1.2763070000000001</v>
      </c>
      <c r="G227">
        <v>1.293912</v>
      </c>
      <c r="H227">
        <v>1.2763070000000001</v>
      </c>
      <c r="I227">
        <v>84.754199999999997</v>
      </c>
      <c r="J227">
        <v>-0.1210074</v>
      </c>
      <c r="K227">
        <v>-3.9113700000000001E-2</v>
      </c>
      <c r="L227" s="1">
        <v>1.76055E-2</v>
      </c>
      <c r="M227" s="1">
        <v>7.4324799999999996E-2</v>
      </c>
      <c r="N227">
        <v>0.15621840000000001</v>
      </c>
      <c r="O227">
        <v>-0.13861290000000001</v>
      </c>
      <c r="P227">
        <v>-5.67193E-2</v>
      </c>
      <c r="Q227">
        <v>0</v>
      </c>
      <c r="R227">
        <v>5.67193E-2</v>
      </c>
      <c r="S227">
        <v>0.13861290000000001</v>
      </c>
      <c r="T227">
        <v>15</v>
      </c>
      <c r="U227">
        <v>18</v>
      </c>
    </row>
    <row r="228" spans="1:21">
      <c r="A228" s="12">
        <v>41515</v>
      </c>
      <c r="B228" s="13">
        <v>14</v>
      </c>
      <c r="C228" t="s">
        <v>39</v>
      </c>
      <c r="D228" t="s">
        <v>40</v>
      </c>
      <c r="E228" t="str">
        <f t="shared" si="3"/>
        <v>4151514Average Per Ton50% Cycling</v>
      </c>
      <c r="F228">
        <v>0.48617120000000003</v>
      </c>
      <c r="G228">
        <v>0.48283130000000002</v>
      </c>
      <c r="H228">
        <v>0.48617120000000003</v>
      </c>
      <c r="I228">
        <v>85.676699999999997</v>
      </c>
      <c r="J228">
        <v>-4.8867399999999998E-2</v>
      </c>
      <c r="K228">
        <v>-2.19694E-2</v>
      </c>
      <c r="L228" s="1">
        <v>-3.3398999999999998E-3</v>
      </c>
      <c r="M228" s="1">
        <v>1.52896E-2</v>
      </c>
      <c r="N228">
        <v>4.2187700000000002E-2</v>
      </c>
      <c r="O228">
        <v>-4.5527499999999999E-2</v>
      </c>
      <c r="P228">
        <v>-1.86295E-2</v>
      </c>
      <c r="Q228">
        <v>0</v>
      </c>
      <c r="R228">
        <v>1.86295E-2</v>
      </c>
      <c r="S228">
        <v>4.5527499999999999E-2</v>
      </c>
      <c r="T228">
        <v>15</v>
      </c>
      <c r="U228">
        <v>18</v>
      </c>
    </row>
    <row r="229" spans="1:21">
      <c r="A229" s="12">
        <v>41515</v>
      </c>
      <c r="B229" s="13">
        <v>14</v>
      </c>
      <c r="C229" t="s">
        <v>39</v>
      </c>
      <c r="D229" t="s">
        <v>41</v>
      </c>
      <c r="E229" t="str">
        <f t="shared" si="3"/>
        <v>4151514Average Per Ton100% Cycling</v>
      </c>
      <c r="F229">
        <v>0.32029829999999998</v>
      </c>
      <c r="G229">
        <v>0.31398189999999998</v>
      </c>
      <c r="H229">
        <v>0.32029829999999998</v>
      </c>
      <c r="I229">
        <v>84.754199999999997</v>
      </c>
      <c r="J229">
        <v>-4.0183799999999999E-2</v>
      </c>
      <c r="K229">
        <v>-2.0174600000000001E-2</v>
      </c>
      <c r="L229" s="1">
        <v>-6.3163999999999998E-3</v>
      </c>
      <c r="M229" s="1">
        <v>7.5418999999999998E-3</v>
      </c>
      <c r="N229">
        <v>2.7550999999999999E-2</v>
      </c>
      <c r="O229">
        <v>-3.3867399999999999E-2</v>
      </c>
      <c r="P229">
        <v>-1.38583E-2</v>
      </c>
      <c r="Q229">
        <v>0</v>
      </c>
      <c r="R229">
        <v>1.38583E-2</v>
      </c>
      <c r="S229">
        <v>3.3867399999999999E-2</v>
      </c>
      <c r="T229">
        <v>15</v>
      </c>
      <c r="U229">
        <v>18</v>
      </c>
    </row>
    <row r="230" spans="1:21">
      <c r="A230" s="12">
        <v>41515</v>
      </c>
      <c r="B230" s="13">
        <v>15</v>
      </c>
      <c r="C230" t="s">
        <v>38</v>
      </c>
      <c r="D230" t="s">
        <v>40</v>
      </c>
      <c r="E230" t="str">
        <f t="shared" si="3"/>
        <v>4151515Average Per Device50% Cycling</v>
      </c>
      <c r="F230">
        <v>1.4029069999999999</v>
      </c>
      <c r="G230">
        <v>1.613656</v>
      </c>
      <c r="H230">
        <v>1.6398649999999999</v>
      </c>
      <c r="I230">
        <v>88.128399999999999</v>
      </c>
      <c r="J230">
        <v>7.6495900000000006E-2</v>
      </c>
      <c r="K230">
        <v>0.15581329999999999</v>
      </c>
      <c r="L230" s="1">
        <v>0.2107483</v>
      </c>
      <c r="M230" s="1">
        <v>0.26568330000000001</v>
      </c>
      <c r="N230">
        <v>0.34500069999999999</v>
      </c>
      <c r="O230">
        <v>0.10270550000000001</v>
      </c>
      <c r="P230">
        <v>0.18202289999999999</v>
      </c>
      <c r="Q230">
        <v>0.2369579</v>
      </c>
      <c r="R230">
        <v>0.29189290000000001</v>
      </c>
      <c r="S230">
        <v>0.37121029999999999</v>
      </c>
      <c r="T230">
        <v>15</v>
      </c>
      <c r="U230">
        <v>18</v>
      </c>
    </row>
    <row r="231" spans="1:21">
      <c r="A231" s="12">
        <v>41515</v>
      </c>
      <c r="B231" s="13">
        <v>15</v>
      </c>
      <c r="C231" t="s">
        <v>38</v>
      </c>
      <c r="D231" t="s">
        <v>41</v>
      </c>
      <c r="E231" t="str">
        <f t="shared" si="3"/>
        <v>4151515Average Per Device100% Cycling</v>
      </c>
      <c r="F231">
        <v>0.87268199999999996</v>
      </c>
      <c r="G231">
        <v>1.158218</v>
      </c>
      <c r="H231">
        <v>1.1436729999999999</v>
      </c>
      <c r="I231">
        <v>87.541799999999995</v>
      </c>
      <c r="J231">
        <v>0.17826310000000001</v>
      </c>
      <c r="K231">
        <v>0.24164060000000001</v>
      </c>
      <c r="L231" s="1">
        <v>0.2855357</v>
      </c>
      <c r="M231" s="1">
        <v>0.32943080000000002</v>
      </c>
      <c r="N231">
        <v>0.3928083</v>
      </c>
      <c r="O231">
        <v>0.1637188</v>
      </c>
      <c r="P231">
        <v>0.2270964</v>
      </c>
      <c r="Q231">
        <v>0.27099139999999999</v>
      </c>
      <c r="R231">
        <v>0.31488650000000001</v>
      </c>
      <c r="S231">
        <v>0.37826399999999999</v>
      </c>
      <c r="T231">
        <v>15</v>
      </c>
      <c r="U231">
        <v>18</v>
      </c>
    </row>
    <row r="232" spans="1:21">
      <c r="A232" s="12">
        <v>41515</v>
      </c>
      <c r="B232" s="13">
        <v>15</v>
      </c>
      <c r="C232" t="s">
        <v>37</v>
      </c>
      <c r="D232" t="s">
        <v>40</v>
      </c>
      <c r="E232" t="str">
        <f t="shared" si="3"/>
        <v>4151515Average Per Premise50% Cycling</v>
      </c>
      <c r="F232">
        <v>1.5636239999999999</v>
      </c>
      <c r="G232">
        <v>1.7606550000000001</v>
      </c>
      <c r="H232">
        <v>1.817639</v>
      </c>
      <c r="I232">
        <v>88.128399999999999</v>
      </c>
      <c r="J232">
        <v>5.1280300000000001E-2</v>
      </c>
      <c r="K232">
        <v>0.13739100000000001</v>
      </c>
      <c r="L232" s="1">
        <v>0.19703100000000001</v>
      </c>
      <c r="M232" s="1">
        <v>0.25667099999999998</v>
      </c>
      <c r="N232">
        <v>0.34278170000000002</v>
      </c>
      <c r="O232">
        <v>0.108264</v>
      </c>
      <c r="P232">
        <v>0.19437470000000001</v>
      </c>
      <c r="Q232">
        <v>0.25401469999999998</v>
      </c>
      <c r="R232">
        <v>0.31365480000000001</v>
      </c>
      <c r="S232">
        <v>0.39976539999999999</v>
      </c>
      <c r="T232">
        <v>15</v>
      </c>
      <c r="U232">
        <v>18</v>
      </c>
    </row>
    <row r="233" spans="1:21">
      <c r="A233" s="12">
        <v>41515</v>
      </c>
      <c r="B233" s="13">
        <v>15</v>
      </c>
      <c r="C233" t="s">
        <v>37</v>
      </c>
      <c r="D233" t="s">
        <v>41</v>
      </c>
      <c r="E233" t="str">
        <f t="shared" si="3"/>
        <v>4151515Average Per Premise100% Cycling</v>
      </c>
      <c r="F233">
        <v>0.97684079999999995</v>
      </c>
      <c r="G233">
        <v>1.281147</v>
      </c>
      <c r="H233">
        <v>1.2637149999999999</v>
      </c>
      <c r="I233">
        <v>87.541799999999995</v>
      </c>
      <c r="J233">
        <v>0.18367439999999999</v>
      </c>
      <c r="K233">
        <v>0.25494480000000003</v>
      </c>
      <c r="L233" s="1">
        <v>0.30430639999999998</v>
      </c>
      <c r="M233" s="1">
        <v>0.35366809999999999</v>
      </c>
      <c r="N233">
        <v>0.4249386</v>
      </c>
      <c r="O233">
        <v>0.16624249999999999</v>
      </c>
      <c r="P233">
        <v>0.2375129</v>
      </c>
      <c r="Q233">
        <v>0.28687459999999998</v>
      </c>
      <c r="R233">
        <v>0.33623629999999999</v>
      </c>
      <c r="S233">
        <v>0.4075067</v>
      </c>
      <c r="T233">
        <v>15</v>
      </c>
      <c r="U233">
        <v>18</v>
      </c>
    </row>
    <row r="234" spans="1:21">
      <c r="A234" s="12">
        <v>41515</v>
      </c>
      <c r="B234" s="13">
        <v>15</v>
      </c>
      <c r="C234" t="s">
        <v>39</v>
      </c>
      <c r="D234" t="s">
        <v>40</v>
      </c>
      <c r="E234" t="str">
        <f t="shared" si="3"/>
        <v>4151515Average Per Ton50% Cycling</v>
      </c>
      <c r="F234">
        <v>0.41117500000000001</v>
      </c>
      <c r="G234">
        <v>0.47125359999999999</v>
      </c>
      <c r="H234">
        <v>0.47451339999999997</v>
      </c>
      <c r="I234">
        <v>88.128399999999999</v>
      </c>
      <c r="J234">
        <v>2.0962600000000001E-2</v>
      </c>
      <c r="K234">
        <v>4.4072699999999999E-2</v>
      </c>
      <c r="L234" s="1">
        <v>6.0078600000000003E-2</v>
      </c>
      <c r="M234" s="1">
        <v>7.6084600000000002E-2</v>
      </c>
      <c r="N234">
        <v>9.9194599999999994E-2</v>
      </c>
      <c r="O234">
        <v>2.4222400000000002E-2</v>
      </c>
      <c r="P234">
        <v>4.7332399999999997E-2</v>
      </c>
      <c r="Q234">
        <v>6.3338400000000003E-2</v>
      </c>
      <c r="R234">
        <v>7.9344399999999995E-2</v>
      </c>
      <c r="S234">
        <v>0.1024544</v>
      </c>
      <c r="T234">
        <v>15</v>
      </c>
      <c r="U234">
        <v>18</v>
      </c>
    </row>
    <row r="235" spans="1:21">
      <c r="A235" s="12">
        <v>41515</v>
      </c>
      <c r="B235" s="13">
        <v>15</v>
      </c>
      <c r="C235" t="s">
        <v>39</v>
      </c>
      <c r="D235" t="s">
        <v>41</v>
      </c>
      <c r="E235" t="str">
        <f t="shared" si="3"/>
        <v>4151515Average Per Ton100% Cycling</v>
      </c>
      <c r="F235">
        <v>0.2465328</v>
      </c>
      <c r="G235">
        <v>0.320548</v>
      </c>
      <c r="H235">
        <v>0.32699640000000002</v>
      </c>
      <c r="I235">
        <v>87.541799999999995</v>
      </c>
      <c r="J235">
        <v>4.41135E-2</v>
      </c>
      <c r="K235">
        <v>6.17797E-2</v>
      </c>
      <c r="L235" s="1">
        <v>7.4015200000000003E-2</v>
      </c>
      <c r="M235" s="1">
        <v>8.6250800000000002E-2</v>
      </c>
      <c r="N235">
        <v>0.103917</v>
      </c>
      <c r="O235">
        <v>5.05619E-2</v>
      </c>
      <c r="P235">
        <v>6.82281E-2</v>
      </c>
      <c r="Q235">
        <v>8.0463699999999999E-2</v>
      </c>
      <c r="R235">
        <v>9.2699199999999995E-2</v>
      </c>
      <c r="S235">
        <v>0.1103654</v>
      </c>
      <c r="T235">
        <v>15</v>
      </c>
      <c r="U235">
        <v>18</v>
      </c>
    </row>
    <row r="236" spans="1:21">
      <c r="A236" s="12">
        <v>41515</v>
      </c>
      <c r="B236" s="13">
        <v>16</v>
      </c>
      <c r="C236" t="s">
        <v>38</v>
      </c>
      <c r="D236" t="s">
        <v>40</v>
      </c>
      <c r="E236" t="str">
        <f t="shared" si="3"/>
        <v>4151516Average Per Device50% Cycling</v>
      </c>
      <c r="F236">
        <v>1.5268699999999999</v>
      </c>
      <c r="G236">
        <v>1.8232470000000001</v>
      </c>
      <c r="H236">
        <v>1.8528610000000001</v>
      </c>
      <c r="I236">
        <v>90.393900000000002</v>
      </c>
      <c r="J236">
        <v>0.14749570000000001</v>
      </c>
      <c r="K236">
        <v>0.235456</v>
      </c>
      <c r="L236" s="1">
        <v>0.2963769</v>
      </c>
      <c r="M236" s="1">
        <v>0.3572979</v>
      </c>
      <c r="N236">
        <v>0.44525809999999999</v>
      </c>
      <c r="O236">
        <v>0.17710960000000001</v>
      </c>
      <c r="P236">
        <v>0.26506980000000002</v>
      </c>
      <c r="Q236">
        <v>0.32599080000000002</v>
      </c>
      <c r="R236">
        <v>0.38691179999999997</v>
      </c>
      <c r="S236">
        <v>0.47487200000000002</v>
      </c>
      <c r="T236">
        <v>15</v>
      </c>
      <c r="U236">
        <v>18</v>
      </c>
    </row>
    <row r="237" spans="1:21">
      <c r="A237" s="12">
        <v>41515</v>
      </c>
      <c r="B237" s="13">
        <v>16</v>
      </c>
      <c r="C237" t="s">
        <v>38</v>
      </c>
      <c r="D237" t="s">
        <v>41</v>
      </c>
      <c r="E237" t="str">
        <f t="shared" si="3"/>
        <v>4151516Average Per Device100% Cycling</v>
      </c>
      <c r="F237">
        <v>0.7744875</v>
      </c>
      <c r="G237">
        <v>1.2234640000000001</v>
      </c>
      <c r="H237">
        <v>1.2081</v>
      </c>
      <c r="I237">
        <v>89.968400000000003</v>
      </c>
      <c r="J237">
        <v>0.33231959999999999</v>
      </c>
      <c r="K237">
        <v>0.40124140000000003</v>
      </c>
      <c r="L237" s="1">
        <v>0.4489764</v>
      </c>
      <c r="M237" s="1">
        <v>0.49671140000000003</v>
      </c>
      <c r="N237">
        <v>0.56563319999999995</v>
      </c>
      <c r="O237">
        <v>0.31695600000000002</v>
      </c>
      <c r="P237">
        <v>0.38587779999999999</v>
      </c>
      <c r="Q237">
        <v>0.43361280000000002</v>
      </c>
      <c r="R237">
        <v>0.4813479</v>
      </c>
      <c r="S237">
        <v>0.55026969999999997</v>
      </c>
      <c r="T237">
        <v>15</v>
      </c>
      <c r="U237">
        <v>18</v>
      </c>
    </row>
    <row r="238" spans="1:21">
      <c r="A238" s="12">
        <v>41515</v>
      </c>
      <c r="B238" s="13">
        <v>16</v>
      </c>
      <c r="C238" t="s">
        <v>37</v>
      </c>
      <c r="D238" t="s">
        <v>40</v>
      </c>
      <c r="E238" t="str">
        <f t="shared" si="3"/>
        <v>4151516Average Per Premise50% Cycling</v>
      </c>
      <c r="F238">
        <v>1.6984790000000001</v>
      </c>
      <c r="G238">
        <v>1.9888760000000001</v>
      </c>
      <c r="H238">
        <v>2.0532460000000001</v>
      </c>
      <c r="I238">
        <v>90.393900000000002</v>
      </c>
      <c r="J238">
        <v>0.12654009999999999</v>
      </c>
      <c r="K238">
        <v>0.22334770000000001</v>
      </c>
      <c r="L238" s="1">
        <v>0.2903963</v>
      </c>
      <c r="M238" s="1">
        <v>0.35744500000000001</v>
      </c>
      <c r="N238">
        <v>0.45425260000000001</v>
      </c>
      <c r="O238">
        <v>0.1909101</v>
      </c>
      <c r="P238">
        <v>0.28771770000000002</v>
      </c>
      <c r="Q238">
        <v>0.35476639999999998</v>
      </c>
      <c r="R238">
        <v>0.421815</v>
      </c>
      <c r="S238">
        <v>0.51862260000000004</v>
      </c>
      <c r="T238">
        <v>15</v>
      </c>
      <c r="U238">
        <v>18</v>
      </c>
    </row>
    <row r="239" spans="1:21">
      <c r="A239" s="12">
        <v>41515</v>
      </c>
      <c r="B239" s="13">
        <v>16</v>
      </c>
      <c r="C239" t="s">
        <v>37</v>
      </c>
      <c r="D239" t="s">
        <v>41</v>
      </c>
      <c r="E239" t="str">
        <f t="shared" si="3"/>
        <v>4151516Average Per Premise100% Cycling</v>
      </c>
      <c r="F239">
        <v>0.87755289999999997</v>
      </c>
      <c r="G239">
        <v>1.3500030000000001</v>
      </c>
      <c r="H239">
        <v>1.331634</v>
      </c>
      <c r="I239">
        <v>89.968400000000003</v>
      </c>
      <c r="J239">
        <v>0.34034750000000003</v>
      </c>
      <c r="K239">
        <v>0.4183945</v>
      </c>
      <c r="L239" s="1">
        <v>0.47244960000000003</v>
      </c>
      <c r="M239" s="1">
        <v>0.52650470000000005</v>
      </c>
      <c r="N239">
        <v>0.60455170000000003</v>
      </c>
      <c r="O239">
        <v>0.32197870000000001</v>
      </c>
      <c r="P239">
        <v>0.40002579999999999</v>
      </c>
      <c r="Q239">
        <v>0.45408090000000001</v>
      </c>
      <c r="R239">
        <v>0.50813600000000003</v>
      </c>
      <c r="S239">
        <v>0.58618300000000001</v>
      </c>
      <c r="T239">
        <v>15</v>
      </c>
      <c r="U239">
        <v>18</v>
      </c>
    </row>
    <row r="240" spans="1:21">
      <c r="A240" s="12">
        <v>41515</v>
      </c>
      <c r="B240" s="13">
        <v>16</v>
      </c>
      <c r="C240" t="s">
        <v>39</v>
      </c>
      <c r="D240" t="s">
        <v>40</v>
      </c>
      <c r="E240" t="str">
        <f t="shared" si="3"/>
        <v>4151516Average Per Ton50% Cycling</v>
      </c>
      <c r="F240">
        <v>0.4447604</v>
      </c>
      <c r="G240">
        <v>0.53010760000000001</v>
      </c>
      <c r="H240">
        <v>0.53377439999999998</v>
      </c>
      <c r="I240">
        <v>90.393900000000002</v>
      </c>
      <c r="J240">
        <v>4.2476800000000002E-2</v>
      </c>
      <c r="K240">
        <v>6.7804900000000001E-2</v>
      </c>
      <c r="L240" s="1">
        <v>8.5347099999999995E-2</v>
      </c>
      <c r="M240" s="1">
        <v>0.1028893</v>
      </c>
      <c r="N240">
        <v>0.12821750000000001</v>
      </c>
      <c r="O240">
        <v>4.6143700000000003E-2</v>
      </c>
      <c r="P240">
        <v>7.1471800000000002E-2</v>
      </c>
      <c r="Q240">
        <v>8.9013999999999996E-2</v>
      </c>
      <c r="R240">
        <v>0.1065562</v>
      </c>
      <c r="S240">
        <v>0.13188440000000001</v>
      </c>
      <c r="T240">
        <v>15</v>
      </c>
      <c r="U240">
        <v>18</v>
      </c>
    </row>
    <row r="241" spans="1:21">
      <c r="A241" s="12">
        <v>41515</v>
      </c>
      <c r="B241" s="13">
        <v>16</v>
      </c>
      <c r="C241" t="s">
        <v>39</v>
      </c>
      <c r="D241" t="s">
        <v>41</v>
      </c>
      <c r="E241" t="str">
        <f t="shared" si="3"/>
        <v>4151516Average Per Ton100% Cycling</v>
      </c>
      <c r="F241">
        <v>0.22173039999999999</v>
      </c>
      <c r="G241">
        <v>0.34189979999999998</v>
      </c>
      <c r="H241">
        <v>0.34877780000000003</v>
      </c>
      <c r="I241">
        <v>89.968400000000003</v>
      </c>
      <c r="J241">
        <v>8.6517300000000005E-2</v>
      </c>
      <c r="K241">
        <v>0.1063992</v>
      </c>
      <c r="L241" s="1">
        <v>0.1201694</v>
      </c>
      <c r="M241" s="1">
        <v>0.13393959999999999</v>
      </c>
      <c r="N241">
        <v>0.1538215</v>
      </c>
      <c r="O241">
        <v>9.3395300000000001E-2</v>
      </c>
      <c r="P241">
        <v>0.11327719999999999</v>
      </c>
      <c r="Q241">
        <v>0.1270474</v>
      </c>
      <c r="R241">
        <v>0.14081759999999999</v>
      </c>
      <c r="S241">
        <v>0.1606995</v>
      </c>
      <c r="T241">
        <v>15</v>
      </c>
      <c r="U241">
        <v>18</v>
      </c>
    </row>
    <row r="242" spans="1:21">
      <c r="A242" s="12">
        <v>41515</v>
      </c>
      <c r="B242" s="13">
        <v>17</v>
      </c>
      <c r="C242" t="s">
        <v>38</v>
      </c>
      <c r="D242" t="s">
        <v>40</v>
      </c>
      <c r="E242" t="str">
        <f t="shared" si="3"/>
        <v>4151517Average Per Device50% Cycling</v>
      </c>
      <c r="F242">
        <v>1.7414909999999999</v>
      </c>
      <c r="G242">
        <v>2.2296490000000002</v>
      </c>
      <c r="H242">
        <v>2.2658640000000001</v>
      </c>
      <c r="I242">
        <v>88.805099999999996</v>
      </c>
      <c r="J242">
        <v>0.3230654</v>
      </c>
      <c r="K242">
        <v>0.42060350000000002</v>
      </c>
      <c r="L242" s="1">
        <v>0.48815799999999998</v>
      </c>
      <c r="M242" s="1">
        <v>0.55571250000000005</v>
      </c>
      <c r="N242">
        <v>0.65325060000000001</v>
      </c>
      <c r="O242">
        <v>0.3592803</v>
      </c>
      <c r="P242">
        <v>0.45681830000000001</v>
      </c>
      <c r="Q242">
        <v>0.52437279999999997</v>
      </c>
      <c r="R242">
        <v>0.59192730000000005</v>
      </c>
      <c r="S242">
        <v>0.68946540000000001</v>
      </c>
      <c r="T242">
        <v>15</v>
      </c>
      <c r="U242">
        <v>18</v>
      </c>
    </row>
    <row r="243" spans="1:21">
      <c r="A243" s="12">
        <v>41515</v>
      </c>
      <c r="B243" s="13">
        <v>17</v>
      </c>
      <c r="C243" t="s">
        <v>38</v>
      </c>
      <c r="D243" t="s">
        <v>41</v>
      </c>
      <c r="E243" t="str">
        <f t="shared" si="3"/>
        <v>4151517Average Per Device100% Cycling</v>
      </c>
      <c r="F243">
        <v>0.8918722</v>
      </c>
      <c r="G243">
        <v>1.4843550000000001</v>
      </c>
      <c r="H243">
        <v>1.465716</v>
      </c>
      <c r="I243">
        <v>87.652500000000003</v>
      </c>
      <c r="J243">
        <v>0.4711592</v>
      </c>
      <c r="K243">
        <v>0.5428383</v>
      </c>
      <c r="L243" s="1">
        <v>0.59248299999999998</v>
      </c>
      <c r="M243" s="1">
        <v>0.64212780000000003</v>
      </c>
      <c r="N243">
        <v>0.71380690000000002</v>
      </c>
      <c r="O243">
        <v>0.45251960000000002</v>
      </c>
      <c r="P243">
        <v>0.52419870000000002</v>
      </c>
      <c r="Q243">
        <v>0.5738434</v>
      </c>
      <c r="R243">
        <v>0.62348809999999999</v>
      </c>
      <c r="S243">
        <v>0.69516719999999999</v>
      </c>
      <c r="T243">
        <v>15</v>
      </c>
      <c r="U243">
        <v>18</v>
      </c>
    </row>
    <row r="244" spans="1:21">
      <c r="A244" s="12">
        <v>41515</v>
      </c>
      <c r="B244" s="13">
        <v>17</v>
      </c>
      <c r="C244" t="s">
        <v>37</v>
      </c>
      <c r="D244" t="s">
        <v>40</v>
      </c>
      <c r="E244" t="str">
        <f t="shared" si="3"/>
        <v>4151517Average Per Premise50% Cycling</v>
      </c>
      <c r="F244">
        <v>1.90943</v>
      </c>
      <c r="G244">
        <v>2.447956</v>
      </c>
      <c r="H244">
        <v>2.5271840000000001</v>
      </c>
      <c r="I244">
        <v>88.805099999999996</v>
      </c>
      <c r="J244">
        <v>0.356817</v>
      </c>
      <c r="K244">
        <v>0.46417170000000002</v>
      </c>
      <c r="L244" s="1">
        <v>0.53852520000000004</v>
      </c>
      <c r="M244" s="1">
        <v>0.6128787</v>
      </c>
      <c r="N244">
        <v>0.72023340000000002</v>
      </c>
      <c r="O244">
        <v>0.43604540000000003</v>
      </c>
      <c r="P244">
        <v>0.54340010000000005</v>
      </c>
      <c r="Q244">
        <v>0.61775360000000001</v>
      </c>
      <c r="R244">
        <v>0.69210709999999998</v>
      </c>
      <c r="S244">
        <v>0.7994618</v>
      </c>
      <c r="T244">
        <v>15</v>
      </c>
      <c r="U244">
        <v>18</v>
      </c>
    </row>
    <row r="245" spans="1:21">
      <c r="A245" s="12">
        <v>41515</v>
      </c>
      <c r="B245" s="13">
        <v>17</v>
      </c>
      <c r="C245" t="s">
        <v>37</v>
      </c>
      <c r="D245" t="s">
        <v>41</v>
      </c>
      <c r="E245" t="str">
        <f t="shared" si="3"/>
        <v>4151517Average Per Premise100% Cycling</v>
      </c>
      <c r="F245">
        <v>1.0176620000000001</v>
      </c>
      <c r="G245">
        <v>1.664461</v>
      </c>
      <c r="H245">
        <v>1.641813</v>
      </c>
      <c r="I245">
        <v>87.652500000000003</v>
      </c>
      <c r="J245">
        <v>0.50938240000000001</v>
      </c>
      <c r="K245">
        <v>0.59056909999999996</v>
      </c>
      <c r="L245" s="1">
        <v>0.64679869999999995</v>
      </c>
      <c r="M245" s="1">
        <v>0.7030284</v>
      </c>
      <c r="N245">
        <v>0.78421510000000005</v>
      </c>
      <c r="O245">
        <v>0.48673499999999997</v>
      </c>
      <c r="P245">
        <v>0.56792169999999997</v>
      </c>
      <c r="Q245">
        <v>0.62415129999999996</v>
      </c>
      <c r="R245">
        <v>0.68038100000000001</v>
      </c>
      <c r="S245">
        <v>0.76156769999999996</v>
      </c>
      <c r="T245">
        <v>15</v>
      </c>
      <c r="U245">
        <v>18</v>
      </c>
    </row>
    <row r="246" spans="1:21">
      <c r="A246" s="12">
        <v>41515</v>
      </c>
      <c r="B246" s="13">
        <v>17</v>
      </c>
      <c r="C246" t="s">
        <v>39</v>
      </c>
      <c r="D246" t="s">
        <v>40</v>
      </c>
      <c r="E246" t="str">
        <f t="shared" si="3"/>
        <v>4151517Average Per Ton50% Cycling</v>
      </c>
      <c r="F246">
        <v>0.5026389</v>
      </c>
      <c r="G246">
        <v>0.64437310000000003</v>
      </c>
      <c r="H246">
        <v>0.64883040000000003</v>
      </c>
      <c r="I246">
        <v>88.805099999999996</v>
      </c>
      <c r="J246">
        <v>9.5244400000000007E-2</v>
      </c>
      <c r="K246">
        <v>0.122711</v>
      </c>
      <c r="L246" s="1">
        <v>0.1417342</v>
      </c>
      <c r="M246" s="1">
        <v>0.1607575</v>
      </c>
      <c r="N246">
        <v>0.188224</v>
      </c>
      <c r="O246">
        <v>9.9701700000000004E-2</v>
      </c>
      <c r="P246">
        <v>0.12716830000000001</v>
      </c>
      <c r="Q246">
        <v>0.1461915</v>
      </c>
      <c r="R246">
        <v>0.16521479999999999</v>
      </c>
      <c r="S246">
        <v>0.1926813</v>
      </c>
      <c r="T246">
        <v>15</v>
      </c>
      <c r="U246">
        <v>18</v>
      </c>
    </row>
    <row r="247" spans="1:21">
      <c r="A247" s="12">
        <v>41515</v>
      </c>
      <c r="B247" s="13">
        <v>17</v>
      </c>
      <c r="C247" t="s">
        <v>39</v>
      </c>
      <c r="D247" t="s">
        <v>41</v>
      </c>
      <c r="E247" t="str">
        <f t="shared" si="3"/>
        <v>4151517Average Per Ton100% Cycling</v>
      </c>
      <c r="F247">
        <v>0.25375150000000002</v>
      </c>
      <c r="G247">
        <v>0.41773700000000002</v>
      </c>
      <c r="H247">
        <v>0.42614059999999998</v>
      </c>
      <c r="I247">
        <v>87.652500000000003</v>
      </c>
      <c r="J247">
        <v>0.1290721</v>
      </c>
      <c r="K247">
        <v>0.1496992</v>
      </c>
      <c r="L247" s="1">
        <v>0.16398550000000001</v>
      </c>
      <c r="M247" s="1">
        <v>0.17827180000000001</v>
      </c>
      <c r="N247">
        <v>0.19889889999999999</v>
      </c>
      <c r="O247">
        <v>0.13747570000000001</v>
      </c>
      <c r="P247">
        <v>0.15810279999999999</v>
      </c>
      <c r="Q247">
        <v>0.17238909999999999</v>
      </c>
      <c r="R247">
        <v>0.18667539999999999</v>
      </c>
      <c r="S247">
        <v>0.2073025</v>
      </c>
      <c r="T247">
        <v>15</v>
      </c>
      <c r="U247">
        <v>18</v>
      </c>
    </row>
    <row r="248" spans="1:21">
      <c r="A248" s="12">
        <v>41515</v>
      </c>
      <c r="B248" s="13">
        <v>18</v>
      </c>
      <c r="C248" t="s">
        <v>38</v>
      </c>
      <c r="D248" t="s">
        <v>40</v>
      </c>
      <c r="E248" t="str">
        <f t="shared" si="3"/>
        <v>4151518Average Per Device50% Cycling</v>
      </c>
      <c r="F248">
        <v>1.88547</v>
      </c>
      <c r="G248">
        <v>2.501506</v>
      </c>
      <c r="H248">
        <v>2.5421360000000002</v>
      </c>
      <c r="I248">
        <v>85.949700000000007</v>
      </c>
      <c r="J248">
        <v>0.45123049999999998</v>
      </c>
      <c r="K248">
        <v>0.54859880000000005</v>
      </c>
      <c r="L248" s="1">
        <v>0.61603580000000002</v>
      </c>
      <c r="M248" s="1">
        <v>0.68347279999999999</v>
      </c>
      <c r="N248">
        <v>0.78084109999999995</v>
      </c>
      <c r="O248">
        <v>0.49186089999999999</v>
      </c>
      <c r="P248">
        <v>0.58922920000000001</v>
      </c>
      <c r="Q248">
        <v>0.65666619999999998</v>
      </c>
      <c r="R248">
        <v>0.72410319999999995</v>
      </c>
      <c r="S248">
        <v>0.82147150000000002</v>
      </c>
      <c r="T248">
        <v>15</v>
      </c>
      <c r="U248">
        <v>18</v>
      </c>
    </row>
    <row r="249" spans="1:21">
      <c r="A249" s="12">
        <v>41515</v>
      </c>
      <c r="B249" s="13">
        <v>18</v>
      </c>
      <c r="C249" t="s">
        <v>38</v>
      </c>
      <c r="D249" t="s">
        <v>41</v>
      </c>
      <c r="E249" t="str">
        <f t="shared" si="3"/>
        <v>4151518Average Per Device100% Cycling</v>
      </c>
      <c r="F249">
        <v>1.006391</v>
      </c>
      <c r="G249">
        <v>1.6986490000000001</v>
      </c>
      <c r="H249">
        <v>1.6773180000000001</v>
      </c>
      <c r="I249">
        <v>84.9923</v>
      </c>
      <c r="J249">
        <v>0.56603740000000002</v>
      </c>
      <c r="K249">
        <v>0.6406096</v>
      </c>
      <c r="L249" s="1">
        <v>0.69225809999999999</v>
      </c>
      <c r="M249" s="1">
        <v>0.74390659999999997</v>
      </c>
      <c r="N249">
        <v>0.81847890000000001</v>
      </c>
      <c r="O249">
        <v>0.54470660000000004</v>
      </c>
      <c r="P249">
        <v>0.61927889999999997</v>
      </c>
      <c r="Q249">
        <v>0.67092739999999995</v>
      </c>
      <c r="R249">
        <v>0.72257590000000005</v>
      </c>
      <c r="S249">
        <v>0.79714819999999997</v>
      </c>
      <c r="T249">
        <v>15</v>
      </c>
      <c r="U249">
        <v>18</v>
      </c>
    </row>
    <row r="250" spans="1:21">
      <c r="A250" s="12">
        <v>41515</v>
      </c>
      <c r="B250" s="13">
        <v>18</v>
      </c>
      <c r="C250" t="s">
        <v>37</v>
      </c>
      <c r="D250" t="s">
        <v>40</v>
      </c>
      <c r="E250" t="str">
        <f t="shared" si="3"/>
        <v>4151518Average Per Premise50% Cycling</v>
      </c>
      <c r="F250">
        <v>2.0745809999999998</v>
      </c>
      <c r="G250">
        <v>2.7540749999999998</v>
      </c>
      <c r="H250">
        <v>2.84321</v>
      </c>
      <c r="I250">
        <v>85.949700000000007</v>
      </c>
      <c r="J250">
        <v>0.49543429999999999</v>
      </c>
      <c r="K250">
        <v>0.6041782</v>
      </c>
      <c r="L250" s="1">
        <v>0.67949389999999998</v>
      </c>
      <c r="M250" s="1">
        <v>0.75480959999999997</v>
      </c>
      <c r="N250">
        <v>0.86355349999999997</v>
      </c>
      <c r="O250">
        <v>0.58457020000000004</v>
      </c>
      <c r="P250">
        <v>0.69331410000000004</v>
      </c>
      <c r="Q250">
        <v>0.76862980000000003</v>
      </c>
      <c r="R250">
        <v>0.84394539999999996</v>
      </c>
      <c r="S250">
        <v>0.95268929999999996</v>
      </c>
      <c r="T250">
        <v>15</v>
      </c>
      <c r="U250">
        <v>18</v>
      </c>
    </row>
    <row r="251" spans="1:21">
      <c r="A251" s="12">
        <v>41515</v>
      </c>
      <c r="B251" s="13">
        <v>18</v>
      </c>
      <c r="C251" t="s">
        <v>37</v>
      </c>
      <c r="D251" t="s">
        <v>41</v>
      </c>
      <c r="E251" t="str">
        <f t="shared" si="3"/>
        <v>4151518Average Per Premise100% Cycling</v>
      </c>
      <c r="F251">
        <v>1.1339950000000001</v>
      </c>
      <c r="G251">
        <v>1.9189959999999999</v>
      </c>
      <c r="H251">
        <v>1.8928849999999999</v>
      </c>
      <c r="I251">
        <v>84.9923</v>
      </c>
      <c r="J251">
        <v>0.63982450000000002</v>
      </c>
      <c r="K251">
        <v>0.72559589999999996</v>
      </c>
      <c r="L251" s="1">
        <v>0.7850009</v>
      </c>
      <c r="M251" s="1">
        <v>0.84440590000000004</v>
      </c>
      <c r="N251">
        <v>0.93017740000000004</v>
      </c>
      <c r="O251">
        <v>0.61371379999999998</v>
      </c>
      <c r="P251">
        <v>0.69948520000000003</v>
      </c>
      <c r="Q251">
        <v>0.75889030000000002</v>
      </c>
      <c r="R251">
        <v>0.81829529999999995</v>
      </c>
      <c r="S251">
        <v>0.9040667</v>
      </c>
      <c r="T251">
        <v>15</v>
      </c>
      <c r="U251">
        <v>18</v>
      </c>
    </row>
    <row r="252" spans="1:21">
      <c r="A252" s="12">
        <v>41515</v>
      </c>
      <c r="B252" s="13">
        <v>18</v>
      </c>
      <c r="C252" t="s">
        <v>39</v>
      </c>
      <c r="D252" t="s">
        <v>40</v>
      </c>
      <c r="E252" t="str">
        <f t="shared" si="3"/>
        <v>4151518Average Per Ton50% Cycling</v>
      </c>
      <c r="F252">
        <v>0.54112360000000004</v>
      </c>
      <c r="G252">
        <v>0.7280529</v>
      </c>
      <c r="H252">
        <v>0.73308899999999999</v>
      </c>
      <c r="I252">
        <v>85.949700000000007</v>
      </c>
      <c r="J252">
        <v>0.1402398</v>
      </c>
      <c r="K252">
        <v>0.16782430000000001</v>
      </c>
      <c r="L252" s="1">
        <v>0.18692929999999999</v>
      </c>
      <c r="M252" s="1">
        <v>0.2060343</v>
      </c>
      <c r="N252">
        <v>0.23361879999999999</v>
      </c>
      <c r="O252">
        <v>0.14527590000000001</v>
      </c>
      <c r="P252">
        <v>0.1728604</v>
      </c>
      <c r="Q252">
        <v>0.19196540000000001</v>
      </c>
      <c r="R252">
        <v>0.21107039999999999</v>
      </c>
      <c r="S252">
        <v>0.2386549</v>
      </c>
      <c r="T252">
        <v>15</v>
      </c>
      <c r="U252">
        <v>18</v>
      </c>
    </row>
    <row r="253" spans="1:21">
      <c r="A253" s="12">
        <v>41515</v>
      </c>
      <c r="B253" s="13">
        <v>18</v>
      </c>
      <c r="C253" t="s">
        <v>39</v>
      </c>
      <c r="D253" t="s">
        <v>41</v>
      </c>
      <c r="E253" t="str">
        <f t="shared" si="3"/>
        <v>4151518Average Per Ton100% Cycling</v>
      </c>
      <c r="F253">
        <v>0.28598960000000001</v>
      </c>
      <c r="G253">
        <v>0.47207670000000002</v>
      </c>
      <c r="H253">
        <v>0.48157339999999998</v>
      </c>
      <c r="I253">
        <v>84.9923</v>
      </c>
      <c r="J253">
        <v>0.1504432</v>
      </c>
      <c r="K253">
        <v>0.17150190000000001</v>
      </c>
      <c r="L253" s="1">
        <v>0.186087</v>
      </c>
      <c r="M253" s="1">
        <v>0.2006722</v>
      </c>
      <c r="N253">
        <v>0.22173080000000001</v>
      </c>
      <c r="O253">
        <v>0.15994</v>
      </c>
      <c r="P253">
        <v>0.18099860000000001</v>
      </c>
      <c r="Q253">
        <v>0.1955838</v>
      </c>
      <c r="R253">
        <v>0.21016889999999999</v>
      </c>
      <c r="S253">
        <v>0.23122760000000001</v>
      </c>
      <c r="T253">
        <v>15</v>
      </c>
      <c r="U253">
        <v>18</v>
      </c>
    </row>
    <row r="254" spans="1:21">
      <c r="A254" s="12">
        <v>41515</v>
      </c>
      <c r="B254" s="13">
        <v>19</v>
      </c>
      <c r="C254" t="s">
        <v>38</v>
      </c>
      <c r="D254" t="s">
        <v>40</v>
      </c>
      <c r="E254" t="str">
        <f t="shared" si="3"/>
        <v>4151519Average Per Device50% Cycling</v>
      </c>
      <c r="F254">
        <v>2.6751269999999998</v>
      </c>
      <c r="G254">
        <v>2.447546</v>
      </c>
      <c r="H254">
        <v>2.4872999999999998</v>
      </c>
      <c r="I254">
        <v>84.633899999999997</v>
      </c>
      <c r="J254">
        <v>-0.4209117</v>
      </c>
      <c r="K254">
        <v>-0.30668990000000002</v>
      </c>
      <c r="L254" s="1">
        <v>-0.22758030000000001</v>
      </c>
      <c r="M254" s="1">
        <v>-0.14847070000000001</v>
      </c>
      <c r="N254">
        <v>-3.4248899999999999E-2</v>
      </c>
      <c r="O254">
        <v>-0.38115779999999999</v>
      </c>
      <c r="P254">
        <v>-0.26693600000000001</v>
      </c>
      <c r="Q254">
        <v>-0.1878264</v>
      </c>
      <c r="R254">
        <v>-0.1087167</v>
      </c>
      <c r="S254">
        <v>5.5050000000000003E-3</v>
      </c>
      <c r="T254">
        <v>15</v>
      </c>
      <c r="U254">
        <v>18</v>
      </c>
    </row>
    <row r="255" spans="1:21">
      <c r="A255" s="12">
        <v>41515</v>
      </c>
      <c r="B255" s="13">
        <v>19</v>
      </c>
      <c r="C255" t="s">
        <v>38</v>
      </c>
      <c r="D255" t="s">
        <v>41</v>
      </c>
      <c r="E255" t="str">
        <f t="shared" si="3"/>
        <v>4151519Average Per Device100% Cycling</v>
      </c>
      <c r="F255">
        <v>1.8589020000000001</v>
      </c>
      <c r="G255">
        <v>1.726424</v>
      </c>
      <c r="H255">
        <v>1.704744</v>
      </c>
      <c r="I255">
        <v>83.940799999999996</v>
      </c>
      <c r="J255">
        <v>-0.2915045</v>
      </c>
      <c r="K255">
        <v>-0.1975507</v>
      </c>
      <c r="L255" s="1">
        <v>-0.1324786</v>
      </c>
      <c r="M255" s="1">
        <v>-6.7406499999999994E-2</v>
      </c>
      <c r="N255">
        <v>2.6547399999999999E-2</v>
      </c>
      <c r="O255">
        <v>-0.31318410000000002</v>
      </c>
      <c r="P255">
        <v>-0.21923019999999999</v>
      </c>
      <c r="Q255">
        <v>-0.15415809999999999</v>
      </c>
      <c r="R255">
        <v>-8.9085999999999999E-2</v>
      </c>
      <c r="S255">
        <v>4.8678000000000003E-3</v>
      </c>
      <c r="T255">
        <v>15</v>
      </c>
      <c r="U255">
        <v>18</v>
      </c>
    </row>
    <row r="256" spans="1:21">
      <c r="A256" s="12">
        <v>41515</v>
      </c>
      <c r="B256" s="13">
        <v>19</v>
      </c>
      <c r="C256" t="s">
        <v>37</v>
      </c>
      <c r="D256" t="s">
        <v>40</v>
      </c>
      <c r="E256" t="str">
        <f t="shared" si="3"/>
        <v>4151519Average Per Premise50% Cycling</v>
      </c>
      <c r="F256">
        <v>2.9565999999999999</v>
      </c>
      <c r="G256">
        <v>2.6928709999999998</v>
      </c>
      <c r="H256">
        <v>2.7800259999999999</v>
      </c>
      <c r="I256">
        <v>84.633899999999997</v>
      </c>
      <c r="J256">
        <v>-0.47907270000000002</v>
      </c>
      <c r="K256">
        <v>-0.35184579999999999</v>
      </c>
      <c r="L256" s="1">
        <v>-0.26372889999999999</v>
      </c>
      <c r="M256" s="1">
        <v>-0.17561189999999999</v>
      </c>
      <c r="N256">
        <v>-4.8384999999999997E-2</v>
      </c>
      <c r="O256">
        <v>-0.39191759999999998</v>
      </c>
      <c r="P256">
        <v>-0.2646907</v>
      </c>
      <c r="Q256">
        <v>-0.1765738</v>
      </c>
      <c r="R256">
        <v>-8.8456800000000002E-2</v>
      </c>
      <c r="S256">
        <v>3.8770100000000002E-2</v>
      </c>
      <c r="T256">
        <v>15</v>
      </c>
      <c r="U256">
        <v>18</v>
      </c>
    </row>
    <row r="257" spans="1:21">
      <c r="A257" s="12">
        <v>41515</v>
      </c>
      <c r="B257" s="13">
        <v>19</v>
      </c>
      <c r="C257" t="s">
        <v>37</v>
      </c>
      <c r="D257" t="s">
        <v>41</v>
      </c>
      <c r="E257" t="str">
        <f t="shared" si="3"/>
        <v>4151519Average Per Premise100% Cycling</v>
      </c>
      <c r="F257">
        <v>2.0602100000000001</v>
      </c>
      <c r="G257">
        <v>1.9539280000000001</v>
      </c>
      <c r="H257">
        <v>1.927343</v>
      </c>
      <c r="I257">
        <v>83.940799999999996</v>
      </c>
      <c r="J257">
        <v>-0.28475919999999999</v>
      </c>
      <c r="K257">
        <v>-0.17931340000000001</v>
      </c>
      <c r="L257" s="1">
        <v>-0.106282</v>
      </c>
      <c r="M257" s="1">
        <v>-3.3250599999999998E-2</v>
      </c>
      <c r="N257">
        <v>7.2195200000000001E-2</v>
      </c>
      <c r="O257">
        <v>-0.31134519999999999</v>
      </c>
      <c r="P257">
        <v>-0.20589940000000001</v>
      </c>
      <c r="Q257">
        <v>-0.13286790000000001</v>
      </c>
      <c r="R257">
        <v>-5.9836500000000001E-2</v>
      </c>
      <c r="S257">
        <v>4.5609299999999998E-2</v>
      </c>
      <c r="T257">
        <v>15</v>
      </c>
      <c r="U257">
        <v>18</v>
      </c>
    </row>
    <row r="258" spans="1:21">
      <c r="A258" s="12">
        <v>41515</v>
      </c>
      <c r="B258" s="13">
        <v>19</v>
      </c>
      <c r="C258" t="s">
        <v>39</v>
      </c>
      <c r="D258" t="s">
        <v>40</v>
      </c>
      <c r="E258" t="str">
        <f t="shared" si="3"/>
        <v>4151519Average Per Ton50% Cycling</v>
      </c>
      <c r="F258">
        <v>0.76163400000000003</v>
      </c>
      <c r="G258">
        <v>0.70625800000000005</v>
      </c>
      <c r="H258">
        <v>0.71114339999999998</v>
      </c>
      <c r="I258">
        <v>84.633899999999997</v>
      </c>
      <c r="J258">
        <v>-0.1088306</v>
      </c>
      <c r="K258">
        <v>-7.7249200000000004E-2</v>
      </c>
      <c r="L258" s="1">
        <v>-5.5376000000000002E-2</v>
      </c>
      <c r="M258" s="1">
        <v>-3.3502799999999999E-2</v>
      </c>
      <c r="N258">
        <v>-1.9214E-3</v>
      </c>
      <c r="O258">
        <v>-0.1039452</v>
      </c>
      <c r="P258">
        <v>-7.2363800000000006E-2</v>
      </c>
      <c r="Q258">
        <v>-5.0490599999999997E-2</v>
      </c>
      <c r="R258">
        <v>-2.8617400000000001E-2</v>
      </c>
      <c r="S258">
        <v>2.9640000000000001E-3</v>
      </c>
      <c r="T258">
        <v>15</v>
      </c>
      <c r="U258">
        <v>18</v>
      </c>
    </row>
    <row r="259" spans="1:21">
      <c r="A259" s="12">
        <v>41515</v>
      </c>
      <c r="B259" s="13">
        <v>19</v>
      </c>
      <c r="C259" t="s">
        <v>39</v>
      </c>
      <c r="D259" t="s">
        <v>41</v>
      </c>
      <c r="E259" t="str">
        <f t="shared" ref="E259:E322" si="4">CONCATENATE(A259,B259,C259,D259)</f>
        <v>4151519Average Per Ton100% Cycling</v>
      </c>
      <c r="F259">
        <v>0.51663979999999998</v>
      </c>
      <c r="G259">
        <v>0.47613349999999999</v>
      </c>
      <c r="H259">
        <v>0.48571180000000003</v>
      </c>
      <c r="I259">
        <v>83.940799999999996</v>
      </c>
      <c r="J259">
        <v>-8.3468399999999998E-2</v>
      </c>
      <c r="K259">
        <v>-5.8086100000000002E-2</v>
      </c>
      <c r="L259" s="1">
        <v>-4.0506300000000002E-2</v>
      </c>
      <c r="M259" s="1">
        <v>-2.2926599999999998E-2</v>
      </c>
      <c r="N259">
        <v>2.4558000000000002E-3</v>
      </c>
      <c r="O259">
        <v>-7.38901E-2</v>
      </c>
      <c r="P259">
        <v>-4.8507700000000001E-2</v>
      </c>
      <c r="Q259">
        <v>-3.0928000000000001E-2</v>
      </c>
      <c r="R259">
        <v>-1.3348199999999999E-2</v>
      </c>
      <c r="S259">
        <v>1.20342E-2</v>
      </c>
      <c r="T259">
        <v>15</v>
      </c>
      <c r="U259">
        <v>18</v>
      </c>
    </row>
    <row r="260" spans="1:21">
      <c r="A260" s="12">
        <v>41515</v>
      </c>
      <c r="B260" s="13">
        <v>20</v>
      </c>
      <c r="C260" t="s">
        <v>38</v>
      </c>
      <c r="D260" t="s">
        <v>40</v>
      </c>
      <c r="E260" t="str">
        <f t="shared" si="4"/>
        <v>4151520Average Per Device50% Cycling</v>
      </c>
      <c r="F260">
        <v>2.6310199999999999</v>
      </c>
      <c r="G260">
        <v>2.352843</v>
      </c>
      <c r="H260">
        <v>2.3910589999999998</v>
      </c>
      <c r="I260">
        <v>83.236599999999996</v>
      </c>
      <c r="J260">
        <v>-0.45721450000000002</v>
      </c>
      <c r="K260">
        <v>-0.35143770000000002</v>
      </c>
      <c r="L260" s="1">
        <v>-0.27817700000000001</v>
      </c>
      <c r="M260" s="1">
        <v>-0.2049163</v>
      </c>
      <c r="N260">
        <v>-9.9139500000000005E-2</v>
      </c>
      <c r="O260">
        <v>-0.4189987</v>
      </c>
      <c r="P260">
        <v>-0.31322179999999999</v>
      </c>
      <c r="Q260">
        <v>-0.23996110000000001</v>
      </c>
      <c r="R260">
        <v>-0.1667005</v>
      </c>
      <c r="S260">
        <v>-6.0923600000000001E-2</v>
      </c>
      <c r="T260">
        <v>15</v>
      </c>
      <c r="U260">
        <v>18</v>
      </c>
    </row>
    <row r="261" spans="1:21">
      <c r="A261" s="12">
        <v>41515</v>
      </c>
      <c r="B261" s="13">
        <v>20</v>
      </c>
      <c r="C261" t="s">
        <v>38</v>
      </c>
      <c r="D261" t="s">
        <v>41</v>
      </c>
      <c r="E261" t="str">
        <f t="shared" si="4"/>
        <v>4151520Average Per Device100% Cycling</v>
      </c>
      <c r="F261">
        <v>2.2844310000000001</v>
      </c>
      <c r="G261">
        <v>1.781431</v>
      </c>
      <c r="H261">
        <v>1.759061</v>
      </c>
      <c r="I261">
        <v>82.977900000000005</v>
      </c>
      <c r="J261">
        <v>-0.67637320000000001</v>
      </c>
      <c r="K261">
        <v>-0.57394299999999998</v>
      </c>
      <c r="L261" s="1">
        <v>-0.50300009999999995</v>
      </c>
      <c r="M261" s="1">
        <v>-0.43205729999999998</v>
      </c>
      <c r="N261">
        <v>-0.329627</v>
      </c>
      <c r="O261">
        <v>-0.69874349999999996</v>
      </c>
      <c r="P261">
        <v>-0.59631319999999999</v>
      </c>
      <c r="Q261">
        <v>-0.52537040000000002</v>
      </c>
      <c r="R261">
        <v>-0.45442749999999998</v>
      </c>
      <c r="S261">
        <v>-0.35199730000000001</v>
      </c>
      <c r="T261">
        <v>15</v>
      </c>
      <c r="U261">
        <v>18</v>
      </c>
    </row>
    <row r="262" spans="1:21">
      <c r="A262" s="12">
        <v>41515</v>
      </c>
      <c r="B262" s="13">
        <v>20</v>
      </c>
      <c r="C262" t="s">
        <v>37</v>
      </c>
      <c r="D262" t="s">
        <v>40</v>
      </c>
      <c r="E262" t="str">
        <f t="shared" si="4"/>
        <v>4151520Average Per Premise50% Cycling</v>
      </c>
      <c r="F262">
        <v>2.9384329999999999</v>
      </c>
      <c r="G262">
        <v>2.5939040000000002</v>
      </c>
      <c r="H262">
        <v>2.6778559999999998</v>
      </c>
      <c r="I262">
        <v>83.236599999999996</v>
      </c>
      <c r="J262">
        <v>-0.54302689999999998</v>
      </c>
      <c r="K262">
        <v>-0.4257531</v>
      </c>
      <c r="L262" s="1">
        <v>-0.34452959999999999</v>
      </c>
      <c r="M262" s="1">
        <v>-0.26330609999999999</v>
      </c>
      <c r="N262">
        <v>-0.1460323</v>
      </c>
      <c r="O262">
        <v>-0.45907500000000001</v>
      </c>
      <c r="P262">
        <v>-0.34180120000000003</v>
      </c>
      <c r="Q262">
        <v>-0.26057770000000002</v>
      </c>
      <c r="R262">
        <v>-0.17935419999999999</v>
      </c>
      <c r="S262">
        <v>-6.2080400000000001E-2</v>
      </c>
      <c r="T262">
        <v>15</v>
      </c>
      <c r="U262">
        <v>18</v>
      </c>
    </row>
    <row r="263" spans="1:21">
      <c r="A263" s="12">
        <v>41515</v>
      </c>
      <c r="B263" s="13">
        <v>20</v>
      </c>
      <c r="C263" t="s">
        <v>37</v>
      </c>
      <c r="D263" t="s">
        <v>41</v>
      </c>
      <c r="E263" t="str">
        <f t="shared" si="4"/>
        <v>4151520Average Per Premise100% Cycling</v>
      </c>
      <c r="F263">
        <v>2.5148220000000001</v>
      </c>
      <c r="G263">
        <v>2.0019740000000001</v>
      </c>
      <c r="H263">
        <v>1.974734</v>
      </c>
      <c r="I263">
        <v>82.977900000000005</v>
      </c>
      <c r="J263">
        <v>-0.70130490000000001</v>
      </c>
      <c r="K263">
        <v>-0.58996340000000003</v>
      </c>
      <c r="L263" s="1">
        <v>-0.51284859999999999</v>
      </c>
      <c r="M263" s="1">
        <v>-0.4357338</v>
      </c>
      <c r="N263">
        <v>-0.32439230000000002</v>
      </c>
      <c r="O263">
        <v>-0.72854459999999999</v>
      </c>
      <c r="P263">
        <v>-0.6172031</v>
      </c>
      <c r="Q263">
        <v>-0.54008829999999997</v>
      </c>
      <c r="R263">
        <v>-0.46297349999999998</v>
      </c>
      <c r="S263">
        <v>-0.351632</v>
      </c>
      <c r="T263">
        <v>15</v>
      </c>
      <c r="U263">
        <v>18</v>
      </c>
    </row>
    <row r="264" spans="1:21">
      <c r="A264" s="12">
        <v>41515</v>
      </c>
      <c r="B264" s="13">
        <v>20</v>
      </c>
      <c r="C264" t="s">
        <v>39</v>
      </c>
      <c r="D264" t="s">
        <v>40</v>
      </c>
      <c r="E264" t="str">
        <f t="shared" si="4"/>
        <v>4151520Average Per Ton50% Cycling</v>
      </c>
      <c r="F264">
        <v>0.75798030000000005</v>
      </c>
      <c r="G264">
        <v>0.68032590000000004</v>
      </c>
      <c r="H264">
        <v>0.68503190000000003</v>
      </c>
      <c r="I264">
        <v>83.236599999999996</v>
      </c>
      <c r="J264">
        <v>-0.1281574</v>
      </c>
      <c r="K264">
        <v>-9.8319799999999999E-2</v>
      </c>
      <c r="L264" s="1">
        <v>-7.7654399999999998E-2</v>
      </c>
      <c r="M264" s="1">
        <v>-5.6988999999999998E-2</v>
      </c>
      <c r="N264">
        <v>-2.7151399999999999E-2</v>
      </c>
      <c r="O264">
        <v>-0.1234514</v>
      </c>
      <c r="P264">
        <v>-9.36139E-2</v>
      </c>
      <c r="Q264">
        <v>-7.2948499999999999E-2</v>
      </c>
      <c r="R264">
        <v>-5.2283000000000003E-2</v>
      </c>
      <c r="S264">
        <v>-2.24455E-2</v>
      </c>
      <c r="T264">
        <v>15</v>
      </c>
      <c r="U264">
        <v>18</v>
      </c>
    </row>
    <row r="265" spans="1:21">
      <c r="A265" s="12">
        <v>41515</v>
      </c>
      <c r="B265" s="13">
        <v>20</v>
      </c>
      <c r="C265" t="s">
        <v>39</v>
      </c>
      <c r="D265" t="s">
        <v>41</v>
      </c>
      <c r="E265" t="str">
        <f t="shared" si="4"/>
        <v>4151520Average Per Ton100% Cycling</v>
      </c>
      <c r="F265">
        <v>0.63730940000000003</v>
      </c>
      <c r="G265">
        <v>0.49359570000000003</v>
      </c>
      <c r="H265">
        <v>0.50352540000000001</v>
      </c>
      <c r="I265">
        <v>82.977900000000005</v>
      </c>
      <c r="J265">
        <v>-0.19139690000000001</v>
      </c>
      <c r="K265">
        <v>-0.16322529999999999</v>
      </c>
      <c r="L265" s="1">
        <v>-0.1437137</v>
      </c>
      <c r="M265" s="1">
        <v>-0.1242021</v>
      </c>
      <c r="N265">
        <v>-9.6030500000000005E-2</v>
      </c>
      <c r="O265">
        <v>-0.1814672</v>
      </c>
      <c r="P265">
        <v>-0.1532956</v>
      </c>
      <c r="Q265">
        <v>-0.13378409999999999</v>
      </c>
      <c r="R265">
        <v>-0.1142725</v>
      </c>
      <c r="S265">
        <v>-8.6100899999999994E-2</v>
      </c>
      <c r="T265">
        <v>15</v>
      </c>
      <c r="U265">
        <v>18</v>
      </c>
    </row>
    <row r="266" spans="1:21">
      <c r="A266" s="12">
        <v>41515</v>
      </c>
      <c r="B266" s="13">
        <v>21</v>
      </c>
      <c r="C266" t="s">
        <v>38</v>
      </c>
      <c r="D266" t="s">
        <v>40</v>
      </c>
      <c r="E266" t="str">
        <f t="shared" si="4"/>
        <v>4151521Average Per Device50% Cycling</v>
      </c>
      <c r="F266">
        <v>2.5044940000000002</v>
      </c>
      <c r="G266">
        <v>2.201587</v>
      </c>
      <c r="H266">
        <v>2.2373460000000001</v>
      </c>
      <c r="I266">
        <v>81.525700000000001</v>
      </c>
      <c r="J266">
        <v>-0.46721760000000001</v>
      </c>
      <c r="K266">
        <v>-0.37014130000000001</v>
      </c>
      <c r="L266" s="1">
        <v>-0.30290650000000002</v>
      </c>
      <c r="M266" s="1">
        <v>-0.23567179999999999</v>
      </c>
      <c r="N266">
        <v>-0.13859550000000001</v>
      </c>
      <c r="O266">
        <v>-0.43145860000000003</v>
      </c>
      <c r="P266">
        <v>-0.33438230000000002</v>
      </c>
      <c r="Q266">
        <v>-0.26714749999999998</v>
      </c>
      <c r="R266">
        <v>-0.1999128</v>
      </c>
      <c r="S266">
        <v>-0.1028365</v>
      </c>
      <c r="T266">
        <v>15</v>
      </c>
      <c r="U266">
        <v>18</v>
      </c>
    </row>
    <row r="267" spans="1:21">
      <c r="A267" s="12">
        <v>41515</v>
      </c>
      <c r="B267" s="13">
        <v>21</v>
      </c>
      <c r="C267" t="s">
        <v>38</v>
      </c>
      <c r="D267" t="s">
        <v>41</v>
      </c>
      <c r="E267" t="str">
        <f t="shared" si="4"/>
        <v>4151521Average Per Device100% Cycling</v>
      </c>
      <c r="F267">
        <v>2.200647</v>
      </c>
      <c r="G267">
        <v>1.860514</v>
      </c>
      <c r="H267">
        <v>1.837151</v>
      </c>
      <c r="I267">
        <v>80.765500000000003</v>
      </c>
      <c r="J267">
        <v>-0.50355510000000003</v>
      </c>
      <c r="K267">
        <v>-0.40700399999999998</v>
      </c>
      <c r="L267" s="1">
        <v>-0.34013300000000002</v>
      </c>
      <c r="M267" s="1">
        <v>-0.2732619</v>
      </c>
      <c r="N267">
        <v>-0.1767108</v>
      </c>
      <c r="O267">
        <v>-0.52691849999999996</v>
      </c>
      <c r="P267">
        <v>-0.43036730000000001</v>
      </c>
      <c r="Q267">
        <v>-0.36349629999999999</v>
      </c>
      <c r="R267">
        <v>-0.29662529999999998</v>
      </c>
      <c r="S267">
        <v>-0.2000741</v>
      </c>
      <c r="T267">
        <v>15</v>
      </c>
      <c r="U267">
        <v>18</v>
      </c>
    </row>
    <row r="268" spans="1:21">
      <c r="A268" s="12">
        <v>41515</v>
      </c>
      <c r="B268" s="13">
        <v>21</v>
      </c>
      <c r="C268" t="s">
        <v>37</v>
      </c>
      <c r="D268" t="s">
        <v>40</v>
      </c>
      <c r="E268" t="str">
        <f t="shared" si="4"/>
        <v>4151521Average Per Premise50% Cycling</v>
      </c>
      <c r="F268">
        <v>2.795836</v>
      </c>
      <c r="G268">
        <v>2.4510329999999998</v>
      </c>
      <c r="H268">
        <v>2.5303610000000001</v>
      </c>
      <c r="I268">
        <v>81.525700000000001</v>
      </c>
      <c r="J268">
        <v>-0.52610900000000005</v>
      </c>
      <c r="K268">
        <v>-0.41899209999999998</v>
      </c>
      <c r="L268" s="1">
        <v>-0.34480329999999998</v>
      </c>
      <c r="M268" s="1">
        <v>-0.27061449999999998</v>
      </c>
      <c r="N268">
        <v>-0.1634977</v>
      </c>
      <c r="O268">
        <v>-0.44678119999999999</v>
      </c>
      <c r="P268">
        <v>-0.33966429999999997</v>
      </c>
      <c r="Q268">
        <v>-0.26547549999999998</v>
      </c>
      <c r="R268">
        <v>-0.1912867</v>
      </c>
      <c r="S268">
        <v>-8.4169800000000003E-2</v>
      </c>
      <c r="T268">
        <v>15</v>
      </c>
      <c r="U268">
        <v>18</v>
      </c>
    </row>
    <row r="269" spans="1:21">
      <c r="A269" s="12">
        <v>41515</v>
      </c>
      <c r="B269" s="13">
        <v>21</v>
      </c>
      <c r="C269" t="s">
        <v>37</v>
      </c>
      <c r="D269" t="s">
        <v>41</v>
      </c>
      <c r="E269" t="str">
        <f t="shared" si="4"/>
        <v>4151521Average Per Premise100% Cycling</v>
      </c>
      <c r="F269">
        <v>2.4517370000000001</v>
      </c>
      <c r="G269">
        <v>2.1421779999999999</v>
      </c>
      <c r="H269">
        <v>2.1130300000000002</v>
      </c>
      <c r="I269">
        <v>80.765500000000003</v>
      </c>
      <c r="J269">
        <v>-0.49293779999999998</v>
      </c>
      <c r="K269">
        <v>-0.38459650000000001</v>
      </c>
      <c r="L269" s="1">
        <v>-0.30955959999999999</v>
      </c>
      <c r="M269" s="1">
        <v>-0.2345227</v>
      </c>
      <c r="N269">
        <v>-0.1261813</v>
      </c>
      <c r="O269">
        <v>-0.52208520000000003</v>
      </c>
      <c r="P269">
        <v>-0.4137439</v>
      </c>
      <c r="Q269">
        <v>-0.33870699999999998</v>
      </c>
      <c r="R269">
        <v>-0.26367010000000002</v>
      </c>
      <c r="S269">
        <v>-0.15532869999999999</v>
      </c>
      <c r="T269">
        <v>15</v>
      </c>
      <c r="U269">
        <v>18</v>
      </c>
    </row>
    <row r="270" spans="1:21">
      <c r="A270" s="12">
        <v>41515</v>
      </c>
      <c r="B270" s="13">
        <v>21</v>
      </c>
      <c r="C270" t="s">
        <v>39</v>
      </c>
      <c r="D270" t="s">
        <v>40</v>
      </c>
      <c r="E270" t="str">
        <f t="shared" si="4"/>
        <v>4151521Average Per Ton50% Cycling</v>
      </c>
      <c r="F270">
        <v>0.72099000000000002</v>
      </c>
      <c r="G270">
        <v>0.63848009999999999</v>
      </c>
      <c r="H270">
        <v>0.64289669999999999</v>
      </c>
      <c r="I270">
        <v>81.525700000000001</v>
      </c>
      <c r="J270">
        <v>-0.12912770000000001</v>
      </c>
      <c r="K270">
        <v>-0.1015855</v>
      </c>
      <c r="L270" s="1">
        <v>-8.2509899999999997E-2</v>
      </c>
      <c r="M270" s="1">
        <v>-6.3434199999999996E-2</v>
      </c>
      <c r="N270">
        <v>-3.5892E-2</v>
      </c>
      <c r="O270">
        <v>-0.12471119999999999</v>
      </c>
      <c r="P270">
        <v>-9.7169000000000005E-2</v>
      </c>
      <c r="Q270">
        <v>-7.8093300000000004E-2</v>
      </c>
      <c r="R270">
        <v>-5.9017699999999999E-2</v>
      </c>
      <c r="S270">
        <v>-3.1475499999999997E-2</v>
      </c>
      <c r="T270">
        <v>15</v>
      </c>
      <c r="U270">
        <v>18</v>
      </c>
    </row>
    <row r="271" spans="1:21">
      <c r="A271" s="12">
        <v>41515</v>
      </c>
      <c r="B271" s="13">
        <v>21</v>
      </c>
      <c r="C271" t="s">
        <v>39</v>
      </c>
      <c r="D271" t="s">
        <v>41</v>
      </c>
      <c r="E271" t="str">
        <f t="shared" si="4"/>
        <v>4151521Average Per Ton100% Cycling</v>
      </c>
      <c r="F271">
        <v>0.61089009999999999</v>
      </c>
      <c r="G271">
        <v>0.51824170000000003</v>
      </c>
      <c r="H271">
        <v>0.5286672</v>
      </c>
      <c r="I271">
        <v>80.765500000000003</v>
      </c>
      <c r="J271">
        <v>-0.1372987</v>
      </c>
      <c r="K271">
        <v>-0.1109189</v>
      </c>
      <c r="L271" s="1">
        <v>-9.2648400000000006E-2</v>
      </c>
      <c r="M271" s="1">
        <v>-7.4377899999999997E-2</v>
      </c>
      <c r="N271">
        <v>-4.7998100000000002E-2</v>
      </c>
      <c r="O271">
        <v>-0.12687319999999999</v>
      </c>
      <c r="P271">
        <v>-0.1004935</v>
      </c>
      <c r="Q271">
        <v>-8.2222900000000002E-2</v>
      </c>
      <c r="R271">
        <v>-6.3952400000000006E-2</v>
      </c>
      <c r="S271">
        <v>-3.7572700000000001E-2</v>
      </c>
      <c r="T271">
        <v>15</v>
      </c>
      <c r="U271">
        <v>18</v>
      </c>
    </row>
    <row r="272" spans="1:21">
      <c r="A272" s="12">
        <v>41515</v>
      </c>
      <c r="B272" s="13">
        <v>22</v>
      </c>
      <c r="C272" t="s">
        <v>38</v>
      </c>
      <c r="D272" t="s">
        <v>40</v>
      </c>
      <c r="E272" t="str">
        <f t="shared" si="4"/>
        <v>4151522Average Per Device50% Cycling</v>
      </c>
      <c r="F272">
        <v>2.188685</v>
      </c>
      <c r="G272">
        <v>2.0696759999999998</v>
      </c>
      <c r="H272">
        <v>2.1032920000000002</v>
      </c>
      <c r="I272">
        <v>80.862899999999996</v>
      </c>
      <c r="J272">
        <v>-0.27767799999999998</v>
      </c>
      <c r="K272">
        <v>-0.1839354</v>
      </c>
      <c r="L272" s="1">
        <v>-0.1190095</v>
      </c>
      <c r="M272" s="1">
        <v>-5.4083600000000003E-2</v>
      </c>
      <c r="N272">
        <v>3.9659100000000003E-2</v>
      </c>
      <c r="O272">
        <v>-0.24406149999999999</v>
      </c>
      <c r="P272">
        <v>-0.1503188</v>
      </c>
      <c r="Q272">
        <v>-8.5392999999999997E-2</v>
      </c>
      <c r="R272">
        <v>-2.0467099999999998E-2</v>
      </c>
      <c r="S272">
        <v>7.3275599999999996E-2</v>
      </c>
      <c r="T272">
        <v>15</v>
      </c>
      <c r="U272">
        <v>18</v>
      </c>
    </row>
    <row r="273" spans="1:21">
      <c r="A273" s="12">
        <v>41515</v>
      </c>
      <c r="B273" s="13">
        <v>22</v>
      </c>
      <c r="C273" t="s">
        <v>38</v>
      </c>
      <c r="D273" t="s">
        <v>41</v>
      </c>
      <c r="E273" t="str">
        <f t="shared" si="4"/>
        <v>4151522Average Per Device100% Cycling</v>
      </c>
      <c r="F273">
        <v>1.968294</v>
      </c>
      <c r="G273">
        <v>1.744793</v>
      </c>
      <c r="H273">
        <v>1.7228829999999999</v>
      </c>
      <c r="I273">
        <v>80.512299999999996</v>
      </c>
      <c r="J273">
        <v>-0.37227490000000002</v>
      </c>
      <c r="K273">
        <v>-0.28437790000000002</v>
      </c>
      <c r="L273" s="1">
        <v>-0.2235007</v>
      </c>
      <c r="M273" s="1">
        <v>-0.1626235</v>
      </c>
      <c r="N273">
        <v>-7.4726500000000001E-2</v>
      </c>
      <c r="O273">
        <v>-0.39418510000000001</v>
      </c>
      <c r="P273">
        <v>-0.30628810000000001</v>
      </c>
      <c r="Q273">
        <v>-0.24541089999999999</v>
      </c>
      <c r="R273">
        <v>-0.18453369999999999</v>
      </c>
      <c r="S273">
        <v>-9.6636700000000006E-2</v>
      </c>
      <c r="T273">
        <v>15</v>
      </c>
      <c r="U273">
        <v>18</v>
      </c>
    </row>
    <row r="274" spans="1:21">
      <c r="A274" s="12">
        <v>41515</v>
      </c>
      <c r="B274" s="13">
        <v>22</v>
      </c>
      <c r="C274" t="s">
        <v>37</v>
      </c>
      <c r="D274" t="s">
        <v>40</v>
      </c>
      <c r="E274" t="str">
        <f t="shared" si="4"/>
        <v>4151522Average Per Premise50% Cycling</v>
      </c>
      <c r="F274">
        <v>2.472019</v>
      </c>
      <c r="G274">
        <v>2.2993380000000001</v>
      </c>
      <c r="H274">
        <v>2.3737560000000002</v>
      </c>
      <c r="I274">
        <v>80.862899999999996</v>
      </c>
      <c r="J274">
        <v>-0.34818490000000002</v>
      </c>
      <c r="K274">
        <v>-0.24449599999999999</v>
      </c>
      <c r="L274" s="1">
        <v>-0.17268130000000001</v>
      </c>
      <c r="M274" s="1">
        <v>-0.1008667</v>
      </c>
      <c r="N274">
        <v>2.8222E-3</v>
      </c>
      <c r="O274">
        <v>-0.27376660000000003</v>
      </c>
      <c r="P274">
        <v>-0.1700777</v>
      </c>
      <c r="Q274">
        <v>-9.8263000000000003E-2</v>
      </c>
      <c r="R274">
        <v>-2.64484E-2</v>
      </c>
      <c r="S274">
        <v>7.7240500000000004E-2</v>
      </c>
      <c r="T274">
        <v>15</v>
      </c>
      <c r="U274">
        <v>18</v>
      </c>
    </row>
    <row r="275" spans="1:21">
      <c r="A275" s="12">
        <v>41515</v>
      </c>
      <c r="B275" s="13">
        <v>22</v>
      </c>
      <c r="C275" t="s">
        <v>37</v>
      </c>
      <c r="D275" t="s">
        <v>41</v>
      </c>
      <c r="E275" t="str">
        <f t="shared" si="4"/>
        <v>4151522Average Per Premise100% Cycling</v>
      </c>
      <c r="F275">
        <v>2.2392259999999999</v>
      </c>
      <c r="G275">
        <v>2.0477620000000001</v>
      </c>
      <c r="H275">
        <v>2.0198990000000001</v>
      </c>
      <c r="I275">
        <v>80.512299999999996</v>
      </c>
      <c r="J275">
        <v>-0.36827369999999998</v>
      </c>
      <c r="K275">
        <v>-0.26381349999999998</v>
      </c>
      <c r="L275" s="1">
        <v>-0.19146469999999999</v>
      </c>
      <c r="M275" s="1">
        <v>-0.1191159</v>
      </c>
      <c r="N275">
        <v>-1.4655700000000001E-2</v>
      </c>
      <c r="O275">
        <v>-0.3961365</v>
      </c>
      <c r="P275">
        <v>-0.2916763</v>
      </c>
      <c r="Q275">
        <v>-0.21932740000000001</v>
      </c>
      <c r="R275">
        <v>-0.14697859999999999</v>
      </c>
      <c r="S275">
        <v>-4.2518399999999998E-2</v>
      </c>
      <c r="T275">
        <v>15</v>
      </c>
      <c r="U275">
        <v>18</v>
      </c>
    </row>
    <row r="276" spans="1:21">
      <c r="A276" s="12">
        <v>41515</v>
      </c>
      <c r="B276" s="13">
        <v>22</v>
      </c>
      <c r="C276" t="s">
        <v>39</v>
      </c>
      <c r="D276" t="s">
        <v>40</v>
      </c>
      <c r="E276" t="str">
        <f t="shared" si="4"/>
        <v>4151522Average Per Ton50% Cycling</v>
      </c>
      <c r="F276">
        <v>0.63205829999999996</v>
      </c>
      <c r="G276">
        <v>0.59489939999999997</v>
      </c>
      <c r="H276">
        <v>0.59901450000000001</v>
      </c>
      <c r="I276">
        <v>80.862899999999996</v>
      </c>
      <c r="J276">
        <v>-8.18411E-2</v>
      </c>
      <c r="K276">
        <v>-5.5442499999999999E-2</v>
      </c>
      <c r="L276" s="1">
        <v>-3.7158900000000002E-2</v>
      </c>
      <c r="M276" s="1">
        <v>-1.8875300000000001E-2</v>
      </c>
      <c r="N276">
        <v>7.5233000000000001E-3</v>
      </c>
      <c r="O276">
        <v>-7.7726100000000006E-2</v>
      </c>
      <c r="P276">
        <v>-5.1327499999999998E-2</v>
      </c>
      <c r="Q276">
        <v>-3.3043900000000001E-2</v>
      </c>
      <c r="R276">
        <v>-1.4760199999999999E-2</v>
      </c>
      <c r="S276">
        <v>1.16384E-2</v>
      </c>
      <c r="T276">
        <v>15</v>
      </c>
      <c r="U276">
        <v>18</v>
      </c>
    </row>
    <row r="277" spans="1:21">
      <c r="A277" s="12">
        <v>41515</v>
      </c>
      <c r="B277" s="13">
        <v>22</v>
      </c>
      <c r="C277" t="s">
        <v>39</v>
      </c>
      <c r="D277" t="s">
        <v>41</v>
      </c>
      <c r="E277" t="str">
        <f t="shared" si="4"/>
        <v>4151522Average Per Ton100% Cycling</v>
      </c>
      <c r="F277">
        <v>0.54878380000000004</v>
      </c>
      <c r="G277">
        <v>0.48550330000000003</v>
      </c>
      <c r="H277">
        <v>0.49527019999999999</v>
      </c>
      <c r="I277">
        <v>80.512299999999996</v>
      </c>
      <c r="J277">
        <v>-0.1043294</v>
      </c>
      <c r="K277">
        <v>-8.0077400000000007E-2</v>
      </c>
      <c r="L277" s="1">
        <v>-6.3280500000000003E-2</v>
      </c>
      <c r="M277" s="1">
        <v>-4.6483700000000003E-2</v>
      </c>
      <c r="N277">
        <v>-2.22317E-2</v>
      </c>
      <c r="O277">
        <v>-9.4562499999999994E-2</v>
      </c>
      <c r="P277">
        <v>-7.0310499999999998E-2</v>
      </c>
      <c r="Q277">
        <v>-5.3513699999999997E-2</v>
      </c>
      <c r="R277">
        <v>-3.6716800000000001E-2</v>
      </c>
      <c r="S277">
        <v>-1.24648E-2</v>
      </c>
      <c r="T277">
        <v>15</v>
      </c>
      <c r="U277">
        <v>18</v>
      </c>
    </row>
    <row r="278" spans="1:21">
      <c r="A278" s="12">
        <v>41515</v>
      </c>
      <c r="B278" s="13">
        <v>23</v>
      </c>
      <c r="C278" t="s">
        <v>38</v>
      </c>
      <c r="D278" t="s">
        <v>40</v>
      </c>
      <c r="E278" t="str">
        <f t="shared" si="4"/>
        <v>4151523Average Per Device50% Cycling</v>
      </c>
      <c r="F278">
        <v>1.821485</v>
      </c>
      <c r="G278">
        <v>1.782322</v>
      </c>
      <c r="H278">
        <v>1.8112710000000001</v>
      </c>
      <c r="I278">
        <v>81.0428</v>
      </c>
      <c r="J278">
        <v>-0.18377560000000001</v>
      </c>
      <c r="K278">
        <v>-9.83377E-2</v>
      </c>
      <c r="L278" s="1">
        <v>-3.91636E-2</v>
      </c>
      <c r="M278" s="1">
        <v>2.0010500000000001E-2</v>
      </c>
      <c r="N278">
        <v>0.1054485</v>
      </c>
      <c r="O278">
        <v>-0.15482650000000001</v>
      </c>
      <c r="P278">
        <v>-6.9388500000000006E-2</v>
      </c>
      <c r="Q278">
        <v>-1.02144E-2</v>
      </c>
      <c r="R278">
        <v>4.8959599999999999E-2</v>
      </c>
      <c r="S278">
        <v>0.13439760000000001</v>
      </c>
      <c r="T278">
        <v>15</v>
      </c>
      <c r="U278">
        <v>18</v>
      </c>
    </row>
    <row r="279" spans="1:21">
      <c r="A279" s="12">
        <v>41515</v>
      </c>
      <c r="B279" s="13">
        <v>23</v>
      </c>
      <c r="C279" t="s">
        <v>38</v>
      </c>
      <c r="D279" t="s">
        <v>41</v>
      </c>
      <c r="E279" t="str">
        <f t="shared" si="4"/>
        <v>4151523Average Per Device100% Cycling</v>
      </c>
      <c r="F279">
        <v>1.6094269999999999</v>
      </c>
      <c r="G279">
        <v>1.4794689999999999</v>
      </c>
      <c r="H279">
        <v>1.46089</v>
      </c>
      <c r="I279">
        <v>80.517899999999997</v>
      </c>
      <c r="J279">
        <v>-0.26692739999999998</v>
      </c>
      <c r="K279">
        <v>-0.18600510000000001</v>
      </c>
      <c r="L279" s="1">
        <v>-0.1299585</v>
      </c>
      <c r="M279" s="1">
        <v>-7.3912000000000005E-2</v>
      </c>
      <c r="N279">
        <v>7.0104E-3</v>
      </c>
      <c r="O279">
        <v>-0.28550569999999997</v>
      </c>
      <c r="P279">
        <v>-0.2045833</v>
      </c>
      <c r="Q279">
        <v>-0.1485368</v>
      </c>
      <c r="R279">
        <v>-9.2490199999999995E-2</v>
      </c>
      <c r="S279">
        <v>-1.1567900000000001E-2</v>
      </c>
      <c r="T279">
        <v>15</v>
      </c>
      <c r="U279">
        <v>18</v>
      </c>
    </row>
    <row r="280" spans="1:21">
      <c r="A280" s="12">
        <v>41515</v>
      </c>
      <c r="B280" s="13">
        <v>23</v>
      </c>
      <c r="C280" t="s">
        <v>37</v>
      </c>
      <c r="D280" t="s">
        <v>40</v>
      </c>
      <c r="E280" t="str">
        <f t="shared" si="4"/>
        <v>4151523Average Per Premise50% Cycling</v>
      </c>
      <c r="F280">
        <v>2.0720869999999998</v>
      </c>
      <c r="G280">
        <v>1.9877149999999999</v>
      </c>
      <c r="H280">
        <v>2.0520480000000001</v>
      </c>
      <c r="I280">
        <v>81.0428</v>
      </c>
      <c r="J280">
        <v>-0.2465137</v>
      </c>
      <c r="K280">
        <v>-0.15071879999999999</v>
      </c>
      <c r="L280" s="1">
        <v>-8.4371600000000005E-2</v>
      </c>
      <c r="M280" s="1">
        <v>-1.80243E-2</v>
      </c>
      <c r="N280">
        <v>7.7770599999999995E-2</v>
      </c>
      <c r="O280">
        <v>-0.18218119999999999</v>
      </c>
      <c r="P280">
        <v>-8.6386299999999999E-2</v>
      </c>
      <c r="Q280">
        <v>-2.0039100000000001E-2</v>
      </c>
      <c r="R280">
        <v>4.6308200000000001E-2</v>
      </c>
      <c r="S280">
        <v>0.14210300000000001</v>
      </c>
      <c r="T280">
        <v>15</v>
      </c>
      <c r="U280">
        <v>18</v>
      </c>
    </row>
    <row r="281" spans="1:21">
      <c r="A281" s="12">
        <v>41515</v>
      </c>
      <c r="B281" s="13">
        <v>23</v>
      </c>
      <c r="C281" t="s">
        <v>37</v>
      </c>
      <c r="D281" t="s">
        <v>41</v>
      </c>
      <c r="E281" t="str">
        <f t="shared" si="4"/>
        <v>4151523Average Per Premise100% Cycling</v>
      </c>
      <c r="F281">
        <v>1.824608</v>
      </c>
      <c r="G281">
        <v>1.7585789999999999</v>
      </c>
      <c r="H281">
        <v>1.7346509999999999</v>
      </c>
      <c r="I281">
        <v>80.517899999999997</v>
      </c>
      <c r="J281">
        <v>-0.23129189999999999</v>
      </c>
      <c r="K281">
        <v>-0.13365340000000001</v>
      </c>
      <c r="L281" s="1">
        <v>-6.6029299999999999E-2</v>
      </c>
      <c r="M281" s="1">
        <v>1.5948E-3</v>
      </c>
      <c r="N281">
        <v>9.9233299999999997E-2</v>
      </c>
      <c r="O281">
        <v>-0.2552198</v>
      </c>
      <c r="P281">
        <v>-0.15758140000000001</v>
      </c>
      <c r="Q281">
        <v>-8.9957200000000001E-2</v>
      </c>
      <c r="R281">
        <v>-2.2333100000000002E-2</v>
      </c>
      <c r="S281">
        <v>7.5305399999999995E-2</v>
      </c>
      <c r="T281">
        <v>15</v>
      </c>
      <c r="U281">
        <v>18</v>
      </c>
    </row>
    <row r="282" spans="1:21">
      <c r="A282" s="12">
        <v>41515</v>
      </c>
      <c r="B282" s="13">
        <v>23</v>
      </c>
      <c r="C282" t="s">
        <v>39</v>
      </c>
      <c r="D282" t="s">
        <v>40</v>
      </c>
      <c r="E282" t="str">
        <f t="shared" si="4"/>
        <v>4151523Average Per Ton50% Cycling</v>
      </c>
      <c r="F282">
        <v>0.52511750000000001</v>
      </c>
      <c r="G282">
        <v>0.5118123</v>
      </c>
      <c r="H282">
        <v>0.51535260000000005</v>
      </c>
      <c r="I282">
        <v>81.0428</v>
      </c>
      <c r="J282">
        <v>-5.3826499999999999E-2</v>
      </c>
      <c r="K282">
        <v>-2.9886200000000002E-2</v>
      </c>
      <c r="L282" s="1">
        <v>-1.33052E-2</v>
      </c>
      <c r="M282" s="1">
        <v>3.2758000000000002E-3</v>
      </c>
      <c r="N282">
        <v>2.7216199999999999E-2</v>
      </c>
      <c r="O282">
        <v>-5.0286200000000003E-2</v>
      </c>
      <c r="P282">
        <v>-2.6345899999999998E-2</v>
      </c>
      <c r="Q282">
        <v>-9.7649E-3</v>
      </c>
      <c r="R282">
        <v>6.8161999999999997E-3</v>
      </c>
      <c r="S282">
        <v>3.0756499999999999E-2</v>
      </c>
      <c r="T282">
        <v>15</v>
      </c>
      <c r="U282">
        <v>18</v>
      </c>
    </row>
    <row r="283" spans="1:21">
      <c r="A283" s="12">
        <v>41515</v>
      </c>
      <c r="B283" s="13">
        <v>23</v>
      </c>
      <c r="C283" t="s">
        <v>39</v>
      </c>
      <c r="D283" t="s">
        <v>41</v>
      </c>
      <c r="E283" t="str">
        <f t="shared" si="4"/>
        <v>4151523Average Per Ton100% Cycling</v>
      </c>
      <c r="F283">
        <v>0.44195069999999997</v>
      </c>
      <c r="G283">
        <v>0.4066727</v>
      </c>
      <c r="H283">
        <v>0.41485369999999999</v>
      </c>
      <c r="I283">
        <v>80.517899999999997</v>
      </c>
      <c r="J283">
        <v>-7.1574700000000005E-2</v>
      </c>
      <c r="K283">
        <v>-5.0130300000000003E-2</v>
      </c>
      <c r="L283" s="1">
        <v>-3.52781E-2</v>
      </c>
      <c r="M283" s="1">
        <v>-2.0425800000000001E-2</v>
      </c>
      <c r="N283">
        <v>1.0185999999999999E-3</v>
      </c>
      <c r="O283">
        <v>-6.3393699999999997E-2</v>
      </c>
      <c r="P283">
        <v>-4.1949300000000002E-2</v>
      </c>
      <c r="Q283">
        <v>-2.7097E-2</v>
      </c>
      <c r="R283">
        <v>-1.22448E-2</v>
      </c>
      <c r="S283">
        <v>9.1996000000000005E-3</v>
      </c>
      <c r="T283">
        <v>15</v>
      </c>
      <c r="U283">
        <v>18</v>
      </c>
    </row>
    <row r="284" spans="1:21">
      <c r="A284" s="12">
        <v>41515</v>
      </c>
      <c r="B284" s="13">
        <v>24</v>
      </c>
      <c r="C284" t="s">
        <v>38</v>
      </c>
      <c r="D284" t="s">
        <v>40</v>
      </c>
      <c r="E284" t="str">
        <f t="shared" si="4"/>
        <v>4151524Average Per Device50% Cycling</v>
      </c>
      <c r="F284">
        <v>1.5078579999999999</v>
      </c>
      <c r="G284">
        <v>1.493258</v>
      </c>
      <c r="H284">
        <v>1.517512</v>
      </c>
      <c r="I284">
        <v>78.222700000000003</v>
      </c>
      <c r="J284">
        <v>-0.1485216</v>
      </c>
      <c r="K284">
        <v>-6.9399600000000006E-2</v>
      </c>
      <c r="L284" s="1">
        <v>-1.46E-2</v>
      </c>
      <c r="M284" s="1">
        <v>4.0199600000000002E-2</v>
      </c>
      <c r="N284">
        <v>0.1193215</v>
      </c>
      <c r="O284">
        <v>-0.1242675</v>
      </c>
      <c r="P284">
        <v>-4.5145600000000001E-2</v>
      </c>
      <c r="Q284">
        <v>9.6539999999999994E-3</v>
      </c>
      <c r="R284">
        <v>6.44536E-2</v>
      </c>
      <c r="S284">
        <v>0.1435756</v>
      </c>
      <c r="T284">
        <v>15</v>
      </c>
      <c r="U284">
        <v>18</v>
      </c>
    </row>
    <row r="285" spans="1:21">
      <c r="A285" s="12">
        <v>41515</v>
      </c>
      <c r="B285" s="13">
        <v>24</v>
      </c>
      <c r="C285" t="s">
        <v>38</v>
      </c>
      <c r="D285" t="s">
        <v>41</v>
      </c>
      <c r="E285" t="str">
        <f t="shared" si="4"/>
        <v>4151524Average Per Device100% Cycling</v>
      </c>
      <c r="F285">
        <v>1.2374149999999999</v>
      </c>
      <c r="G285">
        <v>1.2320819999999999</v>
      </c>
      <c r="H285">
        <v>1.21661</v>
      </c>
      <c r="I285">
        <v>77.166899999999998</v>
      </c>
      <c r="J285">
        <v>-0.1233202</v>
      </c>
      <c r="K285">
        <v>-5.3612300000000002E-2</v>
      </c>
      <c r="L285" s="1">
        <v>-5.3328000000000004E-3</v>
      </c>
      <c r="M285" s="1">
        <v>4.2946600000000001E-2</v>
      </c>
      <c r="N285">
        <v>0.1126545</v>
      </c>
      <c r="O285">
        <v>-0.138792</v>
      </c>
      <c r="P285">
        <v>-6.9084099999999996E-2</v>
      </c>
      <c r="Q285">
        <v>-2.0804599999999999E-2</v>
      </c>
      <c r="R285">
        <v>2.7474800000000001E-2</v>
      </c>
      <c r="S285">
        <v>9.7182699999999997E-2</v>
      </c>
      <c r="T285">
        <v>15</v>
      </c>
      <c r="U285">
        <v>18</v>
      </c>
    </row>
    <row r="286" spans="1:21">
      <c r="A286" s="12">
        <v>41515</v>
      </c>
      <c r="B286" s="13">
        <v>24</v>
      </c>
      <c r="C286" t="s">
        <v>37</v>
      </c>
      <c r="D286" t="s">
        <v>40</v>
      </c>
      <c r="E286" t="str">
        <f t="shared" si="4"/>
        <v>4151524Average Per Premise50% Cycling</v>
      </c>
      <c r="F286">
        <v>1.711436</v>
      </c>
      <c r="G286">
        <v>1.6682699999999999</v>
      </c>
      <c r="H286">
        <v>1.7222630000000001</v>
      </c>
      <c r="I286">
        <v>78.222700000000003</v>
      </c>
      <c r="J286">
        <v>-0.19230410000000001</v>
      </c>
      <c r="K286">
        <v>-0.1041924</v>
      </c>
      <c r="L286" s="1">
        <v>-4.3166499999999997E-2</v>
      </c>
      <c r="M286" s="1">
        <v>1.7859400000000001E-2</v>
      </c>
      <c r="N286">
        <v>0.1059711</v>
      </c>
      <c r="O286">
        <v>-0.1383104</v>
      </c>
      <c r="P286">
        <v>-5.0198699999999999E-2</v>
      </c>
      <c r="Q286">
        <v>1.08272E-2</v>
      </c>
      <c r="R286">
        <v>7.1853100000000003E-2</v>
      </c>
      <c r="S286">
        <v>0.15996479999999999</v>
      </c>
      <c r="T286">
        <v>15</v>
      </c>
      <c r="U286">
        <v>18</v>
      </c>
    </row>
    <row r="287" spans="1:21">
      <c r="A287" s="12">
        <v>41515</v>
      </c>
      <c r="B287" s="13">
        <v>24</v>
      </c>
      <c r="C287" t="s">
        <v>37</v>
      </c>
      <c r="D287" t="s">
        <v>41</v>
      </c>
      <c r="E287" t="str">
        <f t="shared" si="4"/>
        <v>4151524Average Per Premise100% Cycling</v>
      </c>
      <c r="F287">
        <v>1.4182250000000001</v>
      </c>
      <c r="G287">
        <v>1.4734069999999999</v>
      </c>
      <c r="H287">
        <v>1.4533590000000001</v>
      </c>
      <c r="I287">
        <v>77.166899999999998</v>
      </c>
      <c r="J287">
        <v>-8.9543700000000004E-2</v>
      </c>
      <c r="K287">
        <v>-4.0387000000000001E-3</v>
      </c>
      <c r="L287" s="1">
        <v>5.5181899999999999E-2</v>
      </c>
      <c r="M287" s="1">
        <v>0.1144024</v>
      </c>
      <c r="N287">
        <v>0.19990749999999999</v>
      </c>
      <c r="O287">
        <v>-0.10959149999999999</v>
      </c>
      <c r="P287">
        <v>-2.40865E-2</v>
      </c>
      <c r="Q287">
        <v>3.5134100000000001E-2</v>
      </c>
      <c r="R287">
        <v>9.4354599999999997E-2</v>
      </c>
      <c r="S287">
        <v>0.17985970000000001</v>
      </c>
      <c r="T287">
        <v>15</v>
      </c>
      <c r="U287">
        <v>18</v>
      </c>
    </row>
    <row r="288" spans="1:21">
      <c r="A288" s="12">
        <v>41515</v>
      </c>
      <c r="B288" s="13">
        <v>24</v>
      </c>
      <c r="C288" t="s">
        <v>39</v>
      </c>
      <c r="D288" t="s">
        <v>40</v>
      </c>
      <c r="E288" t="str">
        <f t="shared" si="4"/>
        <v>4151524Average Per Ton50% Cycling</v>
      </c>
      <c r="F288">
        <v>0.4327165</v>
      </c>
      <c r="G288">
        <v>0.42962210000000001</v>
      </c>
      <c r="H288">
        <v>0.43259389999999998</v>
      </c>
      <c r="I288">
        <v>78.222700000000003</v>
      </c>
      <c r="J288">
        <v>-4.05236E-2</v>
      </c>
      <c r="K288">
        <v>-1.8410099999999999E-2</v>
      </c>
      <c r="L288" s="1">
        <v>-3.0944000000000002E-3</v>
      </c>
      <c r="M288" s="1">
        <v>1.22214E-2</v>
      </c>
      <c r="N288">
        <v>3.4334900000000002E-2</v>
      </c>
      <c r="O288">
        <v>-3.7551800000000003E-2</v>
      </c>
      <c r="P288">
        <v>-1.54383E-2</v>
      </c>
      <c r="Q288">
        <v>-1.226E-4</v>
      </c>
      <c r="R288">
        <v>1.51932E-2</v>
      </c>
      <c r="S288">
        <v>3.7306699999999998E-2</v>
      </c>
      <c r="T288">
        <v>15</v>
      </c>
      <c r="U288">
        <v>18</v>
      </c>
    </row>
    <row r="289" spans="1:21">
      <c r="A289" s="12">
        <v>41515</v>
      </c>
      <c r="B289" s="13">
        <v>24</v>
      </c>
      <c r="C289" t="s">
        <v>39</v>
      </c>
      <c r="D289" t="s">
        <v>41</v>
      </c>
      <c r="E289" t="str">
        <f t="shared" si="4"/>
        <v>4151524Average Per Ton100% Cycling</v>
      </c>
      <c r="F289">
        <v>0.3388891</v>
      </c>
      <c r="G289">
        <v>0.3396245</v>
      </c>
      <c r="H289">
        <v>0.34645670000000001</v>
      </c>
      <c r="I289">
        <v>77.166899999999998</v>
      </c>
      <c r="J289">
        <v>-3.0486599999999999E-2</v>
      </c>
      <c r="K289">
        <v>-1.20404E-2</v>
      </c>
      <c r="L289" s="1">
        <v>7.3539999999999999E-4</v>
      </c>
      <c r="M289" s="1">
        <v>1.3511199999999999E-2</v>
      </c>
      <c r="N289">
        <v>3.1957399999999997E-2</v>
      </c>
      <c r="O289">
        <v>-2.3654399999999999E-2</v>
      </c>
      <c r="P289">
        <v>-5.2081999999999996E-3</v>
      </c>
      <c r="Q289">
        <v>7.5675999999999998E-3</v>
      </c>
      <c r="R289">
        <v>2.0343400000000001E-2</v>
      </c>
      <c r="S289">
        <v>3.87896E-2</v>
      </c>
      <c r="T289">
        <v>15</v>
      </c>
      <c r="U289">
        <v>18</v>
      </c>
    </row>
    <row r="290" spans="1:21">
      <c r="A290" s="12">
        <v>41516</v>
      </c>
      <c r="B290" s="13">
        <v>1</v>
      </c>
      <c r="C290" t="s">
        <v>38</v>
      </c>
      <c r="D290" t="s">
        <v>40</v>
      </c>
      <c r="E290" t="str">
        <f t="shared" si="4"/>
        <v>415161Average Per Device50% Cycling</v>
      </c>
      <c r="F290">
        <v>1.1880299999999999</v>
      </c>
      <c r="G290">
        <v>1.325536</v>
      </c>
      <c r="H290">
        <v>1.2637400000000001</v>
      </c>
      <c r="I290">
        <v>77.259100000000004</v>
      </c>
      <c r="J290">
        <v>1.11556E-2</v>
      </c>
      <c r="K290">
        <v>8.5804400000000003E-2</v>
      </c>
      <c r="L290" s="1">
        <v>0.13750589999999999</v>
      </c>
      <c r="M290" s="1">
        <v>0.1892074</v>
      </c>
      <c r="N290">
        <v>0.26385619999999999</v>
      </c>
      <c r="O290">
        <v>-5.0639700000000003E-2</v>
      </c>
      <c r="P290">
        <v>2.4008999999999999E-2</v>
      </c>
      <c r="Q290">
        <v>7.57105E-2</v>
      </c>
      <c r="R290">
        <v>0.127412</v>
      </c>
      <c r="S290">
        <v>0.20206080000000001</v>
      </c>
      <c r="T290">
        <v>14</v>
      </c>
      <c r="U290">
        <v>17</v>
      </c>
    </row>
    <row r="291" spans="1:21">
      <c r="A291" s="12">
        <v>41516</v>
      </c>
      <c r="B291" s="13">
        <v>1</v>
      </c>
      <c r="C291" t="s">
        <v>38</v>
      </c>
      <c r="D291" t="s">
        <v>41</v>
      </c>
      <c r="E291" t="str">
        <f t="shared" si="4"/>
        <v>415161Average Per Device100% Cycling</v>
      </c>
      <c r="F291">
        <v>1.0541849999999999</v>
      </c>
      <c r="G291">
        <v>0.97999740000000002</v>
      </c>
      <c r="H291">
        <v>0.91683049999999999</v>
      </c>
      <c r="I291">
        <v>76.073700000000002</v>
      </c>
      <c r="J291">
        <v>-0.17917449999999999</v>
      </c>
      <c r="K291">
        <v>-0.1171476</v>
      </c>
      <c r="L291" s="1">
        <v>-7.4188000000000004E-2</v>
      </c>
      <c r="M291" s="1">
        <v>-3.1228300000000001E-2</v>
      </c>
      <c r="N291">
        <v>3.0798599999999999E-2</v>
      </c>
      <c r="O291">
        <v>-0.24234140000000001</v>
      </c>
      <c r="P291">
        <v>-0.18031449999999999</v>
      </c>
      <c r="Q291">
        <v>-0.1373549</v>
      </c>
      <c r="R291">
        <v>-9.4395199999999999E-2</v>
      </c>
      <c r="S291">
        <v>-3.2368300000000003E-2</v>
      </c>
      <c r="T291">
        <v>14</v>
      </c>
      <c r="U291">
        <v>17</v>
      </c>
    </row>
    <row r="292" spans="1:21">
      <c r="A292" s="12">
        <v>41516</v>
      </c>
      <c r="B292" s="13">
        <v>1</v>
      </c>
      <c r="C292" t="s">
        <v>37</v>
      </c>
      <c r="D292" t="s">
        <v>40</v>
      </c>
      <c r="E292" t="str">
        <f t="shared" si="4"/>
        <v>415161Average Per Premise50% Cycling</v>
      </c>
      <c r="F292">
        <v>1.3228040000000001</v>
      </c>
      <c r="G292">
        <v>1.5132129999999999</v>
      </c>
      <c r="H292">
        <v>1.4035040000000001</v>
      </c>
      <c r="I292">
        <v>77.259100000000004</v>
      </c>
      <c r="J292">
        <v>4.9920600000000002E-2</v>
      </c>
      <c r="K292">
        <v>0.13292209999999999</v>
      </c>
      <c r="L292" s="1">
        <v>0.19040860000000001</v>
      </c>
      <c r="M292" s="1">
        <v>0.24789510000000001</v>
      </c>
      <c r="N292">
        <v>0.33089659999999999</v>
      </c>
      <c r="O292">
        <v>-5.9788000000000001E-2</v>
      </c>
      <c r="P292">
        <v>2.3213399999999999E-2</v>
      </c>
      <c r="Q292">
        <v>8.0699900000000005E-2</v>
      </c>
      <c r="R292">
        <v>0.13818649999999999</v>
      </c>
      <c r="S292">
        <v>0.22118789999999999</v>
      </c>
      <c r="T292">
        <v>14</v>
      </c>
      <c r="U292">
        <v>17</v>
      </c>
    </row>
    <row r="293" spans="1:21">
      <c r="A293" s="12">
        <v>41516</v>
      </c>
      <c r="B293" s="13">
        <v>1</v>
      </c>
      <c r="C293" t="s">
        <v>37</v>
      </c>
      <c r="D293" t="s">
        <v>41</v>
      </c>
      <c r="E293" t="str">
        <f t="shared" si="4"/>
        <v>415161Average Per Premise100% Cycling</v>
      </c>
      <c r="F293">
        <v>1.2403109999999999</v>
      </c>
      <c r="G293">
        <v>1.1395409999999999</v>
      </c>
      <c r="H293">
        <v>1.0713550000000001</v>
      </c>
      <c r="I293">
        <v>76.073700000000002</v>
      </c>
      <c r="J293">
        <v>-0.22669890000000001</v>
      </c>
      <c r="K293">
        <v>-0.1522992</v>
      </c>
      <c r="L293" s="1">
        <v>-0.1007702</v>
      </c>
      <c r="M293" s="1">
        <v>-4.9241300000000002E-2</v>
      </c>
      <c r="N293">
        <v>2.5158400000000001E-2</v>
      </c>
      <c r="O293">
        <v>-0.29488530000000002</v>
      </c>
      <c r="P293">
        <v>-0.2204856</v>
      </c>
      <c r="Q293">
        <v>-0.16895660000000001</v>
      </c>
      <c r="R293">
        <v>-0.1174277</v>
      </c>
      <c r="S293">
        <v>-4.3027999999999997E-2</v>
      </c>
      <c r="T293">
        <v>14</v>
      </c>
      <c r="U293">
        <v>17</v>
      </c>
    </row>
    <row r="294" spans="1:21">
      <c r="A294" s="12">
        <v>41516</v>
      </c>
      <c r="B294" s="13">
        <v>1</v>
      </c>
      <c r="C294" t="s">
        <v>39</v>
      </c>
      <c r="D294" t="s">
        <v>40</v>
      </c>
      <c r="E294" t="str">
        <f t="shared" si="4"/>
        <v>415161Average Per Ton50% Cycling</v>
      </c>
      <c r="F294">
        <v>0.34109689999999998</v>
      </c>
      <c r="G294">
        <v>0.3865054</v>
      </c>
      <c r="H294">
        <v>0.37165389999999998</v>
      </c>
      <c r="I294">
        <v>77.259100000000004</v>
      </c>
      <c r="J294">
        <v>8.3692000000000003E-3</v>
      </c>
      <c r="K294">
        <v>3.0252299999999999E-2</v>
      </c>
      <c r="L294" s="1">
        <v>4.5408499999999997E-2</v>
      </c>
      <c r="M294" s="1">
        <v>6.0564699999999999E-2</v>
      </c>
      <c r="N294">
        <v>8.2447900000000005E-2</v>
      </c>
      <c r="O294">
        <v>-6.4824000000000001E-3</v>
      </c>
      <c r="P294">
        <v>1.5400799999999999E-2</v>
      </c>
      <c r="Q294">
        <v>3.0557000000000001E-2</v>
      </c>
      <c r="R294">
        <v>4.5713200000000002E-2</v>
      </c>
      <c r="S294">
        <v>6.7596400000000001E-2</v>
      </c>
      <c r="T294">
        <v>14</v>
      </c>
      <c r="U294">
        <v>17</v>
      </c>
    </row>
    <row r="295" spans="1:21">
      <c r="A295" s="12">
        <v>41516</v>
      </c>
      <c r="B295" s="13">
        <v>1</v>
      </c>
      <c r="C295" t="s">
        <v>39</v>
      </c>
      <c r="D295" t="s">
        <v>41</v>
      </c>
      <c r="E295" t="str">
        <f t="shared" si="4"/>
        <v>415161Average Per Ton100% Cycling</v>
      </c>
      <c r="F295">
        <v>0.28944579999999998</v>
      </c>
      <c r="G295">
        <v>0.27272649999999998</v>
      </c>
      <c r="H295">
        <v>0.25009310000000001</v>
      </c>
      <c r="I295">
        <v>76.073700000000002</v>
      </c>
      <c r="J295">
        <v>-4.4733099999999998E-2</v>
      </c>
      <c r="K295">
        <v>-2.81824E-2</v>
      </c>
      <c r="L295" s="1">
        <v>-1.6719299999999999E-2</v>
      </c>
      <c r="M295" s="1">
        <v>-5.2563000000000002E-3</v>
      </c>
      <c r="N295">
        <v>1.12944E-2</v>
      </c>
      <c r="O295">
        <v>-6.7366499999999996E-2</v>
      </c>
      <c r="P295">
        <v>-5.0815800000000001E-2</v>
      </c>
      <c r="Q295">
        <v>-3.9352699999999997E-2</v>
      </c>
      <c r="R295">
        <v>-2.78897E-2</v>
      </c>
      <c r="S295">
        <v>-1.1339E-2</v>
      </c>
      <c r="T295">
        <v>14</v>
      </c>
      <c r="U295">
        <v>17</v>
      </c>
    </row>
    <row r="296" spans="1:21">
      <c r="A296" s="12">
        <v>41516</v>
      </c>
      <c r="B296" s="13">
        <v>2</v>
      </c>
      <c r="C296" t="s">
        <v>38</v>
      </c>
      <c r="D296" t="s">
        <v>40</v>
      </c>
      <c r="E296" t="str">
        <f t="shared" si="4"/>
        <v>415162Average Per Device50% Cycling</v>
      </c>
      <c r="F296">
        <v>1.0882130000000001</v>
      </c>
      <c r="G296">
        <v>1.206175</v>
      </c>
      <c r="H296">
        <v>1.1499440000000001</v>
      </c>
      <c r="I296">
        <v>76.727000000000004</v>
      </c>
      <c r="J296">
        <v>3.4561000000000001E-3</v>
      </c>
      <c r="K296">
        <v>7.1106699999999995E-2</v>
      </c>
      <c r="L296" s="1">
        <v>0.11796130000000001</v>
      </c>
      <c r="M296" s="1">
        <v>0.16481589999999999</v>
      </c>
      <c r="N296">
        <v>0.23246639999999999</v>
      </c>
      <c r="O296">
        <v>-5.2774599999999998E-2</v>
      </c>
      <c r="P296">
        <v>1.4875899999999999E-2</v>
      </c>
      <c r="Q296">
        <v>6.1730500000000001E-2</v>
      </c>
      <c r="R296">
        <v>0.1085851</v>
      </c>
      <c r="S296">
        <v>0.1762357</v>
      </c>
      <c r="T296">
        <v>14</v>
      </c>
      <c r="U296">
        <v>17</v>
      </c>
    </row>
    <row r="297" spans="1:21">
      <c r="A297" s="12">
        <v>41516</v>
      </c>
      <c r="B297" s="13">
        <v>2</v>
      </c>
      <c r="C297" t="s">
        <v>38</v>
      </c>
      <c r="D297" t="s">
        <v>41</v>
      </c>
      <c r="E297" t="str">
        <f t="shared" si="4"/>
        <v>415162Average Per Device100% Cycling</v>
      </c>
      <c r="F297">
        <v>0.96714319999999998</v>
      </c>
      <c r="G297">
        <v>0.81931189999999998</v>
      </c>
      <c r="H297">
        <v>0.76650220000000002</v>
      </c>
      <c r="I297">
        <v>75.497</v>
      </c>
      <c r="J297">
        <v>-0.2447356</v>
      </c>
      <c r="K297">
        <v>-0.18748380000000001</v>
      </c>
      <c r="L297" s="1">
        <v>-0.1478313</v>
      </c>
      <c r="M297" s="1">
        <v>-0.10817889999999999</v>
      </c>
      <c r="N297">
        <v>-5.0927100000000003E-2</v>
      </c>
      <c r="O297">
        <v>-0.29754530000000001</v>
      </c>
      <c r="P297">
        <v>-0.24029349999999999</v>
      </c>
      <c r="Q297">
        <v>-0.20064100000000001</v>
      </c>
      <c r="R297">
        <v>-0.16098860000000001</v>
      </c>
      <c r="S297">
        <v>-0.1037368</v>
      </c>
      <c r="T297">
        <v>14</v>
      </c>
      <c r="U297">
        <v>17</v>
      </c>
    </row>
    <row r="298" spans="1:21">
      <c r="A298" s="12">
        <v>41516</v>
      </c>
      <c r="B298" s="13">
        <v>2</v>
      </c>
      <c r="C298" t="s">
        <v>37</v>
      </c>
      <c r="D298" t="s">
        <v>40</v>
      </c>
      <c r="E298" t="str">
        <f t="shared" si="4"/>
        <v>415162Average Per Premise50% Cycling</v>
      </c>
      <c r="F298">
        <v>1.202307</v>
      </c>
      <c r="G298">
        <v>1.3918440000000001</v>
      </c>
      <c r="H298">
        <v>1.290934</v>
      </c>
      <c r="I298">
        <v>76.727000000000004</v>
      </c>
      <c r="J298">
        <v>6.03806E-2</v>
      </c>
      <c r="K298">
        <v>0.1366868</v>
      </c>
      <c r="L298" s="1">
        <v>0.18953619999999999</v>
      </c>
      <c r="M298" s="1">
        <v>0.24238560000000001</v>
      </c>
      <c r="N298">
        <v>0.31869180000000003</v>
      </c>
      <c r="O298">
        <v>-4.0528700000000001E-2</v>
      </c>
      <c r="P298">
        <v>3.5777400000000001E-2</v>
      </c>
      <c r="Q298">
        <v>8.8626899999999995E-2</v>
      </c>
      <c r="R298">
        <v>0.1414763</v>
      </c>
      <c r="S298">
        <v>0.21778239999999999</v>
      </c>
      <c r="T298">
        <v>14</v>
      </c>
      <c r="U298">
        <v>17</v>
      </c>
    </row>
    <row r="299" spans="1:21">
      <c r="A299" s="12">
        <v>41516</v>
      </c>
      <c r="B299" s="13">
        <v>2</v>
      </c>
      <c r="C299" t="s">
        <v>37</v>
      </c>
      <c r="D299" t="s">
        <v>41</v>
      </c>
      <c r="E299" t="str">
        <f t="shared" si="4"/>
        <v>415162Average Per Premise100% Cycling</v>
      </c>
      <c r="F299">
        <v>1.147378</v>
      </c>
      <c r="G299">
        <v>0.95142890000000002</v>
      </c>
      <c r="H299">
        <v>0.89449860000000003</v>
      </c>
      <c r="I299">
        <v>75.497</v>
      </c>
      <c r="J299">
        <v>-0.31753779999999998</v>
      </c>
      <c r="K299">
        <v>-0.24570230000000001</v>
      </c>
      <c r="L299" s="1">
        <v>-0.19594929999999999</v>
      </c>
      <c r="M299" s="1">
        <v>-0.1461962</v>
      </c>
      <c r="N299">
        <v>-7.4360700000000002E-2</v>
      </c>
      <c r="O299">
        <v>-0.37446819999999997</v>
      </c>
      <c r="P299">
        <v>-0.30263269999999998</v>
      </c>
      <c r="Q299">
        <v>-0.25287959999999998</v>
      </c>
      <c r="R299">
        <v>-0.20312659999999999</v>
      </c>
      <c r="S299">
        <v>-0.13129109999999999</v>
      </c>
      <c r="T299">
        <v>14</v>
      </c>
      <c r="U299">
        <v>17</v>
      </c>
    </row>
    <row r="300" spans="1:21">
      <c r="A300" s="12">
        <v>41516</v>
      </c>
      <c r="B300" s="13">
        <v>2</v>
      </c>
      <c r="C300" t="s">
        <v>39</v>
      </c>
      <c r="D300" t="s">
        <v>40</v>
      </c>
      <c r="E300" t="str">
        <f t="shared" si="4"/>
        <v>415162Average Per Ton50% Cycling</v>
      </c>
      <c r="F300">
        <v>0.31020569999999997</v>
      </c>
      <c r="G300">
        <v>0.35112529999999997</v>
      </c>
      <c r="H300">
        <v>0.33763330000000003</v>
      </c>
      <c r="I300">
        <v>76.727000000000004</v>
      </c>
      <c r="J300">
        <v>8.4557999999999994E-3</v>
      </c>
      <c r="K300">
        <v>2.7635699999999999E-2</v>
      </c>
      <c r="L300" s="1">
        <v>4.09196E-2</v>
      </c>
      <c r="M300" s="1">
        <v>5.4203500000000002E-2</v>
      </c>
      <c r="N300">
        <v>7.3383400000000001E-2</v>
      </c>
      <c r="O300">
        <v>-5.0362999999999996E-3</v>
      </c>
      <c r="P300">
        <v>1.4143599999999999E-2</v>
      </c>
      <c r="Q300">
        <v>2.74276E-2</v>
      </c>
      <c r="R300">
        <v>4.0711499999999998E-2</v>
      </c>
      <c r="S300">
        <v>5.9891399999999997E-2</v>
      </c>
      <c r="T300">
        <v>14</v>
      </c>
      <c r="U300">
        <v>17</v>
      </c>
    </row>
    <row r="301" spans="1:21">
      <c r="A301" s="12">
        <v>41516</v>
      </c>
      <c r="B301" s="13">
        <v>2</v>
      </c>
      <c r="C301" t="s">
        <v>39</v>
      </c>
      <c r="D301" t="s">
        <v>41</v>
      </c>
      <c r="E301" t="str">
        <f t="shared" si="4"/>
        <v>415162Average Per Ton100% Cycling</v>
      </c>
      <c r="F301">
        <v>0.26492919999999998</v>
      </c>
      <c r="G301">
        <v>0.2294051</v>
      </c>
      <c r="H301">
        <v>0.2103669</v>
      </c>
      <c r="I301">
        <v>75.497</v>
      </c>
      <c r="J301">
        <v>-6.1322799999999997E-2</v>
      </c>
      <c r="K301">
        <v>-4.6080700000000002E-2</v>
      </c>
      <c r="L301" s="1">
        <v>-3.5524100000000003E-2</v>
      </c>
      <c r="M301" s="1">
        <v>-2.49675E-2</v>
      </c>
      <c r="N301">
        <v>-9.7254999999999998E-3</v>
      </c>
      <c r="O301">
        <v>-8.0360899999999999E-2</v>
      </c>
      <c r="P301">
        <v>-6.5118899999999993E-2</v>
      </c>
      <c r="Q301">
        <v>-5.4562300000000001E-2</v>
      </c>
      <c r="R301">
        <v>-4.4005700000000002E-2</v>
      </c>
      <c r="S301">
        <v>-2.87636E-2</v>
      </c>
      <c r="T301">
        <v>14</v>
      </c>
      <c r="U301">
        <v>17</v>
      </c>
    </row>
    <row r="302" spans="1:21">
      <c r="A302" s="12">
        <v>41516</v>
      </c>
      <c r="B302" s="13">
        <v>3</v>
      </c>
      <c r="C302" t="s">
        <v>38</v>
      </c>
      <c r="D302" t="s">
        <v>40</v>
      </c>
      <c r="E302" t="str">
        <f t="shared" si="4"/>
        <v>415163Average Per Device50% Cycling</v>
      </c>
      <c r="F302">
        <v>0.99395140000000004</v>
      </c>
      <c r="G302">
        <v>1.013139</v>
      </c>
      <c r="H302">
        <v>0.96590779999999998</v>
      </c>
      <c r="I302">
        <v>75.871600000000001</v>
      </c>
      <c r="J302">
        <v>-8.1279500000000005E-2</v>
      </c>
      <c r="K302">
        <v>-2.1922500000000001E-2</v>
      </c>
      <c r="L302" s="1">
        <v>1.9188E-2</v>
      </c>
      <c r="M302" s="1">
        <v>6.0298600000000001E-2</v>
      </c>
      <c r="N302">
        <v>0.1196556</v>
      </c>
      <c r="O302">
        <v>-0.12851119999999999</v>
      </c>
      <c r="P302">
        <v>-6.9154099999999996E-2</v>
      </c>
      <c r="Q302">
        <v>-2.8043599999999998E-2</v>
      </c>
      <c r="R302">
        <v>1.3066899999999999E-2</v>
      </c>
      <c r="S302">
        <v>7.2423899999999999E-2</v>
      </c>
      <c r="T302">
        <v>14</v>
      </c>
      <c r="U302">
        <v>17</v>
      </c>
    </row>
    <row r="303" spans="1:21">
      <c r="A303" s="12">
        <v>41516</v>
      </c>
      <c r="B303" s="13">
        <v>3</v>
      </c>
      <c r="C303" t="s">
        <v>38</v>
      </c>
      <c r="D303" t="s">
        <v>41</v>
      </c>
      <c r="E303" t="str">
        <f t="shared" si="4"/>
        <v>415163Average Per Device100% Cycling</v>
      </c>
      <c r="F303">
        <v>0.86487420000000004</v>
      </c>
      <c r="G303">
        <v>0.77888740000000001</v>
      </c>
      <c r="H303">
        <v>0.72868330000000003</v>
      </c>
      <c r="I303">
        <v>74.713499999999996</v>
      </c>
      <c r="J303">
        <v>-0.17086570000000001</v>
      </c>
      <c r="K303">
        <v>-0.1207186</v>
      </c>
      <c r="L303" s="1">
        <v>-8.5986900000000005E-2</v>
      </c>
      <c r="M303" s="1">
        <v>-5.1255099999999998E-2</v>
      </c>
      <c r="N303">
        <v>-1.108E-3</v>
      </c>
      <c r="O303">
        <v>-0.22106980000000001</v>
      </c>
      <c r="P303">
        <v>-0.17092270000000001</v>
      </c>
      <c r="Q303">
        <v>-0.13619100000000001</v>
      </c>
      <c r="R303">
        <v>-0.1014592</v>
      </c>
      <c r="S303">
        <v>-5.1312099999999999E-2</v>
      </c>
      <c r="T303">
        <v>14</v>
      </c>
      <c r="U303">
        <v>17</v>
      </c>
    </row>
    <row r="304" spans="1:21">
      <c r="A304" s="12">
        <v>41516</v>
      </c>
      <c r="B304" s="13">
        <v>3</v>
      </c>
      <c r="C304" t="s">
        <v>37</v>
      </c>
      <c r="D304" t="s">
        <v>40</v>
      </c>
      <c r="E304" t="str">
        <f t="shared" si="4"/>
        <v>415163Average Per Premise50% Cycling</v>
      </c>
      <c r="F304">
        <v>1.0973889999999999</v>
      </c>
      <c r="G304">
        <v>1.1681269999999999</v>
      </c>
      <c r="H304">
        <v>1.0834379999999999</v>
      </c>
      <c r="I304">
        <v>75.871600000000001</v>
      </c>
      <c r="J304">
        <v>-4.12422E-2</v>
      </c>
      <c r="K304">
        <v>2.4917000000000002E-2</v>
      </c>
      <c r="L304" s="1">
        <v>7.0738700000000002E-2</v>
      </c>
      <c r="M304" s="1">
        <v>0.11656030000000001</v>
      </c>
      <c r="N304">
        <v>0.18271950000000001</v>
      </c>
      <c r="O304">
        <v>-0.12593190000000001</v>
      </c>
      <c r="P304">
        <v>-5.9772699999999998E-2</v>
      </c>
      <c r="Q304">
        <v>-1.3951099999999999E-2</v>
      </c>
      <c r="R304">
        <v>3.1870599999999999E-2</v>
      </c>
      <c r="S304">
        <v>9.80298E-2</v>
      </c>
      <c r="T304">
        <v>14</v>
      </c>
      <c r="U304">
        <v>17</v>
      </c>
    </row>
    <row r="305" spans="1:21">
      <c r="A305" s="12">
        <v>41516</v>
      </c>
      <c r="B305" s="13">
        <v>3</v>
      </c>
      <c r="C305" t="s">
        <v>37</v>
      </c>
      <c r="D305" t="s">
        <v>41</v>
      </c>
      <c r="E305" t="str">
        <f t="shared" si="4"/>
        <v>415163Average Per Premise100% Cycling</v>
      </c>
      <c r="F305">
        <v>1.020189</v>
      </c>
      <c r="G305">
        <v>0.89557310000000001</v>
      </c>
      <c r="H305">
        <v>0.84198490000000004</v>
      </c>
      <c r="I305">
        <v>74.713499999999996</v>
      </c>
      <c r="J305">
        <v>-0.2262806</v>
      </c>
      <c r="K305">
        <v>-0.16621630000000001</v>
      </c>
      <c r="L305" s="1">
        <v>-0.1246158</v>
      </c>
      <c r="M305" s="1">
        <v>-8.3015400000000003E-2</v>
      </c>
      <c r="N305">
        <v>-2.2951099999999999E-2</v>
      </c>
      <c r="O305">
        <v>-0.27986879999999997</v>
      </c>
      <c r="P305">
        <v>-0.21980440000000001</v>
      </c>
      <c r="Q305">
        <v>-0.178204</v>
      </c>
      <c r="R305">
        <v>-0.13660359999999999</v>
      </c>
      <c r="S305">
        <v>-7.6539200000000002E-2</v>
      </c>
      <c r="T305">
        <v>14</v>
      </c>
      <c r="U305">
        <v>17</v>
      </c>
    </row>
    <row r="306" spans="1:21">
      <c r="A306" s="12">
        <v>41516</v>
      </c>
      <c r="B306" s="13">
        <v>3</v>
      </c>
      <c r="C306" t="s">
        <v>39</v>
      </c>
      <c r="D306" t="s">
        <v>40</v>
      </c>
      <c r="E306" t="str">
        <f t="shared" si="4"/>
        <v>415163Average Per Ton50% Cycling</v>
      </c>
      <c r="F306">
        <v>0.28462870000000001</v>
      </c>
      <c r="G306">
        <v>0.2964215</v>
      </c>
      <c r="H306">
        <v>0.28503139999999999</v>
      </c>
      <c r="I306">
        <v>75.871600000000001</v>
      </c>
      <c r="J306">
        <v>-1.69219E-2</v>
      </c>
      <c r="K306">
        <v>4.3000000000000002E-5</v>
      </c>
      <c r="L306" s="1">
        <v>1.1792800000000001E-2</v>
      </c>
      <c r="M306" s="1">
        <v>2.35426E-2</v>
      </c>
      <c r="N306">
        <v>4.0507500000000002E-2</v>
      </c>
      <c r="O306">
        <v>-2.8311900000000001E-2</v>
      </c>
      <c r="P306">
        <v>-1.1347100000000001E-2</v>
      </c>
      <c r="Q306">
        <v>4.0269999999999998E-4</v>
      </c>
      <c r="R306">
        <v>1.21526E-2</v>
      </c>
      <c r="S306">
        <v>2.9117400000000002E-2</v>
      </c>
      <c r="T306">
        <v>14</v>
      </c>
      <c r="U306">
        <v>17</v>
      </c>
    </row>
    <row r="307" spans="1:21">
      <c r="A307" s="12">
        <v>41516</v>
      </c>
      <c r="B307" s="13">
        <v>3</v>
      </c>
      <c r="C307" t="s">
        <v>39</v>
      </c>
      <c r="D307" t="s">
        <v>41</v>
      </c>
      <c r="E307" t="str">
        <f t="shared" si="4"/>
        <v>415163Average Per Ton100% Cycling</v>
      </c>
      <c r="F307">
        <v>0.23446910000000001</v>
      </c>
      <c r="G307">
        <v>0.21785740000000001</v>
      </c>
      <c r="H307">
        <v>0.1997776</v>
      </c>
      <c r="I307">
        <v>74.713499999999996</v>
      </c>
      <c r="J307">
        <v>-3.88359E-2</v>
      </c>
      <c r="K307">
        <v>-2.5705700000000001E-2</v>
      </c>
      <c r="L307" s="1">
        <v>-1.66117E-2</v>
      </c>
      <c r="M307" s="1">
        <v>-7.5177000000000004E-3</v>
      </c>
      <c r="N307">
        <v>5.6125000000000003E-3</v>
      </c>
      <c r="O307">
        <v>-5.6915800000000003E-2</v>
      </c>
      <c r="P307">
        <v>-4.3785499999999998E-2</v>
      </c>
      <c r="Q307">
        <v>-3.4691600000000003E-2</v>
      </c>
      <c r="R307">
        <v>-2.5597600000000002E-2</v>
      </c>
      <c r="S307">
        <v>-1.2467300000000001E-2</v>
      </c>
      <c r="T307">
        <v>14</v>
      </c>
      <c r="U307">
        <v>17</v>
      </c>
    </row>
    <row r="308" spans="1:21">
      <c r="A308" s="12">
        <v>41516</v>
      </c>
      <c r="B308" s="13">
        <v>4</v>
      </c>
      <c r="C308" t="s">
        <v>38</v>
      </c>
      <c r="D308" t="s">
        <v>40</v>
      </c>
      <c r="E308" t="str">
        <f t="shared" si="4"/>
        <v>415164Average Per Device50% Cycling</v>
      </c>
      <c r="F308">
        <v>0.92921880000000001</v>
      </c>
      <c r="G308">
        <v>0.88076129999999997</v>
      </c>
      <c r="H308">
        <v>0.83970089999999997</v>
      </c>
      <c r="I308">
        <v>73.417599999999993</v>
      </c>
      <c r="J308">
        <v>-0.13817460000000001</v>
      </c>
      <c r="K308">
        <v>-8.5168999999999995E-2</v>
      </c>
      <c r="L308" s="1">
        <v>-4.8457600000000003E-2</v>
      </c>
      <c r="M308" s="1">
        <v>-1.1746100000000001E-2</v>
      </c>
      <c r="N308">
        <v>4.1259499999999998E-2</v>
      </c>
      <c r="O308">
        <v>-0.1792349</v>
      </c>
      <c r="P308">
        <v>-0.12622939999999999</v>
      </c>
      <c r="Q308">
        <v>-8.9517899999999997E-2</v>
      </c>
      <c r="R308">
        <v>-5.2806400000000003E-2</v>
      </c>
      <c r="S308">
        <v>1.9909999999999999E-4</v>
      </c>
      <c r="T308">
        <v>14</v>
      </c>
      <c r="U308">
        <v>17</v>
      </c>
    </row>
    <row r="309" spans="1:21">
      <c r="A309" s="12">
        <v>41516</v>
      </c>
      <c r="B309" s="13">
        <v>4</v>
      </c>
      <c r="C309" t="s">
        <v>38</v>
      </c>
      <c r="D309" t="s">
        <v>41</v>
      </c>
      <c r="E309" t="str">
        <f t="shared" si="4"/>
        <v>415164Average Per Device100% Cycling</v>
      </c>
      <c r="F309">
        <v>0.80055370000000003</v>
      </c>
      <c r="G309">
        <v>0.70378390000000002</v>
      </c>
      <c r="H309">
        <v>0.65842069999999997</v>
      </c>
      <c r="I309">
        <v>72.918000000000006</v>
      </c>
      <c r="J309">
        <v>-0.17492440000000001</v>
      </c>
      <c r="K309">
        <v>-0.12875</v>
      </c>
      <c r="L309" s="1">
        <v>-9.6769800000000003E-2</v>
      </c>
      <c r="M309" s="1">
        <v>-6.4789600000000003E-2</v>
      </c>
      <c r="N309">
        <v>-1.8615199999999998E-2</v>
      </c>
      <c r="O309">
        <v>-0.2202876</v>
      </c>
      <c r="P309">
        <v>-0.1741132</v>
      </c>
      <c r="Q309">
        <v>-0.14213300000000001</v>
      </c>
      <c r="R309">
        <v>-0.1101528</v>
      </c>
      <c r="S309">
        <v>-6.3978400000000005E-2</v>
      </c>
      <c r="T309">
        <v>14</v>
      </c>
      <c r="U309">
        <v>17</v>
      </c>
    </row>
    <row r="310" spans="1:21">
      <c r="A310" s="12">
        <v>41516</v>
      </c>
      <c r="B310" s="13">
        <v>4</v>
      </c>
      <c r="C310" t="s">
        <v>37</v>
      </c>
      <c r="D310" t="s">
        <v>40</v>
      </c>
      <c r="E310" t="str">
        <f t="shared" si="4"/>
        <v>415164Average Per Premise50% Cycling</v>
      </c>
      <c r="F310">
        <v>1.0317719999999999</v>
      </c>
      <c r="G310">
        <v>1.0141800000000001</v>
      </c>
      <c r="H310">
        <v>0.94065189999999999</v>
      </c>
      <c r="I310">
        <v>73.417599999999993</v>
      </c>
      <c r="J310">
        <v>-0.1181541</v>
      </c>
      <c r="K310">
        <v>-5.8741000000000002E-2</v>
      </c>
      <c r="L310" s="1">
        <v>-1.7591699999999998E-2</v>
      </c>
      <c r="M310" s="1">
        <v>2.3557600000000001E-2</v>
      </c>
      <c r="N310">
        <v>8.2970699999999994E-2</v>
      </c>
      <c r="O310">
        <v>-0.19168270000000001</v>
      </c>
      <c r="P310">
        <v>-0.13226959999999999</v>
      </c>
      <c r="Q310">
        <v>-9.1120199999999998E-2</v>
      </c>
      <c r="R310">
        <v>-4.9970899999999999E-2</v>
      </c>
      <c r="S310">
        <v>9.4421999999999996E-3</v>
      </c>
      <c r="T310">
        <v>14</v>
      </c>
      <c r="U310">
        <v>17</v>
      </c>
    </row>
    <row r="311" spans="1:21">
      <c r="A311" s="12">
        <v>41516</v>
      </c>
      <c r="B311" s="13">
        <v>4</v>
      </c>
      <c r="C311" t="s">
        <v>37</v>
      </c>
      <c r="D311" t="s">
        <v>41</v>
      </c>
      <c r="E311" t="str">
        <f t="shared" si="4"/>
        <v>415164Average Per Premise100% Cycling</v>
      </c>
      <c r="F311">
        <v>0.93139859999999997</v>
      </c>
      <c r="G311">
        <v>0.80577659999999995</v>
      </c>
      <c r="H311">
        <v>0.75756159999999995</v>
      </c>
      <c r="I311">
        <v>72.918000000000006</v>
      </c>
      <c r="J311">
        <v>-0.21701519999999999</v>
      </c>
      <c r="K311">
        <v>-0.16301930000000001</v>
      </c>
      <c r="L311" s="1">
        <v>-0.12562200000000001</v>
      </c>
      <c r="M311" s="1">
        <v>-8.82246E-2</v>
      </c>
      <c r="N311">
        <v>-3.4228700000000001E-2</v>
      </c>
      <c r="O311">
        <v>-0.26523020000000003</v>
      </c>
      <c r="P311">
        <v>-0.21123430000000001</v>
      </c>
      <c r="Q311">
        <v>-0.17383689999999999</v>
      </c>
      <c r="R311">
        <v>-0.13643959999999999</v>
      </c>
      <c r="S311">
        <v>-8.2443699999999995E-2</v>
      </c>
      <c r="T311">
        <v>14</v>
      </c>
      <c r="U311">
        <v>17</v>
      </c>
    </row>
    <row r="312" spans="1:21">
      <c r="A312" s="12">
        <v>41516</v>
      </c>
      <c r="B312" s="13">
        <v>4</v>
      </c>
      <c r="C312" t="s">
        <v>39</v>
      </c>
      <c r="D312" t="s">
        <v>40</v>
      </c>
      <c r="E312" t="str">
        <f t="shared" si="4"/>
        <v>415164Average Per Ton50% Cycling</v>
      </c>
      <c r="F312">
        <v>0.26401639999999998</v>
      </c>
      <c r="G312">
        <v>0.25792589999999999</v>
      </c>
      <c r="H312">
        <v>0.24801509999999999</v>
      </c>
      <c r="I312">
        <v>73.417599999999993</v>
      </c>
      <c r="J312">
        <v>-3.12599E-2</v>
      </c>
      <c r="K312">
        <v>-1.6389600000000001E-2</v>
      </c>
      <c r="L312" s="1">
        <v>-6.0905000000000004E-3</v>
      </c>
      <c r="M312" s="1">
        <v>4.2085999999999998E-3</v>
      </c>
      <c r="N312">
        <v>1.90788E-2</v>
      </c>
      <c r="O312">
        <v>-4.1170699999999998E-2</v>
      </c>
      <c r="P312">
        <v>-2.6300400000000002E-2</v>
      </c>
      <c r="Q312">
        <v>-1.60013E-2</v>
      </c>
      <c r="R312">
        <v>-5.7022000000000002E-3</v>
      </c>
      <c r="S312">
        <v>9.1680000000000008E-3</v>
      </c>
      <c r="T312">
        <v>14</v>
      </c>
      <c r="U312">
        <v>17</v>
      </c>
    </row>
    <row r="313" spans="1:21">
      <c r="A313" s="12">
        <v>41516</v>
      </c>
      <c r="B313" s="13">
        <v>4</v>
      </c>
      <c r="C313" t="s">
        <v>39</v>
      </c>
      <c r="D313" t="s">
        <v>41</v>
      </c>
      <c r="E313" t="str">
        <f t="shared" si="4"/>
        <v>415164Average Per Ton100% Cycling</v>
      </c>
      <c r="F313">
        <v>0.2172026</v>
      </c>
      <c r="G313">
        <v>0.1977286</v>
      </c>
      <c r="H313">
        <v>0.18131929999999999</v>
      </c>
      <c r="I313">
        <v>72.918000000000006</v>
      </c>
      <c r="J313">
        <v>-4.0179399999999997E-2</v>
      </c>
      <c r="K313">
        <v>-2.79464E-2</v>
      </c>
      <c r="L313" s="1">
        <v>-1.9474000000000002E-2</v>
      </c>
      <c r="M313" s="1">
        <v>-1.1001500000000001E-2</v>
      </c>
      <c r="N313">
        <v>1.2313999999999999E-3</v>
      </c>
      <c r="O313">
        <v>-5.6588699999999999E-2</v>
      </c>
      <c r="P313">
        <v>-4.4355800000000001E-2</v>
      </c>
      <c r="Q313">
        <v>-3.58833E-2</v>
      </c>
      <c r="R313">
        <v>-2.7410899999999998E-2</v>
      </c>
      <c r="S313">
        <v>-1.5177899999999999E-2</v>
      </c>
      <c r="T313">
        <v>14</v>
      </c>
      <c r="U313">
        <v>17</v>
      </c>
    </row>
    <row r="314" spans="1:21">
      <c r="A314" s="12">
        <v>41516</v>
      </c>
      <c r="B314" s="13">
        <v>5</v>
      </c>
      <c r="C314" t="s">
        <v>38</v>
      </c>
      <c r="D314" t="s">
        <v>40</v>
      </c>
      <c r="E314" t="str">
        <f t="shared" si="4"/>
        <v>415165Average Per Device50% Cycling</v>
      </c>
      <c r="F314">
        <v>0.84997820000000002</v>
      </c>
      <c r="G314">
        <v>0.82362299999999999</v>
      </c>
      <c r="H314">
        <v>0.78522639999999999</v>
      </c>
      <c r="I314">
        <v>73.4529</v>
      </c>
      <c r="J314">
        <v>-0.1050657</v>
      </c>
      <c r="K314">
        <v>-5.8562900000000001E-2</v>
      </c>
      <c r="L314" s="1">
        <v>-2.6355199999999999E-2</v>
      </c>
      <c r="M314" s="1">
        <v>5.8525000000000001E-3</v>
      </c>
      <c r="N314">
        <v>5.23553E-2</v>
      </c>
      <c r="O314">
        <v>-0.14346229999999999</v>
      </c>
      <c r="P314">
        <v>-9.6959500000000004E-2</v>
      </c>
      <c r="Q314">
        <v>-6.4751799999999998E-2</v>
      </c>
      <c r="R314">
        <v>-3.2544099999999999E-2</v>
      </c>
      <c r="S314">
        <v>1.3958699999999999E-2</v>
      </c>
      <c r="T314">
        <v>14</v>
      </c>
      <c r="U314">
        <v>17</v>
      </c>
    </row>
    <row r="315" spans="1:21">
      <c r="A315" s="12">
        <v>41516</v>
      </c>
      <c r="B315" s="13">
        <v>5</v>
      </c>
      <c r="C315" t="s">
        <v>38</v>
      </c>
      <c r="D315" t="s">
        <v>41</v>
      </c>
      <c r="E315" t="str">
        <f t="shared" si="4"/>
        <v>415165Average Per Device100% Cycling</v>
      </c>
      <c r="F315">
        <v>0.75545530000000005</v>
      </c>
      <c r="G315">
        <v>0.6645837</v>
      </c>
      <c r="H315">
        <v>0.62174720000000006</v>
      </c>
      <c r="I315">
        <v>73.177300000000002</v>
      </c>
      <c r="J315">
        <v>-0.16079879999999999</v>
      </c>
      <c r="K315">
        <v>-0.1194852</v>
      </c>
      <c r="L315" s="1">
        <v>-9.0871499999999994E-2</v>
      </c>
      <c r="M315" s="1">
        <v>-6.2257800000000002E-2</v>
      </c>
      <c r="N315">
        <v>-2.09442E-2</v>
      </c>
      <c r="O315">
        <v>-0.20363539999999999</v>
      </c>
      <c r="P315">
        <v>-0.16232170000000001</v>
      </c>
      <c r="Q315">
        <v>-0.1337081</v>
      </c>
      <c r="R315">
        <v>-0.1050944</v>
      </c>
      <c r="S315">
        <v>-6.3780799999999999E-2</v>
      </c>
      <c r="T315">
        <v>14</v>
      </c>
      <c r="U315">
        <v>17</v>
      </c>
    </row>
    <row r="316" spans="1:21">
      <c r="A316" s="12">
        <v>41516</v>
      </c>
      <c r="B316" s="13">
        <v>5</v>
      </c>
      <c r="C316" t="s">
        <v>37</v>
      </c>
      <c r="D316" t="s">
        <v>40</v>
      </c>
      <c r="E316" t="str">
        <f t="shared" si="4"/>
        <v>415165Average Per Premise50% Cycling</v>
      </c>
      <c r="F316">
        <v>0.93377390000000005</v>
      </c>
      <c r="G316">
        <v>0.94013679999999999</v>
      </c>
      <c r="H316">
        <v>0.87197650000000004</v>
      </c>
      <c r="I316">
        <v>73.4529</v>
      </c>
      <c r="J316">
        <v>-7.9850699999999997E-2</v>
      </c>
      <c r="K316">
        <v>-2.8915E-2</v>
      </c>
      <c r="L316" s="1">
        <v>6.3629999999999997E-3</v>
      </c>
      <c r="M316" s="1">
        <v>4.1640900000000002E-2</v>
      </c>
      <c r="N316">
        <v>9.2576599999999995E-2</v>
      </c>
      <c r="O316">
        <v>-0.148011</v>
      </c>
      <c r="P316">
        <v>-9.7075300000000003E-2</v>
      </c>
      <c r="Q316">
        <v>-6.1797400000000002E-2</v>
      </c>
      <c r="R316">
        <v>-2.6519500000000001E-2</v>
      </c>
      <c r="S316">
        <v>2.4416299999999998E-2</v>
      </c>
      <c r="T316">
        <v>14</v>
      </c>
      <c r="U316">
        <v>17</v>
      </c>
    </row>
    <row r="317" spans="1:21">
      <c r="A317" s="12">
        <v>41516</v>
      </c>
      <c r="B317" s="13">
        <v>5</v>
      </c>
      <c r="C317" t="s">
        <v>37</v>
      </c>
      <c r="D317" t="s">
        <v>41</v>
      </c>
      <c r="E317" t="str">
        <f t="shared" si="4"/>
        <v>415165Average Per Premise100% Cycling</v>
      </c>
      <c r="F317">
        <v>0.88152169999999996</v>
      </c>
      <c r="G317">
        <v>0.76553340000000003</v>
      </c>
      <c r="H317">
        <v>0.71972639999999999</v>
      </c>
      <c r="I317">
        <v>73.177300000000002</v>
      </c>
      <c r="J317">
        <v>-0.20073589999999999</v>
      </c>
      <c r="K317">
        <v>-0.15066640000000001</v>
      </c>
      <c r="L317" s="1">
        <v>-0.1159883</v>
      </c>
      <c r="M317" s="1">
        <v>-8.1310300000000002E-2</v>
      </c>
      <c r="N317">
        <v>-3.12407E-2</v>
      </c>
      <c r="O317">
        <v>-0.24654290000000001</v>
      </c>
      <c r="P317">
        <v>-0.19647339999999999</v>
      </c>
      <c r="Q317">
        <v>-0.1617953</v>
      </c>
      <c r="R317">
        <v>-0.12711729999999999</v>
      </c>
      <c r="S317">
        <v>-7.7047699999999997E-2</v>
      </c>
      <c r="T317">
        <v>14</v>
      </c>
      <c r="U317">
        <v>17</v>
      </c>
    </row>
    <row r="318" spans="1:21">
      <c r="A318" s="12">
        <v>41516</v>
      </c>
      <c r="B318" s="13">
        <v>5</v>
      </c>
      <c r="C318" t="s">
        <v>39</v>
      </c>
      <c r="D318" t="s">
        <v>40</v>
      </c>
      <c r="E318" t="str">
        <f t="shared" si="4"/>
        <v>415165Average Per Ton50% Cycling</v>
      </c>
      <c r="F318">
        <v>0.2451053</v>
      </c>
      <c r="G318">
        <v>0.2412629</v>
      </c>
      <c r="H318">
        <v>0.23199239999999999</v>
      </c>
      <c r="I318">
        <v>73.4529</v>
      </c>
      <c r="J318">
        <v>-2.6630399999999999E-2</v>
      </c>
      <c r="K318">
        <v>-1.3167E-2</v>
      </c>
      <c r="L318" s="1">
        <v>-3.8424000000000002E-3</v>
      </c>
      <c r="M318" s="1">
        <v>5.4822999999999998E-3</v>
      </c>
      <c r="N318">
        <v>1.8945699999999999E-2</v>
      </c>
      <c r="O318">
        <v>-3.5900899999999999E-2</v>
      </c>
      <c r="P318">
        <v>-2.2437599999999999E-2</v>
      </c>
      <c r="Q318">
        <v>-1.31129E-2</v>
      </c>
      <c r="R318">
        <v>-3.7881999999999998E-3</v>
      </c>
      <c r="S318">
        <v>9.6751000000000007E-3</v>
      </c>
      <c r="T318">
        <v>14</v>
      </c>
      <c r="U318">
        <v>17</v>
      </c>
    </row>
    <row r="319" spans="1:21">
      <c r="A319" s="12">
        <v>41516</v>
      </c>
      <c r="B319" s="13">
        <v>5</v>
      </c>
      <c r="C319" t="s">
        <v>39</v>
      </c>
      <c r="D319" t="s">
        <v>41</v>
      </c>
      <c r="E319" t="str">
        <f t="shared" si="4"/>
        <v>415165Average Per Ton100% Cycling</v>
      </c>
      <c r="F319">
        <v>0.20873140000000001</v>
      </c>
      <c r="G319">
        <v>0.18735569999999999</v>
      </c>
      <c r="H319">
        <v>0.17180709999999999</v>
      </c>
      <c r="I319">
        <v>73.177300000000002</v>
      </c>
      <c r="J319">
        <v>-4.0538699999999997E-2</v>
      </c>
      <c r="K319">
        <v>-2.9217099999999999E-2</v>
      </c>
      <c r="L319" s="1">
        <v>-2.1375700000000001E-2</v>
      </c>
      <c r="M319" s="1">
        <v>-1.3534300000000001E-2</v>
      </c>
      <c r="N319">
        <v>-2.2127000000000002E-3</v>
      </c>
      <c r="O319">
        <v>-5.60873E-2</v>
      </c>
      <c r="P319">
        <v>-4.4765600000000003E-2</v>
      </c>
      <c r="Q319">
        <v>-3.6924199999999997E-2</v>
      </c>
      <c r="R319">
        <v>-2.9082899999999998E-2</v>
      </c>
      <c r="S319">
        <v>-1.7761200000000001E-2</v>
      </c>
      <c r="T319">
        <v>14</v>
      </c>
      <c r="U319">
        <v>17</v>
      </c>
    </row>
    <row r="320" spans="1:21">
      <c r="A320" s="12">
        <v>41516</v>
      </c>
      <c r="B320" s="13">
        <v>6</v>
      </c>
      <c r="C320" t="s">
        <v>38</v>
      </c>
      <c r="D320" t="s">
        <v>40</v>
      </c>
      <c r="E320" t="str">
        <f t="shared" si="4"/>
        <v>415166Average Per Device50% Cycling</v>
      </c>
      <c r="F320">
        <v>0.82750000000000001</v>
      </c>
      <c r="G320">
        <v>0.80669279999999999</v>
      </c>
      <c r="H320">
        <v>0.76908549999999998</v>
      </c>
      <c r="I320">
        <v>71.481800000000007</v>
      </c>
      <c r="J320">
        <v>-9.6963599999999997E-2</v>
      </c>
      <c r="K320">
        <v>-5.1969700000000001E-2</v>
      </c>
      <c r="L320" s="1">
        <v>-2.0807099999999999E-2</v>
      </c>
      <c r="M320" s="1">
        <v>1.0355400000000001E-2</v>
      </c>
      <c r="N320">
        <v>5.5349299999999997E-2</v>
      </c>
      <c r="O320">
        <v>-0.13457089999999999</v>
      </c>
      <c r="P320">
        <v>-8.9577000000000004E-2</v>
      </c>
      <c r="Q320">
        <v>-5.8414500000000001E-2</v>
      </c>
      <c r="R320">
        <v>-2.7251899999999999E-2</v>
      </c>
      <c r="S320">
        <v>1.7742000000000001E-2</v>
      </c>
      <c r="T320">
        <v>14</v>
      </c>
      <c r="U320">
        <v>17</v>
      </c>
    </row>
    <row r="321" spans="1:21">
      <c r="A321" s="12">
        <v>41516</v>
      </c>
      <c r="B321" s="13">
        <v>6</v>
      </c>
      <c r="C321" t="s">
        <v>38</v>
      </c>
      <c r="D321" t="s">
        <v>41</v>
      </c>
      <c r="E321" t="str">
        <f t="shared" si="4"/>
        <v>415166Average Per Device100% Cycling</v>
      </c>
      <c r="F321">
        <v>0.72384970000000004</v>
      </c>
      <c r="G321">
        <v>0.71285909999999997</v>
      </c>
      <c r="H321">
        <v>0.66691089999999997</v>
      </c>
      <c r="I321">
        <v>71.308099999999996</v>
      </c>
      <c r="J321">
        <v>-8.1795900000000005E-2</v>
      </c>
      <c r="K321">
        <v>-3.9963499999999999E-2</v>
      </c>
      <c r="L321" s="1">
        <v>-1.09906E-2</v>
      </c>
      <c r="M321" s="1">
        <v>1.7982399999999999E-2</v>
      </c>
      <c r="N321">
        <v>5.9814800000000001E-2</v>
      </c>
      <c r="O321">
        <v>-0.127744</v>
      </c>
      <c r="P321">
        <v>-8.5911699999999994E-2</v>
      </c>
      <c r="Q321">
        <v>-5.6938700000000002E-2</v>
      </c>
      <c r="R321">
        <v>-2.79657E-2</v>
      </c>
      <c r="S321">
        <v>1.38666E-2</v>
      </c>
      <c r="T321">
        <v>14</v>
      </c>
      <c r="U321">
        <v>17</v>
      </c>
    </row>
    <row r="322" spans="1:21">
      <c r="A322" s="12">
        <v>41516</v>
      </c>
      <c r="B322" s="13">
        <v>6</v>
      </c>
      <c r="C322" t="s">
        <v>37</v>
      </c>
      <c r="D322" t="s">
        <v>40</v>
      </c>
      <c r="E322" t="str">
        <f t="shared" si="4"/>
        <v>415166Average Per Premise50% Cycling</v>
      </c>
      <c r="F322">
        <v>0.92206849999999996</v>
      </c>
      <c r="G322">
        <v>0.91316969999999997</v>
      </c>
      <c r="H322">
        <v>0.84696450000000001</v>
      </c>
      <c r="I322">
        <v>71.481800000000007</v>
      </c>
      <c r="J322">
        <v>-9.2623200000000003E-2</v>
      </c>
      <c r="K322">
        <v>-4.3158200000000001E-2</v>
      </c>
      <c r="L322" s="1">
        <v>-8.8988999999999995E-3</v>
      </c>
      <c r="M322" s="1">
        <v>2.5360500000000001E-2</v>
      </c>
      <c r="N322">
        <v>7.4825500000000003E-2</v>
      </c>
      <c r="O322">
        <v>-0.15882840000000001</v>
      </c>
      <c r="P322">
        <v>-0.1093634</v>
      </c>
      <c r="Q322">
        <v>-7.5104099999999993E-2</v>
      </c>
      <c r="R322">
        <v>-4.0844699999999998E-2</v>
      </c>
      <c r="S322">
        <v>8.6202999999999991E-3</v>
      </c>
      <c r="T322">
        <v>14</v>
      </c>
      <c r="U322">
        <v>17</v>
      </c>
    </row>
    <row r="323" spans="1:21">
      <c r="A323" s="12">
        <v>41516</v>
      </c>
      <c r="B323" s="13">
        <v>6</v>
      </c>
      <c r="C323" t="s">
        <v>37</v>
      </c>
      <c r="D323" t="s">
        <v>41</v>
      </c>
      <c r="E323" t="str">
        <f t="shared" ref="E323:E386" si="5">CONCATENATE(A323,B323,C323,D323)</f>
        <v>415166Average Per Premise100% Cycling</v>
      </c>
      <c r="F323">
        <v>0.84054969999999996</v>
      </c>
      <c r="G323">
        <v>0.81830369999999997</v>
      </c>
      <c r="H323">
        <v>0.76933910000000005</v>
      </c>
      <c r="I323">
        <v>71.308099999999996</v>
      </c>
      <c r="J323">
        <v>-0.1067975</v>
      </c>
      <c r="K323">
        <v>-5.68438E-2</v>
      </c>
      <c r="L323" s="1">
        <v>-2.2245999999999998E-2</v>
      </c>
      <c r="M323" s="1">
        <v>1.23518E-2</v>
      </c>
      <c r="N323">
        <v>6.23055E-2</v>
      </c>
      <c r="O323">
        <v>-0.15576209999999999</v>
      </c>
      <c r="P323">
        <v>-0.1058084</v>
      </c>
      <c r="Q323">
        <v>-7.1210599999999999E-2</v>
      </c>
      <c r="R323">
        <v>-3.6612800000000001E-2</v>
      </c>
      <c r="S323">
        <v>1.3340899999999999E-2</v>
      </c>
      <c r="T323">
        <v>14</v>
      </c>
      <c r="U323">
        <v>17</v>
      </c>
    </row>
    <row r="324" spans="1:21">
      <c r="A324" s="12">
        <v>41516</v>
      </c>
      <c r="B324" s="13">
        <v>6</v>
      </c>
      <c r="C324" t="s">
        <v>39</v>
      </c>
      <c r="D324" t="s">
        <v>40</v>
      </c>
      <c r="E324" t="str">
        <f t="shared" si="5"/>
        <v>415166Average Per Ton50% Cycling</v>
      </c>
      <c r="F324">
        <v>0.2398372</v>
      </c>
      <c r="G324">
        <v>0.23731859999999999</v>
      </c>
      <c r="H324">
        <v>0.2281996</v>
      </c>
      <c r="I324">
        <v>71.481800000000007</v>
      </c>
      <c r="J324">
        <v>-2.4925099999999999E-2</v>
      </c>
      <c r="K324">
        <v>-1.16872E-2</v>
      </c>
      <c r="L324" s="1">
        <v>-2.5186000000000002E-3</v>
      </c>
      <c r="M324" s="1">
        <v>6.6499000000000003E-3</v>
      </c>
      <c r="N324">
        <v>1.9887800000000001E-2</v>
      </c>
      <c r="O324">
        <v>-3.4044100000000001E-2</v>
      </c>
      <c r="P324">
        <v>-2.08062E-2</v>
      </c>
      <c r="Q324">
        <v>-1.16376E-2</v>
      </c>
      <c r="R324">
        <v>-2.4691000000000001E-3</v>
      </c>
      <c r="S324">
        <v>1.07688E-2</v>
      </c>
      <c r="T324">
        <v>14</v>
      </c>
      <c r="U324">
        <v>17</v>
      </c>
    </row>
    <row r="325" spans="1:21">
      <c r="A325" s="12">
        <v>41516</v>
      </c>
      <c r="B325" s="13">
        <v>6</v>
      </c>
      <c r="C325" t="s">
        <v>39</v>
      </c>
      <c r="D325" t="s">
        <v>41</v>
      </c>
      <c r="E325" t="str">
        <f t="shared" si="5"/>
        <v>415166Average Per Ton100% Cycling</v>
      </c>
      <c r="F325">
        <v>0.20094380000000001</v>
      </c>
      <c r="G325">
        <v>0.19862740000000001</v>
      </c>
      <c r="H325">
        <v>0.18214350000000001</v>
      </c>
      <c r="I325">
        <v>71.308099999999996</v>
      </c>
      <c r="J325">
        <v>-2.1378100000000001E-2</v>
      </c>
      <c r="K325">
        <v>-1.01163E-2</v>
      </c>
      <c r="L325" s="1">
        <v>-2.3164000000000001E-3</v>
      </c>
      <c r="M325" s="1">
        <v>5.4834999999999997E-3</v>
      </c>
      <c r="N325">
        <v>1.6745400000000001E-2</v>
      </c>
      <c r="O325">
        <v>-3.7862E-2</v>
      </c>
      <c r="P325">
        <v>-2.6600200000000001E-2</v>
      </c>
      <c r="Q325">
        <v>-1.8800299999999999E-2</v>
      </c>
      <c r="R325">
        <v>-1.10004E-2</v>
      </c>
      <c r="S325">
        <v>2.6140000000000001E-4</v>
      </c>
      <c r="T325">
        <v>14</v>
      </c>
      <c r="U325">
        <v>17</v>
      </c>
    </row>
    <row r="326" spans="1:21">
      <c r="A326" s="12">
        <v>41516</v>
      </c>
      <c r="B326" s="13">
        <v>7</v>
      </c>
      <c r="C326" t="s">
        <v>38</v>
      </c>
      <c r="D326" t="s">
        <v>40</v>
      </c>
      <c r="E326" t="str">
        <f t="shared" si="5"/>
        <v>415167Average Per Device50% Cycling</v>
      </c>
      <c r="F326">
        <v>0.94415959999999999</v>
      </c>
      <c r="G326">
        <v>0.92452599999999996</v>
      </c>
      <c r="H326">
        <v>0.88142540000000003</v>
      </c>
      <c r="I326">
        <v>75.573800000000006</v>
      </c>
      <c r="J326">
        <v>-0.1082084</v>
      </c>
      <c r="K326">
        <v>-5.5877700000000002E-2</v>
      </c>
      <c r="L326" s="1">
        <v>-1.9633600000000001E-2</v>
      </c>
      <c r="M326" s="1">
        <v>1.66105E-2</v>
      </c>
      <c r="N326">
        <v>6.8941199999999994E-2</v>
      </c>
      <c r="O326">
        <v>-0.151309</v>
      </c>
      <c r="P326">
        <v>-9.8978300000000005E-2</v>
      </c>
      <c r="Q326">
        <v>-6.2734200000000004E-2</v>
      </c>
      <c r="R326">
        <v>-2.6490099999999999E-2</v>
      </c>
      <c r="S326">
        <v>2.5840599999999998E-2</v>
      </c>
      <c r="T326">
        <v>14</v>
      </c>
      <c r="U326">
        <v>17</v>
      </c>
    </row>
    <row r="327" spans="1:21">
      <c r="A327" s="12">
        <v>41516</v>
      </c>
      <c r="B327" s="13">
        <v>7</v>
      </c>
      <c r="C327" t="s">
        <v>38</v>
      </c>
      <c r="D327" t="s">
        <v>41</v>
      </c>
      <c r="E327" t="str">
        <f t="shared" si="5"/>
        <v>415167Average Per Device100% Cycling</v>
      </c>
      <c r="F327">
        <v>0.81579230000000003</v>
      </c>
      <c r="G327">
        <v>0.81676709999999997</v>
      </c>
      <c r="H327">
        <v>0.76412139999999995</v>
      </c>
      <c r="I327">
        <v>75.873800000000003</v>
      </c>
      <c r="J327">
        <v>-7.5306999999999999E-2</v>
      </c>
      <c r="K327">
        <v>-3.0239100000000001E-2</v>
      </c>
      <c r="L327" s="1">
        <v>9.7479999999999995E-4</v>
      </c>
      <c r="M327" s="1">
        <v>3.2188700000000001E-2</v>
      </c>
      <c r="N327">
        <v>7.7256599999999995E-2</v>
      </c>
      <c r="O327">
        <v>-0.1279527</v>
      </c>
      <c r="P327">
        <v>-8.2884799999999995E-2</v>
      </c>
      <c r="Q327">
        <v>-5.1670899999999999E-2</v>
      </c>
      <c r="R327">
        <v>-2.0456999999999999E-2</v>
      </c>
      <c r="S327">
        <v>2.4610900000000002E-2</v>
      </c>
      <c r="T327">
        <v>14</v>
      </c>
      <c r="U327">
        <v>17</v>
      </c>
    </row>
    <row r="328" spans="1:21">
      <c r="A328" s="12">
        <v>41516</v>
      </c>
      <c r="B328" s="13">
        <v>7</v>
      </c>
      <c r="C328" t="s">
        <v>37</v>
      </c>
      <c r="D328" t="s">
        <v>40</v>
      </c>
      <c r="E328" t="str">
        <f t="shared" si="5"/>
        <v>415167Average Per Premise50% Cycling</v>
      </c>
      <c r="F328">
        <v>1.049936</v>
      </c>
      <c r="G328">
        <v>1.0293220000000001</v>
      </c>
      <c r="H328">
        <v>0.95469570000000004</v>
      </c>
      <c r="I328">
        <v>75.573800000000006</v>
      </c>
      <c r="J328">
        <v>-0.1156814</v>
      </c>
      <c r="K328">
        <v>-5.9514499999999998E-2</v>
      </c>
      <c r="L328" s="1">
        <v>-2.0613599999999999E-2</v>
      </c>
      <c r="M328" s="1">
        <v>1.8287399999999999E-2</v>
      </c>
      <c r="N328">
        <v>7.4454300000000001E-2</v>
      </c>
      <c r="O328">
        <v>-0.1903077</v>
      </c>
      <c r="P328">
        <v>-0.13414090000000001</v>
      </c>
      <c r="Q328">
        <v>-9.5239900000000002E-2</v>
      </c>
      <c r="R328">
        <v>-5.6338899999999997E-2</v>
      </c>
      <c r="S328">
        <v>-1.7210000000000001E-4</v>
      </c>
      <c r="T328">
        <v>14</v>
      </c>
      <c r="U328">
        <v>17</v>
      </c>
    </row>
    <row r="329" spans="1:21">
      <c r="A329" s="12">
        <v>41516</v>
      </c>
      <c r="B329" s="13">
        <v>7</v>
      </c>
      <c r="C329" t="s">
        <v>37</v>
      </c>
      <c r="D329" t="s">
        <v>41</v>
      </c>
      <c r="E329" t="str">
        <f t="shared" si="5"/>
        <v>415167Average Per Premise100% Cycling</v>
      </c>
      <c r="F329">
        <v>0.95918919999999996</v>
      </c>
      <c r="G329">
        <v>0.92682319999999996</v>
      </c>
      <c r="H329">
        <v>0.87136519999999995</v>
      </c>
      <c r="I329">
        <v>75.873800000000003</v>
      </c>
      <c r="J329">
        <v>-0.1262296</v>
      </c>
      <c r="K329">
        <v>-7.0774199999999995E-2</v>
      </c>
      <c r="L329" s="1">
        <v>-3.2365999999999999E-2</v>
      </c>
      <c r="M329" s="1">
        <v>6.0422999999999996E-3</v>
      </c>
      <c r="N329">
        <v>6.1497700000000002E-2</v>
      </c>
      <c r="O329">
        <v>-0.18168770000000001</v>
      </c>
      <c r="P329">
        <v>-0.12623219999999999</v>
      </c>
      <c r="Q329">
        <v>-8.7823999999999999E-2</v>
      </c>
      <c r="R329">
        <v>-4.94157E-2</v>
      </c>
      <c r="S329">
        <v>6.0397000000000003E-3</v>
      </c>
      <c r="T329">
        <v>14</v>
      </c>
      <c r="U329">
        <v>17</v>
      </c>
    </row>
    <row r="330" spans="1:21">
      <c r="A330" s="12">
        <v>41516</v>
      </c>
      <c r="B330" s="13">
        <v>7</v>
      </c>
      <c r="C330" t="s">
        <v>39</v>
      </c>
      <c r="D330" t="s">
        <v>40</v>
      </c>
      <c r="E330" t="str">
        <f t="shared" si="5"/>
        <v>415167Average Per Ton50% Cycling</v>
      </c>
      <c r="F330">
        <v>0.27173170000000002</v>
      </c>
      <c r="G330">
        <v>0.2702272</v>
      </c>
      <c r="H330">
        <v>0.25984360000000001</v>
      </c>
      <c r="I330">
        <v>75.573800000000006</v>
      </c>
      <c r="J330">
        <v>-2.6480500000000001E-2</v>
      </c>
      <c r="K330">
        <v>-1.1724500000000001E-2</v>
      </c>
      <c r="L330" s="1">
        <v>-1.5045E-3</v>
      </c>
      <c r="M330" s="1">
        <v>8.7153999999999999E-3</v>
      </c>
      <c r="N330">
        <v>2.34714E-2</v>
      </c>
      <c r="O330">
        <v>-3.6864000000000001E-2</v>
      </c>
      <c r="P330">
        <v>-2.2107999999999999E-2</v>
      </c>
      <c r="Q330">
        <v>-1.1887999999999999E-2</v>
      </c>
      <c r="R330">
        <v>-1.6681000000000001E-3</v>
      </c>
      <c r="S330">
        <v>1.30879E-2</v>
      </c>
      <c r="T330">
        <v>14</v>
      </c>
      <c r="U330">
        <v>17</v>
      </c>
    </row>
    <row r="331" spans="1:21">
      <c r="A331" s="12">
        <v>41516</v>
      </c>
      <c r="B331" s="13">
        <v>7</v>
      </c>
      <c r="C331" t="s">
        <v>39</v>
      </c>
      <c r="D331" t="s">
        <v>41</v>
      </c>
      <c r="E331" t="str">
        <f t="shared" si="5"/>
        <v>415167Average Per Ton100% Cycling</v>
      </c>
      <c r="F331">
        <v>0.22720660000000001</v>
      </c>
      <c r="G331">
        <v>0.227797</v>
      </c>
      <c r="H331">
        <v>0.2088923</v>
      </c>
      <c r="I331">
        <v>75.873800000000003</v>
      </c>
      <c r="J331">
        <v>-2.1125999999999999E-2</v>
      </c>
      <c r="K331">
        <v>-8.2956999999999996E-3</v>
      </c>
      <c r="L331" s="1">
        <v>5.9040000000000004E-4</v>
      </c>
      <c r="M331" s="1">
        <v>9.4766E-3</v>
      </c>
      <c r="N331">
        <v>2.2306800000000002E-2</v>
      </c>
      <c r="O331">
        <v>-4.0030700000000002E-2</v>
      </c>
      <c r="P331">
        <v>-2.7200499999999999E-2</v>
      </c>
      <c r="Q331">
        <v>-1.8314299999999999E-2</v>
      </c>
      <c r="R331">
        <v>-9.4281999999999994E-3</v>
      </c>
      <c r="S331">
        <v>3.4020999999999999E-3</v>
      </c>
      <c r="T331">
        <v>14</v>
      </c>
      <c r="U331">
        <v>17</v>
      </c>
    </row>
    <row r="332" spans="1:21">
      <c r="A332" s="12">
        <v>41516</v>
      </c>
      <c r="B332" s="13">
        <v>8</v>
      </c>
      <c r="C332" t="s">
        <v>38</v>
      </c>
      <c r="D332" t="s">
        <v>40</v>
      </c>
      <c r="E332" t="str">
        <f t="shared" si="5"/>
        <v>415168Average Per Device50% Cycling</v>
      </c>
      <c r="F332">
        <v>1.054171</v>
      </c>
      <c r="G332">
        <v>1.0813489999999999</v>
      </c>
      <c r="H332">
        <v>1.0309379999999999</v>
      </c>
      <c r="I332">
        <v>79.480699999999999</v>
      </c>
      <c r="J332">
        <v>-7.4197399999999997E-2</v>
      </c>
      <c r="K332">
        <v>-1.4303700000000001E-2</v>
      </c>
      <c r="L332" s="1">
        <v>2.7178500000000001E-2</v>
      </c>
      <c r="M332" s="1">
        <v>6.8660700000000005E-2</v>
      </c>
      <c r="N332">
        <v>0.12855440000000001</v>
      </c>
      <c r="O332">
        <v>-0.12460889999999999</v>
      </c>
      <c r="P332">
        <v>-6.4715200000000001E-2</v>
      </c>
      <c r="Q332">
        <v>-2.32331E-2</v>
      </c>
      <c r="R332">
        <v>1.8249100000000001E-2</v>
      </c>
      <c r="S332">
        <v>7.8142799999999998E-2</v>
      </c>
      <c r="T332">
        <v>14</v>
      </c>
      <c r="U332">
        <v>17</v>
      </c>
    </row>
    <row r="333" spans="1:21">
      <c r="A333" s="12">
        <v>41516</v>
      </c>
      <c r="B333" s="13">
        <v>8</v>
      </c>
      <c r="C333" t="s">
        <v>38</v>
      </c>
      <c r="D333" t="s">
        <v>41</v>
      </c>
      <c r="E333" t="str">
        <f t="shared" si="5"/>
        <v>415168Average Per Device100% Cycling</v>
      </c>
      <c r="F333">
        <v>0.95896919999999997</v>
      </c>
      <c r="G333">
        <v>0.88090809999999997</v>
      </c>
      <c r="H333">
        <v>0.82412810000000003</v>
      </c>
      <c r="I333">
        <v>79.597700000000003</v>
      </c>
      <c r="J333">
        <v>-0.16053729999999999</v>
      </c>
      <c r="K333">
        <v>-0.1118097</v>
      </c>
      <c r="L333" s="1">
        <v>-7.8061199999999997E-2</v>
      </c>
      <c r="M333" s="1">
        <v>-4.4312600000000001E-2</v>
      </c>
      <c r="N333">
        <v>4.4149999999999997E-3</v>
      </c>
      <c r="O333">
        <v>-0.21731729999999999</v>
      </c>
      <c r="P333">
        <v>-0.16858970000000001</v>
      </c>
      <c r="Q333">
        <v>-0.13484109999999999</v>
      </c>
      <c r="R333">
        <v>-0.1010926</v>
      </c>
      <c r="S333">
        <v>-5.2365000000000002E-2</v>
      </c>
      <c r="T333">
        <v>14</v>
      </c>
      <c r="U333">
        <v>17</v>
      </c>
    </row>
    <row r="334" spans="1:21">
      <c r="A334" s="12">
        <v>41516</v>
      </c>
      <c r="B334" s="13">
        <v>8</v>
      </c>
      <c r="C334" t="s">
        <v>37</v>
      </c>
      <c r="D334" t="s">
        <v>40</v>
      </c>
      <c r="E334" t="str">
        <f t="shared" si="5"/>
        <v>415168Average Per Premise50% Cycling</v>
      </c>
      <c r="F334">
        <v>1.1770769999999999</v>
      </c>
      <c r="G334">
        <v>1.195532</v>
      </c>
      <c r="H334">
        <v>1.1088560000000001</v>
      </c>
      <c r="I334">
        <v>79.480699999999999</v>
      </c>
      <c r="J334">
        <v>-9.1295200000000007E-2</v>
      </c>
      <c r="K334">
        <v>-2.6453399999999998E-2</v>
      </c>
      <c r="L334" s="1">
        <v>1.8455900000000001E-2</v>
      </c>
      <c r="M334" s="1">
        <v>6.3365099999999994E-2</v>
      </c>
      <c r="N334">
        <v>0.12820690000000001</v>
      </c>
      <c r="O334">
        <v>-0.17797189999999999</v>
      </c>
      <c r="P334">
        <v>-0.1131301</v>
      </c>
      <c r="Q334">
        <v>-6.8220900000000001E-2</v>
      </c>
      <c r="R334">
        <v>-2.3311599999999998E-2</v>
      </c>
      <c r="S334">
        <v>4.1530200000000003E-2</v>
      </c>
      <c r="T334">
        <v>14</v>
      </c>
      <c r="U334">
        <v>17</v>
      </c>
    </row>
    <row r="335" spans="1:21">
      <c r="A335" s="12">
        <v>41516</v>
      </c>
      <c r="B335" s="13">
        <v>8</v>
      </c>
      <c r="C335" t="s">
        <v>37</v>
      </c>
      <c r="D335" t="s">
        <v>41</v>
      </c>
      <c r="E335" t="str">
        <f t="shared" si="5"/>
        <v>415168Average Per Premise100% Cycling</v>
      </c>
      <c r="F335">
        <v>1.0979019999999999</v>
      </c>
      <c r="G335">
        <v>1.00084</v>
      </c>
      <c r="H335">
        <v>0.94095269999999998</v>
      </c>
      <c r="I335">
        <v>79.597700000000003</v>
      </c>
      <c r="J335">
        <v>-0.19801199999999999</v>
      </c>
      <c r="K335">
        <v>-0.13836999999999999</v>
      </c>
      <c r="L335" s="1">
        <v>-9.7062099999999998E-2</v>
      </c>
      <c r="M335" s="1">
        <v>-5.5754199999999997E-2</v>
      </c>
      <c r="N335">
        <v>3.8877999999999998E-3</v>
      </c>
      <c r="O335">
        <v>-0.25789899999999999</v>
      </c>
      <c r="P335">
        <v>-0.19825690000000001</v>
      </c>
      <c r="Q335">
        <v>-0.15694900000000001</v>
      </c>
      <c r="R335">
        <v>-0.1156412</v>
      </c>
      <c r="S335">
        <v>-5.5999100000000003E-2</v>
      </c>
      <c r="T335">
        <v>14</v>
      </c>
      <c r="U335">
        <v>17</v>
      </c>
    </row>
    <row r="336" spans="1:21">
      <c r="A336" s="12">
        <v>41516</v>
      </c>
      <c r="B336" s="13">
        <v>8</v>
      </c>
      <c r="C336" t="s">
        <v>39</v>
      </c>
      <c r="D336" t="s">
        <v>40</v>
      </c>
      <c r="E336" t="str">
        <f t="shared" si="5"/>
        <v>415168Average Per Ton50% Cycling</v>
      </c>
      <c r="F336">
        <v>0.30326180000000003</v>
      </c>
      <c r="G336">
        <v>0.31438959999999999</v>
      </c>
      <c r="H336">
        <v>0.3023091</v>
      </c>
      <c r="I336">
        <v>79.480699999999999</v>
      </c>
      <c r="J336">
        <v>-1.7486000000000002E-2</v>
      </c>
      <c r="K336">
        <v>-5.8069999999999997E-4</v>
      </c>
      <c r="L336" s="1">
        <v>1.11278E-2</v>
      </c>
      <c r="M336" s="1">
        <v>2.28363E-2</v>
      </c>
      <c r="N336">
        <v>3.9741499999999999E-2</v>
      </c>
      <c r="O336">
        <v>-2.95664E-2</v>
      </c>
      <c r="P336">
        <v>-1.2661199999999999E-2</v>
      </c>
      <c r="Q336">
        <v>-9.5270000000000001E-4</v>
      </c>
      <c r="R336">
        <v>1.0755799999999999E-2</v>
      </c>
      <c r="S336">
        <v>2.7661100000000001E-2</v>
      </c>
      <c r="T336">
        <v>14</v>
      </c>
      <c r="U336">
        <v>17</v>
      </c>
    </row>
    <row r="337" spans="1:21">
      <c r="A337" s="12">
        <v>41516</v>
      </c>
      <c r="B337" s="13">
        <v>8</v>
      </c>
      <c r="C337" t="s">
        <v>39</v>
      </c>
      <c r="D337" t="s">
        <v>41</v>
      </c>
      <c r="E337" t="str">
        <f t="shared" si="5"/>
        <v>415168Average Per Ton100% Cycling</v>
      </c>
      <c r="F337">
        <v>0.26362720000000001</v>
      </c>
      <c r="G337">
        <v>0.24532619999999999</v>
      </c>
      <c r="H337">
        <v>0.22496669999999999</v>
      </c>
      <c r="I337">
        <v>79.597700000000003</v>
      </c>
      <c r="J337">
        <v>-4.10009E-2</v>
      </c>
      <c r="K337">
        <v>-2.7589700000000002E-2</v>
      </c>
      <c r="L337" s="1">
        <v>-1.8301100000000001E-2</v>
      </c>
      <c r="M337" s="1">
        <v>-9.0124999999999997E-3</v>
      </c>
      <c r="N337">
        <v>4.3987999999999996E-3</v>
      </c>
      <c r="O337">
        <v>-6.1360400000000002E-2</v>
      </c>
      <c r="P337">
        <v>-4.7949100000000001E-2</v>
      </c>
      <c r="Q337">
        <v>-3.86605E-2</v>
      </c>
      <c r="R337">
        <v>-2.9371899999999999E-2</v>
      </c>
      <c r="S337">
        <v>-1.5960700000000001E-2</v>
      </c>
      <c r="T337">
        <v>14</v>
      </c>
      <c r="U337">
        <v>17</v>
      </c>
    </row>
    <row r="338" spans="1:21">
      <c r="A338" s="12">
        <v>41516</v>
      </c>
      <c r="B338" s="13">
        <v>9</v>
      </c>
      <c r="C338" t="s">
        <v>38</v>
      </c>
      <c r="D338" t="s">
        <v>40</v>
      </c>
      <c r="E338" t="str">
        <f t="shared" si="5"/>
        <v>415169Average Per Device50% Cycling</v>
      </c>
      <c r="F338">
        <v>1.189333</v>
      </c>
      <c r="G338">
        <v>1.2521979999999999</v>
      </c>
      <c r="H338">
        <v>1.193821</v>
      </c>
      <c r="I338">
        <v>84.949700000000007</v>
      </c>
      <c r="J338">
        <v>-5.7593999999999999E-2</v>
      </c>
      <c r="K338">
        <v>1.3573999999999999E-2</v>
      </c>
      <c r="L338" s="1">
        <v>6.2864799999999998E-2</v>
      </c>
      <c r="M338" s="1">
        <v>0.11215550000000001</v>
      </c>
      <c r="N338">
        <v>0.1833235</v>
      </c>
      <c r="O338">
        <v>-0.1159703</v>
      </c>
      <c r="P338">
        <v>-4.4802300000000003E-2</v>
      </c>
      <c r="Q338">
        <v>4.4885000000000003E-3</v>
      </c>
      <c r="R338">
        <v>5.3779199999999999E-2</v>
      </c>
      <c r="S338">
        <v>0.12494719999999999</v>
      </c>
      <c r="T338">
        <v>14</v>
      </c>
      <c r="U338">
        <v>17</v>
      </c>
    </row>
    <row r="339" spans="1:21">
      <c r="A339" s="12">
        <v>41516</v>
      </c>
      <c r="B339" s="13">
        <v>9</v>
      </c>
      <c r="C339" t="s">
        <v>38</v>
      </c>
      <c r="D339" t="s">
        <v>41</v>
      </c>
      <c r="E339" t="str">
        <f t="shared" si="5"/>
        <v>415169Average Per Device100% Cycling</v>
      </c>
      <c r="F339">
        <v>1.036197</v>
      </c>
      <c r="G339">
        <v>1.020832</v>
      </c>
      <c r="H339">
        <v>0.95503320000000003</v>
      </c>
      <c r="I339">
        <v>84.550299999999993</v>
      </c>
      <c r="J339">
        <v>-0.1176324</v>
      </c>
      <c r="K339">
        <v>-5.7212100000000002E-2</v>
      </c>
      <c r="L339" s="1">
        <v>-1.5365200000000001E-2</v>
      </c>
      <c r="M339" s="1">
        <v>2.6481600000000001E-2</v>
      </c>
      <c r="N339">
        <v>8.6901900000000004E-2</v>
      </c>
      <c r="O339">
        <v>-0.18343129999999999</v>
      </c>
      <c r="P339">
        <v>-0.1230111</v>
      </c>
      <c r="Q339">
        <v>-8.1164200000000006E-2</v>
      </c>
      <c r="R339">
        <v>-3.9317299999999999E-2</v>
      </c>
      <c r="S339">
        <v>2.1102900000000001E-2</v>
      </c>
      <c r="T339">
        <v>14</v>
      </c>
      <c r="U339">
        <v>17</v>
      </c>
    </row>
    <row r="340" spans="1:21">
      <c r="A340" s="12">
        <v>41516</v>
      </c>
      <c r="B340" s="13">
        <v>9</v>
      </c>
      <c r="C340" t="s">
        <v>37</v>
      </c>
      <c r="D340" t="s">
        <v>40</v>
      </c>
      <c r="E340" t="str">
        <f t="shared" si="5"/>
        <v>415169Average Per Premise50% Cycling</v>
      </c>
      <c r="F340">
        <v>1.3262370000000001</v>
      </c>
      <c r="G340">
        <v>1.385421</v>
      </c>
      <c r="H340">
        <v>1.284977</v>
      </c>
      <c r="I340">
        <v>84.949700000000007</v>
      </c>
      <c r="J340">
        <v>-7.2868199999999994E-2</v>
      </c>
      <c r="K340">
        <v>5.1491000000000002E-3</v>
      </c>
      <c r="L340" s="1">
        <v>5.9183600000000003E-2</v>
      </c>
      <c r="M340" s="1">
        <v>0.1132181</v>
      </c>
      <c r="N340">
        <v>0.1912354</v>
      </c>
      <c r="O340">
        <v>-0.17331179999999999</v>
      </c>
      <c r="P340">
        <v>-9.5294500000000004E-2</v>
      </c>
      <c r="Q340">
        <v>-4.1259999999999998E-2</v>
      </c>
      <c r="R340">
        <v>1.2774499999999999E-2</v>
      </c>
      <c r="S340">
        <v>9.0791800000000006E-2</v>
      </c>
      <c r="T340">
        <v>14</v>
      </c>
      <c r="U340">
        <v>17</v>
      </c>
    </row>
    <row r="341" spans="1:21">
      <c r="A341" s="12">
        <v>41516</v>
      </c>
      <c r="B341" s="13">
        <v>9</v>
      </c>
      <c r="C341" t="s">
        <v>37</v>
      </c>
      <c r="D341" t="s">
        <v>41</v>
      </c>
      <c r="E341" t="str">
        <f t="shared" si="5"/>
        <v>415169Average Per Premise100% Cycling</v>
      </c>
      <c r="F341">
        <v>1.182482</v>
      </c>
      <c r="G341">
        <v>1.1642870000000001</v>
      </c>
      <c r="H341">
        <v>1.0946199999999999</v>
      </c>
      <c r="I341">
        <v>84.550299999999993</v>
      </c>
      <c r="J341">
        <v>-0.13699</v>
      </c>
      <c r="K341">
        <v>-6.6805100000000006E-2</v>
      </c>
      <c r="L341" s="1">
        <v>-1.8195300000000001E-2</v>
      </c>
      <c r="M341" s="1">
        <v>3.0414500000000001E-2</v>
      </c>
      <c r="N341">
        <v>0.10059940000000001</v>
      </c>
      <c r="O341">
        <v>-0.20665710000000001</v>
      </c>
      <c r="P341">
        <v>-0.13647219999999999</v>
      </c>
      <c r="Q341">
        <v>-8.7862399999999993E-2</v>
      </c>
      <c r="R341">
        <v>-3.9252599999999999E-2</v>
      </c>
      <c r="S341">
        <v>3.0932299999999999E-2</v>
      </c>
      <c r="T341">
        <v>14</v>
      </c>
      <c r="U341">
        <v>17</v>
      </c>
    </row>
    <row r="342" spans="1:21">
      <c r="A342" s="12">
        <v>41516</v>
      </c>
      <c r="B342" s="13">
        <v>9</v>
      </c>
      <c r="C342" t="s">
        <v>39</v>
      </c>
      <c r="D342" t="s">
        <v>40</v>
      </c>
      <c r="E342" t="str">
        <f t="shared" si="5"/>
        <v>415169Average Per Ton50% Cycling</v>
      </c>
      <c r="F342">
        <v>0.34204020000000002</v>
      </c>
      <c r="G342">
        <v>0.35688029999999998</v>
      </c>
      <c r="H342">
        <v>0.34316720000000001</v>
      </c>
      <c r="I342">
        <v>84.949700000000007</v>
      </c>
      <c r="J342">
        <v>-1.83987E-2</v>
      </c>
      <c r="K342">
        <v>1.2390999999999999E-3</v>
      </c>
      <c r="L342" s="1">
        <v>1.48401E-2</v>
      </c>
      <c r="M342" s="1">
        <v>2.84411E-2</v>
      </c>
      <c r="N342">
        <v>4.8078900000000001E-2</v>
      </c>
      <c r="O342">
        <v>-3.2111800000000003E-2</v>
      </c>
      <c r="P342">
        <v>-1.24741E-2</v>
      </c>
      <c r="Q342">
        <v>1.1268999999999999E-3</v>
      </c>
      <c r="R342">
        <v>1.4728E-2</v>
      </c>
      <c r="S342">
        <v>3.4365699999999999E-2</v>
      </c>
      <c r="T342">
        <v>14</v>
      </c>
      <c r="U342">
        <v>17</v>
      </c>
    </row>
    <row r="343" spans="1:21">
      <c r="A343" s="12">
        <v>41516</v>
      </c>
      <c r="B343" s="13">
        <v>9</v>
      </c>
      <c r="C343" t="s">
        <v>39</v>
      </c>
      <c r="D343" t="s">
        <v>41</v>
      </c>
      <c r="E343" t="str">
        <f t="shared" si="5"/>
        <v>415169Average Per Ton100% Cycling</v>
      </c>
      <c r="F343">
        <v>0.28315410000000002</v>
      </c>
      <c r="G343">
        <v>0.28880899999999998</v>
      </c>
      <c r="H343">
        <v>0.26484089999999999</v>
      </c>
      <c r="I343">
        <v>84.550299999999993</v>
      </c>
      <c r="J343">
        <v>-2.2640199999999999E-2</v>
      </c>
      <c r="K343">
        <v>-5.9232E-3</v>
      </c>
      <c r="L343" s="1">
        <v>5.6549E-3</v>
      </c>
      <c r="M343" s="1">
        <v>1.7232999999999998E-2</v>
      </c>
      <c r="N343">
        <v>3.3950000000000001E-2</v>
      </c>
      <c r="O343">
        <v>-4.6608200000000002E-2</v>
      </c>
      <c r="P343">
        <v>-2.9891299999999999E-2</v>
      </c>
      <c r="Q343">
        <v>-1.8313200000000002E-2</v>
      </c>
      <c r="R343">
        <v>-6.7350999999999999E-3</v>
      </c>
      <c r="S343">
        <v>9.9819000000000001E-3</v>
      </c>
      <c r="T343">
        <v>14</v>
      </c>
      <c r="U343">
        <v>17</v>
      </c>
    </row>
    <row r="344" spans="1:21">
      <c r="A344" s="12">
        <v>41516</v>
      </c>
      <c r="B344" s="13">
        <v>10</v>
      </c>
      <c r="C344" t="s">
        <v>38</v>
      </c>
      <c r="D344" t="s">
        <v>40</v>
      </c>
      <c r="E344" t="str">
        <f t="shared" si="5"/>
        <v>4151610Average Per Device50% Cycling</v>
      </c>
      <c r="F344">
        <v>1.4055009999999999</v>
      </c>
      <c r="G344">
        <v>1.440599</v>
      </c>
      <c r="H344">
        <v>1.37344</v>
      </c>
      <c r="I344">
        <v>88.4679</v>
      </c>
      <c r="J344">
        <v>-0.1044201</v>
      </c>
      <c r="K344">
        <v>-2.1991299999999998E-2</v>
      </c>
      <c r="L344" s="1">
        <v>3.5098600000000001E-2</v>
      </c>
      <c r="M344" s="1">
        <v>9.2188500000000007E-2</v>
      </c>
      <c r="N344">
        <v>0.1746172</v>
      </c>
      <c r="O344">
        <v>-0.1715796</v>
      </c>
      <c r="P344">
        <v>-8.9150900000000005E-2</v>
      </c>
      <c r="Q344">
        <v>-3.2060999999999999E-2</v>
      </c>
      <c r="R344">
        <v>2.50289E-2</v>
      </c>
      <c r="S344">
        <v>0.1074577</v>
      </c>
      <c r="T344">
        <v>14</v>
      </c>
      <c r="U344">
        <v>17</v>
      </c>
    </row>
    <row r="345" spans="1:21">
      <c r="A345" s="12">
        <v>41516</v>
      </c>
      <c r="B345" s="13">
        <v>10</v>
      </c>
      <c r="C345" t="s">
        <v>38</v>
      </c>
      <c r="D345" t="s">
        <v>41</v>
      </c>
      <c r="E345" t="str">
        <f t="shared" si="5"/>
        <v>4151610Average Per Device100% Cycling</v>
      </c>
      <c r="F345">
        <v>1.142228</v>
      </c>
      <c r="G345">
        <v>1.2388570000000001</v>
      </c>
      <c r="H345">
        <v>1.1590050000000001</v>
      </c>
      <c r="I345">
        <v>88.5779</v>
      </c>
      <c r="J345">
        <v>-3.1783100000000002E-2</v>
      </c>
      <c r="K345">
        <v>4.4083600000000001E-2</v>
      </c>
      <c r="L345" s="1">
        <v>9.6628500000000006E-2</v>
      </c>
      <c r="M345" s="1">
        <v>0.14917349999999999</v>
      </c>
      <c r="N345">
        <v>0.2250402</v>
      </c>
      <c r="O345">
        <v>-0.1116351</v>
      </c>
      <c r="P345">
        <v>-3.5768399999999999E-2</v>
      </c>
      <c r="Q345">
        <v>1.6776599999999999E-2</v>
      </c>
      <c r="R345">
        <v>6.9321599999999997E-2</v>
      </c>
      <c r="S345">
        <v>0.14518819999999999</v>
      </c>
      <c r="T345">
        <v>14</v>
      </c>
      <c r="U345">
        <v>17</v>
      </c>
    </row>
    <row r="346" spans="1:21">
      <c r="A346" s="12">
        <v>41516</v>
      </c>
      <c r="B346" s="13">
        <v>10</v>
      </c>
      <c r="C346" t="s">
        <v>37</v>
      </c>
      <c r="D346" t="s">
        <v>40</v>
      </c>
      <c r="E346" t="str">
        <f t="shared" si="5"/>
        <v>4151610Average Per Premise50% Cycling</v>
      </c>
      <c r="F346">
        <v>1.561771</v>
      </c>
      <c r="G346">
        <v>1.6083890000000001</v>
      </c>
      <c r="H346">
        <v>1.4917800000000001</v>
      </c>
      <c r="I346">
        <v>88.4679</v>
      </c>
      <c r="J346">
        <v>-0.11088720000000001</v>
      </c>
      <c r="K346">
        <v>-1.7831699999999999E-2</v>
      </c>
      <c r="L346" s="1">
        <v>4.6618300000000001E-2</v>
      </c>
      <c r="M346" s="1">
        <v>0.11106829999999999</v>
      </c>
      <c r="N346">
        <v>0.2041239</v>
      </c>
      <c r="O346">
        <v>-0.22749620000000001</v>
      </c>
      <c r="P346">
        <v>-0.13444059999999999</v>
      </c>
      <c r="Q346">
        <v>-6.99906E-2</v>
      </c>
      <c r="R346">
        <v>-5.5405999999999997E-3</v>
      </c>
      <c r="S346">
        <v>8.7514900000000007E-2</v>
      </c>
      <c r="T346">
        <v>14</v>
      </c>
      <c r="U346">
        <v>17</v>
      </c>
    </row>
    <row r="347" spans="1:21">
      <c r="A347" s="12">
        <v>41516</v>
      </c>
      <c r="B347" s="13">
        <v>10</v>
      </c>
      <c r="C347" t="s">
        <v>37</v>
      </c>
      <c r="D347" t="s">
        <v>41</v>
      </c>
      <c r="E347" t="str">
        <f t="shared" si="5"/>
        <v>4151610Average Per Premise100% Cycling</v>
      </c>
      <c r="F347">
        <v>1.3077810000000001</v>
      </c>
      <c r="G347">
        <v>1.3745639999999999</v>
      </c>
      <c r="H347">
        <v>1.2923150000000001</v>
      </c>
      <c r="I347">
        <v>88.5779</v>
      </c>
      <c r="J347">
        <v>-7.6294299999999995E-2</v>
      </c>
      <c r="K347">
        <v>8.2368000000000007E-3</v>
      </c>
      <c r="L347" s="1">
        <v>6.6782800000000003E-2</v>
      </c>
      <c r="M347" s="1">
        <v>0.12532889999999999</v>
      </c>
      <c r="N347">
        <v>0.20985999999999999</v>
      </c>
      <c r="O347">
        <v>-0.15854370000000001</v>
      </c>
      <c r="P347">
        <v>-7.4012599999999998E-2</v>
      </c>
      <c r="Q347">
        <v>-1.54666E-2</v>
      </c>
      <c r="R347">
        <v>4.3079399999999997E-2</v>
      </c>
      <c r="S347">
        <v>0.12761059999999999</v>
      </c>
      <c r="T347">
        <v>14</v>
      </c>
      <c r="U347">
        <v>17</v>
      </c>
    </row>
    <row r="348" spans="1:21">
      <c r="A348" s="12">
        <v>41516</v>
      </c>
      <c r="B348" s="13">
        <v>10</v>
      </c>
      <c r="C348" t="s">
        <v>39</v>
      </c>
      <c r="D348" t="s">
        <v>40</v>
      </c>
      <c r="E348" t="str">
        <f t="shared" si="5"/>
        <v>4151610Average Per Ton50% Cycling</v>
      </c>
      <c r="F348">
        <v>0.41246129999999998</v>
      </c>
      <c r="G348">
        <v>0.40972730000000002</v>
      </c>
      <c r="H348">
        <v>0.39398349999999999</v>
      </c>
      <c r="I348">
        <v>88.4679</v>
      </c>
      <c r="J348">
        <v>-4.2331000000000001E-2</v>
      </c>
      <c r="K348">
        <v>-1.8936700000000001E-2</v>
      </c>
      <c r="L348" s="1">
        <v>-2.7339E-3</v>
      </c>
      <c r="M348" s="1">
        <v>1.34688E-2</v>
      </c>
      <c r="N348">
        <v>3.6863100000000003E-2</v>
      </c>
      <c r="O348">
        <v>-5.8074800000000003E-2</v>
      </c>
      <c r="P348">
        <v>-3.4680599999999999E-2</v>
      </c>
      <c r="Q348">
        <v>-1.8477799999999999E-2</v>
      </c>
      <c r="R348">
        <v>-2.2750000000000001E-3</v>
      </c>
      <c r="S348">
        <v>2.1119300000000001E-2</v>
      </c>
      <c r="T348">
        <v>14</v>
      </c>
      <c r="U348">
        <v>17</v>
      </c>
    </row>
    <row r="349" spans="1:21">
      <c r="A349" s="12">
        <v>41516</v>
      </c>
      <c r="B349" s="13">
        <v>10</v>
      </c>
      <c r="C349" t="s">
        <v>39</v>
      </c>
      <c r="D349" t="s">
        <v>41</v>
      </c>
      <c r="E349" t="str">
        <f t="shared" si="5"/>
        <v>4151610Average Per Ton100% Cycling</v>
      </c>
      <c r="F349">
        <v>0.31094729999999998</v>
      </c>
      <c r="G349">
        <v>0.34894320000000001</v>
      </c>
      <c r="H349">
        <v>0.31998460000000001</v>
      </c>
      <c r="I349">
        <v>88.5779</v>
      </c>
      <c r="J349">
        <v>2.4535E-3</v>
      </c>
      <c r="K349">
        <v>2.3452199999999999E-2</v>
      </c>
      <c r="L349" s="1">
        <v>3.7995800000000003E-2</v>
      </c>
      <c r="M349" s="1">
        <v>5.2539500000000003E-2</v>
      </c>
      <c r="N349">
        <v>7.3538199999999998E-2</v>
      </c>
      <c r="O349">
        <v>-2.65051E-2</v>
      </c>
      <c r="P349">
        <v>-5.5063999999999998E-3</v>
      </c>
      <c r="Q349">
        <v>9.0372999999999998E-3</v>
      </c>
      <c r="R349">
        <v>2.3580899999999998E-2</v>
      </c>
      <c r="S349">
        <v>4.4579599999999997E-2</v>
      </c>
      <c r="T349">
        <v>14</v>
      </c>
      <c r="U349">
        <v>17</v>
      </c>
    </row>
    <row r="350" spans="1:21">
      <c r="A350" s="12">
        <v>41516</v>
      </c>
      <c r="B350" s="13">
        <v>11</v>
      </c>
      <c r="C350" t="s">
        <v>38</v>
      </c>
      <c r="D350" t="s">
        <v>40</v>
      </c>
      <c r="E350" t="str">
        <f t="shared" si="5"/>
        <v>4151611Average Per Device50% Cycling</v>
      </c>
      <c r="F350">
        <v>1.66157</v>
      </c>
      <c r="G350">
        <v>1.7801119999999999</v>
      </c>
      <c r="H350">
        <v>1.697125</v>
      </c>
      <c r="I350">
        <v>89.906899999999993</v>
      </c>
      <c r="J350">
        <v>-4.86481E-2</v>
      </c>
      <c r="K350">
        <v>5.01295E-2</v>
      </c>
      <c r="L350" s="1">
        <v>0.1185426</v>
      </c>
      <c r="M350" s="1">
        <v>0.1869556</v>
      </c>
      <c r="N350">
        <v>0.28573330000000002</v>
      </c>
      <c r="O350">
        <v>-0.13163549999999999</v>
      </c>
      <c r="P350">
        <v>-3.28578E-2</v>
      </c>
      <c r="Q350">
        <v>3.5555200000000002E-2</v>
      </c>
      <c r="R350">
        <v>0.1039683</v>
      </c>
      <c r="S350">
        <v>0.20274590000000001</v>
      </c>
      <c r="T350">
        <v>14</v>
      </c>
      <c r="U350">
        <v>17</v>
      </c>
    </row>
    <row r="351" spans="1:21">
      <c r="A351" s="12">
        <v>41516</v>
      </c>
      <c r="B351" s="13">
        <v>11</v>
      </c>
      <c r="C351" t="s">
        <v>38</v>
      </c>
      <c r="D351" t="s">
        <v>41</v>
      </c>
      <c r="E351" t="str">
        <f t="shared" si="5"/>
        <v>4151611Average Per Device100% Cycling</v>
      </c>
      <c r="F351">
        <v>1.32725</v>
      </c>
      <c r="G351">
        <v>1.38646</v>
      </c>
      <c r="H351">
        <v>1.297094</v>
      </c>
      <c r="I351">
        <v>89.860600000000005</v>
      </c>
      <c r="J351">
        <v>-8.5548799999999994E-2</v>
      </c>
      <c r="K351">
        <v>-2.4199999999999999E-5</v>
      </c>
      <c r="L351" s="1">
        <v>5.92098E-2</v>
      </c>
      <c r="M351" s="1">
        <v>0.1184439</v>
      </c>
      <c r="N351">
        <v>0.2039685</v>
      </c>
      <c r="O351">
        <v>-0.17491470000000001</v>
      </c>
      <c r="P351">
        <v>-8.93901E-2</v>
      </c>
      <c r="Q351">
        <v>-3.0155999999999999E-2</v>
      </c>
      <c r="R351">
        <v>2.9078E-2</v>
      </c>
      <c r="S351">
        <v>0.1146026</v>
      </c>
      <c r="T351">
        <v>14</v>
      </c>
      <c r="U351">
        <v>17</v>
      </c>
    </row>
    <row r="352" spans="1:21">
      <c r="A352" s="12">
        <v>41516</v>
      </c>
      <c r="B352" s="13">
        <v>11</v>
      </c>
      <c r="C352" t="s">
        <v>37</v>
      </c>
      <c r="D352" t="s">
        <v>40</v>
      </c>
      <c r="E352" t="str">
        <f t="shared" si="5"/>
        <v>4151611Average Per Premise50% Cycling</v>
      </c>
      <c r="F352">
        <v>1.8528100000000001</v>
      </c>
      <c r="G352">
        <v>1.9608019999999999</v>
      </c>
      <c r="H352">
        <v>1.818643</v>
      </c>
      <c r="I352">
        <v>89.906899999999993</v>
      </c>
      <c r="J352">
        <v>-7.6222399999999996E-2</v>
      </c>
      <c r="K352">
        <v>3.2613000000000003E-2</v>
      </c>
      <c r="L352" s="1">
        <v>0.1079922</v>
      </c>
      <c r="M352" s="1">
        <v>0.18337129999999999</v>
      </c>
      <c r="N352">
        <v>0.29220679999999999</v>
      </c>
      <c r="O352">
        <v>-0.21838150000000001</v>
      </c>
      <c r="P352">
        <v>-0.10954609999999999</v>
      </c>
      <c r="Q352">
        <v>-3.41669E-2</v>
      </c>
      <c r="R352">
        <v>4.1212199999999997E-2</v>
      </c>
      <c r="S352">
        <v>0.15004770000000001</v>
      </c>
      <c r="T352">
        <v>14</v>
      </c>
      <c r="U352">
        <v>17</v>
      </c>
    </row>
    <row r="353" spans="1:21">
      <c r="A353" s="12">
        <v>41516</v>
      </c>
      <c r="B353" s="13">
        <v>11</v>
      </c>
      <c r="C353" t="s">
        <v>37</v>
      </c>
      <c r="D353" t="s">
        <v>41</v>
      </c>
      <c r="E353" t="str">
        <f t="shared" si="5"/>
        <v>4151611Average Per Premise100% Cycling</v>
      </c>
      <c r="F353">
        <v>1.5012300000000001</v>
      </c>
      <c r="G353">
        <v>1.55298</v>
      </c>
      <c r="H353">
        <v>1.4600550000000001</v>
      </c>
      <c r="I353">
        <v>89.860600000000005</v>
      </c>
      <c r="J353">
        <v>-0.1114961</v>
      </c>
      <c r="K353">
        <v>-1.5049E-2</v>
      </c>
      <c r="L353" s="1">
        <v>5.1749900000000001E-2</v>
      </c>
      <c r="M353" s="1">
        <v>0.1185489</v>
      </c>
      <c r="N353">
        <v>0.21499599999999999</v>
      </c>
      <c r="O353">
        <v>-0.2044213</v>
      </c>
      <c r="P353">
        <v>-0.10797420000000001</v>
      </c>
      <c r="Q353">
        <v>-4.1175200000000002E-2</v>
      </c>
      <c r="R353">
        <v>2.5623699999999999E-2</v>
      </c>
      <c r="S353">
        <v>0.12207079999999999</v>
      </c>
      <c r="T353">
        <v>14</v>
      </c>
      <c r="U353">
        <v>17</v>
      </c>
    </row>
    <row r="354" spans="1:21">
      <c r="A354" s="12">
        <v>41516</v>
      </c>
      <c r="B354" s="13">
        <v>11</v>
      </c>
      <c r="C354" t="s">
        <v>39</v>
      </c>
      <c r="D354" t="s">
        <v>40</v>
      </c>
      <c r="E354" t="str">
        <f t="shared" si="5"/>
        <v>4151611Average Per Ton50% Cycling</v>
      </c>
      <c r="F354">
        <v>0.48403390000000002</v>
      </c>
      <c r="G354">
        <v>0.50484980000000002</v>
      </c>
      <c r="H354">
        <v>0.48545090000000002</v>
      </c>
      <c r="I354">
        <v>89.906899999999993</v>
      </c>
      <c r="J354">
        <v>-2.5741900000000002E-2</v>
      </c>
      <c r="K354">
        <v>1.7648E-3</v>
      </c>
      <c r="L354" s="1">
        <v>2.0815899999999998E-2</v>
      </c>
      <c r="M354" s="1">
        <v>3.9867E-2</v>
      </c>
      <c r="N354">
        <v>6.7373699999999995E-2</v>
      </c>
      <c r="O354">
        <v>-4.5140800000000002E-2</v>
      </c>
      <c r="P354">
        <v>-1.76341E-2</v>
      </c>
      <c r="Q354">
        <v>1.4170000000000001E-3</v>
      </c>
      <c r="R354">
        <v>2.0468099999999999E-2</v>
      </c>
      <c r="S354">
        <v>4.7974799999999998E-2</v>
      </c>
      <c r="T354">
        <v>14</v>
      </c>
      <c r="U354">
        <v>17</v>
      </c>
    </row>
    <row r="355" spans="1:21">
      <c r="A355" s="12">
        <v>41516</v>
      </c>
      <c r="B355" s="13">
        <v>11</v>
      </c>
      <c r="C355" t="s">
        <v>39</v>
      </c>
      <c r="D355" t="s">
        <v>41</v>
      </c>
      <c r="E355" t="str">
        <f t="shared" si="5"/>
        <v>4151611Average Per Ton100% Cycling</v>
      </c>
      <c r="F355">
        <v>0.36192770000000002</v>
      </c>
      <c r="G355">
        <v>0.3905845</v>
      </c>
      <c r="H355">
        <v>0.35817019999999999</v>
      </c>
      <c r="I355">
        <v>89.860600000000005</v>
      </c>
      <c r="J355">
        <v>-1.06862E-2</v>
      </c>
      <c r="K355">
        <v>1.25579E-2</v>
      </c>
      <c r="L355" s="1">
        <v>2.86568E-2</v>
      </c>
      <c r="M355" s="1">
        <v>4.47556E-2</v>
      </c>
      <c r="N355">
        <v>6.7999799999999999E-2</v>
      </c>
      <c r="O355">
        <v>-4.3100600000000003E-2</v>
      </c>
      <c r="P355">
        <v>-1.98564E-2</v>
      </c>
      <c r="Q355">
        <v>-3.7575999999999998E-3</v>
      </c>
      <c r="R355">
        <v>1.23412E-2</v>
      </c>
      <c r="S355">
        <v>3.5585400000000003E-2</v>
      </c>
      <c r="T355">
        <v>14</v>
      </c>
      <c r="U355">
        <v>17</v>
      </c>
    </row>
    <row r="356" spans="1:21">
      <c r="A356" s="12">
        <v>41516</v>
      </c>
      <c r="B356" s="13">
        <v>12</v>
      </c>
      <c r="C356" t="s">
        <v>38</v>
      </c>
      <c r="D356" t="s">
        <v>40</v>
      </c>
      <c r="E356" t="str">
        <f t="shared" si="5"/>
        <v>4151612Average Per Device50% Cycling</v>
      </c>
      <c r="F356">
        <v>1.9502010000000001</v>
      </c>
      <c r="G356">
        <v>2.022983</v>
      </c>
      <c r="H356">
        <v>1.9286730000000001</v>
      </c>
      <c r="I356">
        <v>90.409000000000006</v>
      </c>
      <c r="J356">
        <v>-0.1109069</v>
      </c>
      <c r="K356">
        <v>-2.3822000000000001E-3</v>
      </c>
      <c r="L356" s="1">
        <v>7.2781700000000005E-2</v>
      </c>
      <c r="M356" s="1">
        <v>0.14794560000000001</v>
      </c>
      <c r="N356">
        <v>0.25647019999999998</v>
      </c>
      <c r="O356">
        <v>-0.2052166</v>
      </c>
      <c r="P356">
        <v>-9.6691899999999997E-2</v>
      </c>
      <c r="Q356">
        <v>-2.1527999999999999E-2</v>
      </c>
      <c r="R356">
        <v>5.36359E-2</v>
      </c>
      <c r="S356">
        <v>0.16216050000000001</v>
      </c>
      <c r="T356">
        <v>14</v>
      </c>
      <c r="U356">
        <v>17</v>
      </c>
    </row>
    <row r="357" spans="1:21">
      <c r="A357" s="12">
        <v>41516</v>
      </c>
      <c r="B357" s="13">
        <v>12</v>
      </c>
      <c r="C357" t="s">
        <v>38</v>
      </c>
      <c r="D357" t="s">
        <v>41</v>
      </c>
      <c r="E357" t="str">
        <f t="shared" si="5"/>
        <v>4151612Average Per Device100% Cycling</v>
      </c>
      <c r="F357">
        <v>1.528402</v>
      </c>
      <c r="G357">
        <v>1.4783109999999999</v>
      </c>
      <c r="H357">
        <v>1.383024</v>
      </c>
      <c r="I357">
        <v>91.049499999999995</v>
      </c>
      <c r="J357">
        <v>-0.2052302</v>
      </c>
      <c r="K357">
        <v>-0.1135732</v>
      </c>
      <c r="L357" s="1">
        <v>-5.0091700000000003E-2</v>
      </c>
      <c r="M357" s="1">
        <v>1.3389699999999999E-2</v>
      </c>
      <c r="N357">
        <v>0.10504670000000001</v>
      </c>
      <c r="O357">
        <v>-0.30051650000000002</v>
      </c>
      <c r="P357">
        <v>-0.2088594</v>
      </c>
      <c r="Q357">
        <v>-0.14537800000000001</v>
      </c>
      <c r="R357">
        <v>-8.18966E-2</v>
      </c>
      <c r="S357">
        <v>9.7605000000000001E-3</v>
      </c>
      <c r="T357">
        <v>14</v>
      </c>
      <c r="U357">
        <v>17</v>
      </c>
    </row>
    <row r="358" spans="1:21">
      <c r="A358" s="12">
        <v>41516</v>
      </c>
      <c r="B358" s="13">
        <v>12</v>
      </c>
      <c r="C358" t="s">
        <v>37</v>
      </c>
      <c r="D358" t="s">
        <v>40</v>
      </c>
      <c r="E358" t="str">
        <f t="shared" si="5"/>
        <v>4151612Average Per Premise50% Cycling</v>
      </c>
      <c r="F358">
        <v>2.1508280000000002</v>
      </c>
      <c r="G358">
        <v>2.2546819999999999</v>
      </c>
      <c r="H358">
        <v>2.0912160000000002</v>
      </c>
      <c r="I358">
        <v>90.409000000000006</v>
      </c>
      <c r="J358">
        <v>-0.1022769</v>
      </c>
      <c r="K358">
        <v>1.9506699999999998E-2</v>
      </c>
      <c r="L358" s="1">
        <v>0.10385369999999999</v>
      </c>
      <c r="M358" s="1">
        <v>0.1882007</v>
      </c>
      <c r="N358">
        <v>0.30998429999999999</v>
      </c>
      <c r="O358">
        <v>-0.26574239999999999</v>
      </c>
      <c r="P358">
        <v>-0.1439588</v>
      </c>
      <c r="Q358">
        <v>-5.96118E-2</v>
      </c>
      <c r="R358">
        <v>2.4735199999999999E-2</v>
      </c>
      <c r="S358">
        <v>0.1465188</v>
      </c>
      <c r="T358">
        <v>14</v>
      </c>
      <c r="U358">
        <v>17</v>
      </c>
    </row>
    <row r="359" spans="1:21">
      <c r="A359" s="12">
        <v>41516</v>
      </c>
      <c r="B359" s="13">
        <v>12</v>
      </c>
      <c r="C359" t="s">
        <v>37</v>
      </c>
      <c r="D359" t="s">
        <v>41</v>
      </c>
      <c r="E359" t="str">
        <f t="shared" si="5"/>
        <v>4151612Average Per Premise100% Cycling</v>
      </c>
      <c r="F359">
        <v>1.7022299999999999</v>
      </c>
      <c r="G359">
        <v>1.6292979999999999</v>
      </c>
      <c r="H359">
        <v>1.531806</v>
      </c>
      <c r="I359">
        <v>91.049499999999995</v>
      </c>
      <c r="J359">
        <v>-0.24690870000000001</v>
      </c>
      <c r="K359">
        <v>-0.144122</v>
      </c>
      <c r="L359" s="1">
        <v>-7.2932200000000003E-2</v>
      </c>
      <c r="M359" s="1">
        <v>-1.7424999999999999E-3</v>
      </c>
      <c r="N359">
        <v>0.1010442</v>
      </c>
      <c r="O359">
        <v>-0.3444004</v>
      </c>
      <c r="P359">
        <v>-0.24161369999999999</v>
      </c>
      <c r="Q359">
        <v>-0.17042399999999999</v>
      </c>
      <c r="R359">
        <v>-9.9234199999999995E-2</v>
      </c>
      <c r="S359">
        <v>3.5525000000000001E-3</v>
      </c>
      <c r="T359">
        <v>14</v>
      </c>
      <c r="U359">
        <v>17</v>
      </c>
    </row>
    <row r="360" spans="1:21">
      <c r="A360" s="12">
        <v>41516</v>
      </c>
      <c r="B360" s="13">
        <v>12</v>
      </c>
      <c r="C360" t="s">
        <v>39</v>
      </c>
      <c r="D360" t="s">
        <v>40</v>
      </c>
      <c r="E360" t="str">
        <f t="shared" si="5"/>
        <v>4151612Average Per Ton50% Cycling</v>
      </c>
      <c r="F360">
        <v>0.56940780000000002</v>
      </c>
      <c r="G360">
        <v>0.57722910000000005</v>
      </c>
      <c r="H360">
        <v>0.55504909999999996</v>
      </c>
      <c r="I360">
        <v>90.409000000000006</v>
      </c>
      <c r="J360">
        <v>-4.3695999999999999E-2</v>
      </c>
      <c r="K360">
        <v>-1.3259099999999999E-2</v>
      </c>
      <c r="L360" s="1">
        <v>7.8213999999999992E-3</v>
      </c>
      <c r="M360" s="1">
        <v>2.8901900000000001E-2</v>
      </c>
      <c r="N360">
        <v>5.9338799999999997E-2</v>
      </c>
      <c r="O360">
        <v>-6.5876100000000007E-2</v>
      </c>
      <c r="P360">
        <v>-3.5439199999999997E-2</v>
      </c>
      <c r="Q360">
        <v>-1.43587E-2</v>
      </c>
      <c r="R360">
        <v>6.7218E-3</v>
      </c>
      <c r="S360">
        <v>3.7158700000000003E-2</v>
      </c>
      <c r="T360">
        <v>14</v>
      </c>
      <c r="U360">
        <v>17</v>
      </c>
    </row>
    <row r="361" spans="1:21">
      <c r="A361" s="12">
        <v>41516</v>
      </c>
      <c r="B361" s="13">
        <v>12</v>
      </c>
      <c r="C361" t="s">
        <v>39</v>
      </c>
      <c r="D361" t="s">
        <v>41</v>
      </c>
      <c r="E361" t="str">
        <f t="shared" si="5"/>
        <v>4151612Average Per Ton100% Cycling</v>
      </c>
      <c r="F361">
        <v>0.41637970000000002</v>
      </c>
      <c r="G361">
        <v>0.41889379999999998</v>
      </c>
      <c r="H361">
        <v>0.38413000000000003</v>
      </c>
      <c r="I361">
        <v>91.049499999999995</v>
      </c>
      <c r="J361">
        <v>-3.9652100000000003E-2</v>
      </c>
      <c r="K361">
        <v>-1.474E-2</v>
      </c>
      <c r="L361" s="1">
        <v>2.5140000000000002E-3</v>
      </c>
      <c r="M361" s="1">
        <v>1.97681E-2</v>
      </c>
      <c r="N361">
        <v>4.4680200000000003E-2</v>
      </c>
      <c r="O361">
        <v>-7.4415800000000004E-2</v>
      </c>
      <c r="P361">
        <v>-4.9503800000000001E-2</v>
      </c>
      <c r="Q361">
        <v>-3.2249699999999999E-2</v>
      </c>
      <c r="R361">
        <v>-1.4995700000000001E-2</v>
      </c>
      <c r="S361">
        <v>9.9164000000000006E-3</v>
      </c>
      <c r="T361">
        <v>14</v>
      </c>
      <c r="U361">
        <v>17</v>
      </c>
    </row>
    <row r="362" spans="1:21">
      <c r="A362" s="12">
        <v>41516</v>
      </c>
      <c r="B362" s="13">
        <v>13</v>
      </c>
      <c r="C362" t="s">
        <v>38</v>
      </c>
      <c r="D362" t="s">
        <v>40</v>
      </c>
      <c r="E362" t="str">
        <f t="shared" si="5"/>
        <v>4151613Average Per Device50% Cycling</v>
      </c>
      <c r="F362">
        <v>2.2037420000000001</v>
      </c>
      <c r="G362">
        <v>2.3115019999999999</v>
      </c>
      <c r="H362">
        <v>2.2037420000000001</v>
      </c>
      <c r="I362">
        <v>91.149799999999999</v>
      </c>
      <c r="J362">
        <v>-8.7450399999999998E-2</v>
      </c>
      <c r="K362">
        <v>2.7881599999999999E-2</v>
      </c>
      <c r="L362" s="1">
        <v>0.1077602</v>
      </c>
      <c r="M362" s="1">
        <v>0.18763879999999999</v>
      </c>
      <c r="N362">
        <v>0.30297069999999998</v>
      </c>
      <c r="O362">
        <v>-0.19521050000000001</v>
      </c>
      <c r="P362">
        <v>-7.9878599999999994E-2</v>
      </c>
      <c r="Q362">
        <v>0</v>
      </c>
      <c r="R362">
        <v>7.9878599999999994E-2</v>
      </c>
      <c r="S362">
        <v>0.19521050000000001</v>
      </c>
      <c r="T362">
        <v>14</v>
      </c>
      <c r="U362">
        <v>17</v>
      </c>
    </row>
    <row r="363" spans="1:21">
      <c r="A363" s="12">
        <v>41516</v>
      </c>
      <c r="B363" s="13">
        <v>13</v>
      </c>
      <c r="C363" t="s">
        <v>38</v>
      </c>
      <c r="D363" t="s">
        <v>41</v>
      </c>
      <c r="E363" t="str">
        <f t="shared" si="5"/>
        <v>4151613Average Per Device100% Cycling</v>
      </c>
      <c r="F363">
        <v>1.626959</v>
      </c>
      <c r="G363">
        <v>1.739052</v>
      </c>
      <c r="H363">
        <v>1.626959</v>
      </c>
      <c r="I363">
        <v>91.759699999999995</v>
      </c>
      <c r="J363">
        <v>-5.5822999999999998E-2</v>
      </c>
      <c r="K363">
        <v>4.3382900000000002E-2</v>
      </c>
      <c r="L363" s="1">
        <v>0.1120926</v>
      </c>
      <c r="M363" s="1">
        <v>0.1808023</v>
      </c>
      <c r="N363">
        <v>0.28000829999999999</v>
      </c>
      <c r="O363">
        <v>-0.1679156</v>
      </c>
      <c r="P363">
        <v>-6.8709699999999999E-2</v>
      </c>
      <c r="Q363">
        <v>0</v>
      </c>
      <c r="R363">
        <v>6.8709699999999999E-2</v>
      </c>
      <c r="S363">
        <v>0.1679156</v>
      </c>
      <c r="T363">
        <v>14</v>
      </c>
      <c r="U363">
        <v>17</v>
      </c>
    </row>
    <row r="364" spans="1:21">
      <c r="A364" s="12">
        <v>41516</v>
      </c>
      <c r="B364" s="13">
        <v>13</v>
      </c>
      <c r="C364" t="s">
        <v>37</v>
      </c>
      <c r="D364" t="s">
        <v>40</v>
      </c>
      <c r="E364" t="str">
        <f t="shared" si="5"/>
        <v>4151613Average Per Premise50% Cycling</v>
      </c>
      <c r="F364">
        <v>2.4180350000000002</v>
      </c>
      <c r="G364">
        <v>2.6070470000000001</v>
      </c>
      <c r="H364">
        <v>2.4180350000000002</v>
      </c>
      <c r="I364">
        <v>91.149799999999999</v>
      </c>
      <c r="J364">
        <v>-3.2786099999999999E-2</v>
      </c>
      <c r="K364">
        <v>9.8253999999999994E-2</v>
      </c>
      <c r="L364" s="1">
        <v>0.18901209999999999</v>
      </c>
      <c r="M364" s="1">
        <v>0.27977000000000002</v>
      </c>
      <c r="N364">
        <v>0.41081020000000001</v>
      </c>
      <c r="O364">
        <v>-0.2217982</v>
      </c>
      <c r="P364">
        <v>-9.0758000000000005E-2</v>
      </c>
      <c r="Q364">
        <v>0</v>
      </c>
      <c r="R364">
        <v>9.0758000000000005E-2</v>
      </c>
      <c r="S364">
        <v>0.2217982</v>
      </c>
      <c r="T364">
        <v>14</v>
      </c>
      <c r="U364">
        <v>17</v>
      </c>
    </row>
    <row r="365" spans="1:21">
      <c r="A365" s="12">
        <v>41516</v>
      </c>
      <c r="B365" s="13">
        <v>13</v>
      </c>
      <c r="C365" t="s">
        <v>37</v>
      </c>
      <c r="D365" t="s">
        <v>41</v>
      </c>
      <c r="E365" t="str">
        <f t="shared" si="5"/>
        <v>4151613Average Per Premise100% Cycling</v>
      </c>
      <c r="F365">
        <v>1.7947580000000001</v>
      </c>
      <c r="G365">
        <v>1.9089860000000001</v>
      </c>
      <c r="H365">
        <v>1.7947580000000001</v>
      </c>
      <c r="I365">
        <v>91.759699999999995</v>
      </c>
      <c r="J365">
        <v>-7.0345599999999994E-2</v>
      </c>
      <c r="K365">
        <v>3.8701600000000003E-2</v>
      </c>
      <c r="L365" s="1">
        <v>0.11422740000000001</v>
      </c>
      <c r="M365" s="1">
        <v>0.18975320000000001</v>
      </c>
      <c r="N365">
        <v>0.29880040000000002</v>
      </c>
      <c r="O365">
        <v>-0.18457299999999999</v>
      </c>
      <c r="P365">
        <v>-7.5525800000000004E-2</v>
      </c>
      <c r="Q365">
        <v>0</v>
      </c>
      <c r="R365">
        <v>7.5525800000000004E-2</v>
      </c>
      <c r="S365">
        <v>0.18457299999999999</v>
      </c>
      <c r="T365">
        <v>14</v>
      </c>
      <c r="U365">
        <v>17</v>
      </c>
    </row>
    <row r="366" spans="1:21">
      <c r="A366" s="12">
        <v>41516</v>
      </c>
      <c r="B366" s="13">
        <v>13</v>
      </c>
      <c r="C366" t="s">
        <v>39</v>
      </c>
      <c r="D366" t="s">
        <v>40</v>
      </c>
      <c r="E366" t="str">
        <f t="shared" si="5"/>
        <v>4151613Average Per Ton50% Cycling</v>
      </c>
      <c r="F366">
        <v>0.64155819999999997</v>
      </c>
      <c r="G366">
        <v>0.66719519999999999</v>
      </c>
      <c r="H366">
        <v>0.64155819999999997</v>
      </c>
      <c r="I366">
        <v>91.149799999999999</v>
      </c>
      <c r="J366">
        <v>-2.9534899999999999E-2</v>
      </c>
      <c r="K366">
        <v>3.0611000000000002E-3</v>
      </c>
      <c r="L366" s="1">
        <v>2.5637E-2</v>
      </c>
      <c r="M366" s="1">
        <v>4.8212999999999999E-2</v>
      </c>
      <c r="N366">
        <v>8.0809000000000006E-2</v>
      </c>
      <c r="O366">
        <v>-5.5171999999999999E-2</v>
      </c>
      <c r="P366">
        <v>-2.2575899999999999E-2</v>
      </c>
      <c r="Q366">
        <v>0</v>
      </c>
      <c r="R366">
        <v>2.2575899999999999E-2</v>
      </c>
      <c r="S366">
        <v>5.5171999999999999E-2</v>
      </c>
      <c r="T366">
        <v>14</v>
      </c>
      <c r="U366">
        <v>17</v>
      </c>
    </row>
    <row r="367" spans="1:21">
      <c r="A367" s="12">
        <v>41516</v>
      </c>
      <c r="B367" s="13">
        <v>13</v>
      </c>
      <c r="C367" t="s">
        <v>39</v>
      </c>
      <c r="D367" t="s">
        <v>41</v>
      </c>
      <c r="E367" t="str">
        <f t="shared" si="5"/>
        <v>4151613Average Per Ton100% Cycling</v>
      </c>
      <c r="F367">
        <v>0.44990390000000002</v>
      </c>
      <c r="G367">
        <v>0.49062020000000001</v>
      </c>
      <c r="H367">
        <v>0.44990390000000002</v>
      </c>
      <c r="I367">
        <v>91.759699999999995</v>
      </c>
      <c r="J367">
        <v>-5.4516E-3</v>
      </c>
      <c r="K367">
        <v>2.1824799999999998E-2</v>
      </c>
      <c r="L367" s="1">
        <v>4.0716299999999997E-2</v>
      </c>
      <c r="M367" s="1">
        <v>5.9607800000000002E-2</v>
      </c>
      <c r="N367">
        <v>8.6884100000000006E-2</v>
      </c>
      <c r="O367">
        <v>-4.6167800000000002E-2</v>
      </c>
      <c r="P367">
        <v>-1.8891499999999999E-2</v>
      </c>
      <c r="Q367">
        <v>0</v>
      </c>
      <c r="R367">
        <v>1.8891499999999999E-2</v>
      </c>
      <c r="S367">
        <v>4.6167800000000002E-2</v>
      </c>
      <c r="T367">
        <v>14</v>
      </c>
      <c r="U367">
        <v>17</v>
      </c>
    </row>
    <row r="368" spans="1:21">
      <c r="A368" s="12">
        <v>41516</v>
      </c>
      <c r="B368" s="13">
        <v>14</v>
      </c>
      <c r="C368" t="s">
        <v>38</v>
      </c>
      <c r="D368" t="s">
        <v>40</v>
      </c>
      <c r="E368" t="str">
        <f t="shared" si="5"/>
        <v>4151614Average Per Device50% Cycling</v>
      </c>
      <c r="F368">
        <v>1.946593</v>
      </c>
      <c r="G368">
        <v>2.5192960000000002</v>
      </c>
      <c r="H368">
        <v>2.4018489999999999</v>
      </c>
      <c r="I368">
        <v>91.625200000000007</v>
      </c>
      <c r="J368">
        <v>0.37972139999999999</v>
      </c>
      <c r="K368">
        <v>0.49373689999999998</v>
      </c>
      <c r="L368" s="1">
        <v>0.57270359999999998</v>
      </c>
      <c r="M368" s="1">
        <v>0.65167030000000004</v>
      </c>
      <c r="N368">
        <v>0.76568579999999997</v>
      </c>
      <c r="O368">
        <v>0.26227410000000001</v>
      </c>
      <c r="P368">
        <v>0.3762895</v>
      </c>
      <c r="Q368">
        <v>0.4552562</v>
      </c>
      <c r="R368">
        <v>0.534223</v>
      </c>
      <c r="S368">
        <v>0.64823839999999999</v>
      </c>
      <c r="T368">
        <v>14</v>
      </c>
      <c r="U368">
        <v>17</v>
      </c>
    </row>
    <row r="369" spans="1:21">
      <c r="A369" s="12">
        <v>41516</v>
      </c>
      <c r="B369" s="13">
        <v>14</v>
      </c>
      <c r="C369" t="s">
        <v>38</v>
      </c>
      <c r="D369" t="s">
        <v>41</v>
      </c>
      <c r="E369" t="str">
        <f t="shared" si="5"/>
        <v>4151614Average Per Device100% Cycling</v>
      </c>
      <c r="F369">
        <v>1.1131260000000001</v>
      </c>
      <c r="G369">
        <v>1.8159890000000001</v>
      </c>
      <c r="H369">
        <v>1.6989369999999999</v>
      </c>
      <c r="I369">
        <v>91.588999999999999</v>
      </c>
      <c r="J369">
        <v>0.55252500000000004</v>
      </c>
      <c r="K369">
        <v>0.64134630000000004</v>
      </c>
      <c r="L369" s="1">
        <v>0.70286360000000003</v>
      </c>
      <c r="M369" s="1">
        <v>0.76438090000000003</v>
      </c>
      <c r="N369">
        <v>0.85320220000000002</v>
      </c>
      <c r="O369">
        <v>0.43547330000000001</v>
      </c>
      <c r="P369">
        <v>0.52429460000000006</v>
      </c>
      <c r="Q369">
        <v>0.58581190000000005</v>
      </c>
      <c r="R369">
        <v>0.64732920000000005</v>
      </c>
      <c r="S369">
        <v>0.73615039999999998</v>
      </c>
      <c r="T369">
        <v>14</v>
      </c>
      <c r="U369">
        <v>17</v>
      </c>
    </row>
    <row r="370" spans="1:21">
      <c r="A370" s="12">
        <v>41516</v>
      </c>
      <c r="B370" s="13">
        <v>14</v>
      </c>
      <c r="C370" t="s">
        <v>37</v>
      </c>
      <c r="D370" t="s">
        <v>40</v>
      </c>
      <c r="E370" t="str">
        <f t="shared" si="5"/>
        <v>4151614Average Per Premise50% Cycling</v>
      </c>
      <c r="F370">
        <v>2.1459030000000001</v>
      </c>
      <c r="G370">
        <v>2.853186</v>
      </c>
      <c r="H370">
        <v>2.6463290000000002</v>
      </c>
      <c r="I370">
        <v>91.625200000000007</v>
      </c>
      <c r="J370">
        <v>0.48240509999999998</v>
      </c>
      <c r="K370">
        <v>0.61526499999999995</v>
      </c>
      <c r="L370" s="1">
        <v>0.70728329999999995</v>
      </c>
      <c r="M370" s="1">
        <v>0.79930159999999995</v>
      </c>
      <c r="N370">
        <v>0.93216140000000003</v>
      </c>
      <c r="O370">
        <v>0.27554770000000001</v>
      </c>
      <c r="P370">
        <v>0.40840749999999998</v>
      </c>
      <c r="Q370">
        <v>0.50042580000000003</v>
      </c>
      <c r="R370">
        <v>0.59244410000000003</v>
      </c>
      <c r="S370">
        <v>0.7253039</v>
      </c>
      <c r="T370">
        <v>14</v>
      </c>
      <c r="U370">
        <v>17</v>
      </c>
    </row>
    <row r="371" spans="1:21">
      <c r="A371" s="12">
        <v>41516</v>
      </c>
      <c r="B371" s="13">
        <v>14</v>
      </c>
      <c r="C371" t="s">
        <v>37</v>
      </c>
      <c r="D371" t="s">
        <v>41</v>
      </c>
      <c r="E371" t="str">
        <f t="shared" si="5"/>
        <v>4151614Average Per Premise100% Cycling</v>
      </c>
      <c r="F371">
        <v>1.22001</v>
      </c>
      <c r="G371">
        <v>2.0291920000000001</v>
      </c>
      <c r="H371">
        <v>1.907772</v>
      </c>
      <c r="I371">
        <v>91.588999999999999</v>
      </c>
      <c r="J371">
        <v>0.64135960000000003</v>
      </c>
      <c r="K371">
        <v>0.74051049999999996</v>
      </c>
      <c r="L371" s="1">
        <v>0.80918199999999996</v>
      </c>
      <c r="M371" s="1">
        <v>0.87785360000000001</v>
      </c>
      <c r="N371">
        <v>0.97700450000000005</v>
      </c>
      <c r="O371">
        <v>0.5199395</v>
      </c>
      <c r="P371">
        <v>0.61909029999999998</v>
      </c>
      <c r="Q371">
        <v>0.68776190000000004</v>
      </c>
      <c r="R371">
        <v>0.75643349999999998</v>
      </c>
      <c r="S371">
        <v>0.85558429999999996</v>
      </c>
      <c r="T371">
        <v>14</v>
      </c>
      <c r="U371">
        <v>17</v>
      </c>
    </row>
    <row r="372" spans="1:21">
      <c r="A372" s="12">
        <v>41516</v>
      </c>
      <c r="B372" s="13">
        <v>14</v>
      </c>
      <c r="C372" t="s">
        <v>39</v>
      </c>
      <c r="D372" t="s">
        <v>40</v>
      </c>
      <c r="E372" t="str">
        <f t="shared" si="5"/>
        <v>4151614Average Per Ton50% Cycling</v>
      </c>
      <c r="F372">
        <v>0.56448710000000002</v>
      </c>
      <c r="G372">
        <v>0.72194389999999997</v>
      </c>
      <c r="H372">
        <v>0.69420309999999996</v>
      </c>
      <c r="I372">
        <v>91.625200000000007</v>
      </c>
      <c r="J372">
        <v>0.1037491</v>
      </c>
      <c r="K372">
        <v>0.13548009999999999</v>
      </c>
      <c r="L372" s="1">
        <v>0.15745680000000001</v>
      </c>
      <c r="M372" s="1">
        <v>0.1794336</v>
      </c>
      <c r="N372">
        <v>0.2111645</v>
      </c>
      <c r="O372">
        <v>7.6008400000000004E-2</v>
      </c>
      <c r="P372">
        <v>0.1077393</v>
      </c>
      <c r="Q372">
        <v>0.129716</v>
      </c>
      <c r="R372">
        <v>0.15169279999999999</v>
      </c>
      <c r="S372">
        <v>0.1834237</v>
      </c>
      <c r="T372">
        <v>14</v>
      </c>
      <c r="U372">
        <v>17</v>
      </c>
    </row>
    <row r="373" spans="1:21">
      <c r="A373" s="12">
        <v>41516</v>
      </c>
      <c r="B373" s="13">
        <v>14</v>
      </c>
      <c r="C373" t="s">
        <v>39</v>
      </c>
      <c r="D373" t="s">
        <v>41</v>
      </c>
      <c r="E373" t="str">
        <f t="shared" si="5"/>
        <v>4151614Average Per Ton100% Cycling</v>
      </c>
      <c r="F373">
        <v>0.30621589999999999</v>
      </c>
      <c r="G373">
        <v>0.51042390000000004</v>
      </c>
      <c r="H373">
        <v>0.46806409999999998</v>
      </c>
      <c r="I373">
        <v>91.588999999999999</v>
      </c>
      <c r="J373">
        <v>0.16284080000000001</v>
      </c>
      <c r="K373">
        <v>0.1872808</v>
      </c>
      <c r="L373" s="1">
        <v>0.204208</v>
      </c>
      <c r="M373" s="1">
        <v>0.2211351</v>
      </c>
      <c r="N373">
        <v>0.24557519999999999</v>
      </c>
      <c r="O373">
        <v>0.120481</v>
      </c>
      <c r="P373">
        <v>0.1449211</v>
      </c>
      <c r="Q373">
        <v>0.1618482</v>
      </c>
      <c r="R373">
        <v>0.1787754</v>
      </c>
      <c r="S373">
        <v>0.20321539999999999</v>
      </c>
      <c r="T373">
        <v>14</v>
      </c>
      <c r="U373">
        <v>17</v>
      </c>
    </row>
    <row r="374" spans="1:21">
      <c r="A374" s="12">
        <v>41516</v>
      </c>
      <c r="B374" s="13">
        <v>15</v>
      </c>
      <c r="C374" t="s">
        <v>38</v>
      </c>
      <c r="D374" t="s">
        <v>40</v>
      </c>
      <c r="E374" t="str">
        <f t="shared" si="5"/>
        <v>4151615Average Per Device50% Cycling</v>
      </c>
      <c r="F374">
        <v>1.973063</v>
      </c>
      <c r="G374">
        <v>2.6933750000000001</v>
      </c>
      <c r="H374">
        <v>2.567812</v>
      </c>
      <c r="I374">
        <v>92.207700000000003</v>
      </c>
      <c r="J374">
        <v>0.53144080000000005</v>
      </c>
      <c r="K374">
        <v>0.64302749999999997</v>
      </c>
      <c r="L374" s="1">
        <v>0.72031219999999996</v>
      </c>
      <c r="M374" s="1">
        <v>0.79759690000000005</v>
      </c>
      <c r="N374">
        <v>0.90918370000000004</v>
      </c>
      <c r="O374">
        <v>0.40587810000000002</v>
      </c>
      <c r="P374">
        <v>0.51746490000000001</v>
      </c>
      <c r="Q374">
        <v>0.59474959999999999</v>
      </c>
      <c r="R374">
        <v>0.67203429999999997</v>
      </c>
      <c r="S374">
        <v>0.78362100000000001</v>
      </c>
      <c r="T374">
        <v>14</v>
      </c>
      <c r="U374">
        <v>17</v>
      </c>
    </row>
    <row r="375" spans="1:21">
      <c r="A375" s="12">
        <v>41516</v>
      </c>
      <c r="B375" s="13">
        <v>15</v>
      </c>
      <c r="C375" t="s">
        <v>38</v>
      </c>
      <c r="D375" t="s">
        <v>41</v>
      </c>
      <c r="E375" t="str">
        <f t="shared" si="5"/>
        <v>4151615Average Per Device100% Cycling</v>
      </c>
      <c r="F375">
        <v>1.022159</v>
      </c>
      <c r="G375">
        <v>1.904336</v>
      </c>
      <c r="H375">
        <v>1.78159</v>
      </c>
      <c r="I375">
        <v>91.8309</v>
      </c>
      <c r="J375">
        <v>0.72787559999999996</v>
      </c>
      <c r="K375">
        <v>0.8190383</v>
      </c>
      <c r="L375" s="1">
        <v>0.88217719999999999</v>
      </c>
      <c r="M375" s="1">
        <v>0.94531620000000005</v>
      </c>
      <c r="N375">
        <v>1.0364789999999999</v>
      </c>
      <c r="O375">
        <v>0.60512940000000004</v>
      </c>
      <c r="P375">
        <v>0.69629200000000002</v>
      </c>
      <c r="Q375">
        <v>0.75943099999999997</v>
      </c>
      <c r="R375">
        <v>0.82257000000000002</v>
      </c>
      <c r="S375">
        <v>0.91373260000000001</v>
      </c>
      <c r="T375">
        <v>14</v>
      </c>
      <c r="U375">
        <v>17</v>
      </c>
    </row>
    <row r="376" spans="1:21">
      <c r="A376" s="12">
        <v>41516</v>
      </c>
      <c r="B376" s="13">
        <v>15</v>
      </c>
      <c r="C376" t="s">
        <v>37</v>
      </c>
      <c r="D376" t="s">
        <v>40</v>
      </c>
      <c r="E376" t="str">
        <f t="shared" si="5"/>
        <v>4151615Average Per Premise50% Cycling</v>
      </c>
      <c r="F376">
        <v>2.170188</v>
      </c>
      <c r="G376">
        <v>3.0189089999999998</v>
      </c>
      <c r="H376">
        <v>2.8000370000000001</v>
      </c>
      <c r="I376">
        <v>92.207700000000003</v>
      </c>
      <c r="J376">
        <v>0.64114689999999996</v>
      </c>
      <c r="K376">
        <v>0.7637832</v>
      </c>
      <c r="L376" s="1">
        <v>0.84872080000000005</v>
      </c>
      <c r="M376" s="1">
        <v>0.9336584</v>
      </c>
      <c r="N376">
        <v>1.056295</v>
      </c>
      <c r="O376">
        <v>0.4222746</v>
      </c>
      <c r="P376">
        <v>0.54491089999999998</v>
      </c>
      <c r="Q376">
        <v>0.62984850000000003</v>
      </c>
      <c r="R376">
        <v>0.71478609999999998</v>
      </c>
      <c r="S376">
        <v>0.83742240000000001</v>
      </c>
      <c r="T376">
        <v>14</v>
      </c>
      <c r="U376">
        <v>17</v>
      </c>
    </row>
    <row r="377" spans="1:21">
      <c r="A377" s="12">
        <v>41516</v>
      </c>
      <c r="B377" s="13">
        <v>15</v>
      </c>
      <c r="C377" t="s">
        <v>37</v>
      </c>
      <c r="D377" t="s">
        <v>41</v>
      </c>
      <c r="E377" t="str">
        <f t="shared" si="5"/>
        <v>4151615Average Per Premise100% Cycling</v>
      </c>
      <c r="F377">
        <v>1.1067689999999999</v>
      </c>
      <c r="G377">
        <v>2.152428</v>
      </c>
      <c r="H377">
        <v>2.0236329999999998</v>
      </c>
      <c r="I377">
        <v>91.8309</v>
      </c>
      <c r="J377">
        <v>0.87333640000000001</v>
      </c>
      <c r="K377">
        <v>0.9751457</v>
      </c>
      <c r="L377" s="1">
        <v>1.045658</v>
      </c>
      <c r="M377" s="1">
        <v>1.116171</v>
      </c>
      <c r="N377">
        <v>1.217981</v>
      </c>
      <c r="O377">
        <v>0.74454220000000004</v>
      </c>
      <c r="P377">
        <v>0.84635150000000003</v>
      </c>
      <c r="Q377">
        <v>0.91686429999999997</v>
      </c>
      <c r="R377">
        <v>0.98737699999999995</v>
      </c>
      <c r="S377">
        <v>1.089186</v>
      </c>
      <c r="T377">
        <v>14</v>
      </c>
      <c r="U377">
        <v>17</v>
      </c>
    </row>
    <row r="378" spans="1:21">
      <c r="A378" s="12">
        <v>41516</v>
      </c>
      <c r="B378" s="13">
        <v>15</v>
      </c>
      <c r="C378" t="s">
        <v>39</v>
      </c>
      <c r="D378" t="s">
        <v>40</v>
      </c>
      <c r="E378" t="str">
        <f t="shared" si="5"/>
        <v>4151615Average Per Ton50% Cycling</v>
      </c>
      <c r="F378">
        <v>0.56537369999999998</v>
      </c>
      <c r="G378">
        <v>0.77042109999999997</v>
      </c>
      <c r="H378">
        <v>0.74081770000000002</v>
      </c>
      <c r="I378">
        <v>92.207700000000003</v>
      </c>
      <c r="J378">
        <v>0.1527386</v>
      </c>
      <c r="K378">
        <v>0.1836431</v>
      </c>
      <c r="L378" s="1">
        <v>0.20504739999999999</v>
      </c>
      <c r="M378" s="1">
        <v>0.22645180000000001</v>
      </c>
      <c r="N378">
        <v>0.25735629999999998</v>
      </c>
      <c r="O378">
        <v>0.1231351</v>
      </c>
      <c r="P378">
        <v>0.1540396</v>
      </c>
      <c r="Q378">
        <v>0.17544390000000001</v>
      </c>
      <c r="R378">
        <v>0.1968483</v>
      </c>
      <c r="S378">
        <v>0.22775280000000001</v>
      </c>
      <c r="T378">
        <v>14</v>
      </c>
      <c r="U378">
        <v>17</v>
      </c>
    </row>
    <row r="379" spans="1:21">
      <c r="A379" s="12">
        <v>41516</v>
      </c>
      <c r="B379" s="13">
        <v>15</v>
      </c>
      <c r="C379" t="s">
        <v>39</v>
      </c>
      <c r="D379" t="s">
        <v>41</v>
      </c>
      <c r="E379" t="str">
        <f t="shared" si="5"/>
        <v>4151615Average Per Ton100% Cycling</v>
      </c>
      <c r="F379">
        <v>0.28111649999999999</v>
      </c>
      <c r="G379">
        <v>0.53288170000000001</v>
      </c>
      <c r="H379">
        <v>0.48865819999999999</v>
      </c>
      <c r="I379">
        <v>91.8309</v>
      </c>
      <c r="J379">
        <v>0.20964099999999999</v>
      </c>
      <c r="K379">
        <v>0.2345284</v>
      </c>
      <c r="L379" s="1">
        <v>0.25176530000000003</v>
      </c>
      <c r="M379" s="1">
        <v>0.26900220000000002</v>
      </c>
      <c r="N379">
        <v>0.29388959999999997</v>
      </c>
      <c r="O379">
        <v>0.16541739999999999</v>
      </c>
      <c r="P379">
        <v>0.1903048</v>
      </c>
      <c r="Q379">
        <v>0.2075417</v>
      </c>
      <c r="R379">
        <v>0.2247787</v>
      </c>
      <c r="S379">
        <v>0.249666</v>
      </c>
      <c r="T379">
        <v>14</v>
      </c>
      <c r="U379">
        <v>17</v>
      </c>
    </row>
    <row r="380" spans="1:21">
      <c r="A380" s="12">
        <v>41516</v>
      </c>
      <c r="B380" s="13">
        <v>16</v>
      </c>
      <c r="C380" t="s">
        <v>38</v>
      </c>
      <c r="D380" t="s">
        <v>40</v>
      </c>
      <c r="E380" t="str">
        <f t="shared" si="5"/>
        <v>4151616Average Per Device50% Cycling</v>
      </c>
      <c r="F380">
        <v>2.0758939999999999</v>
      </c>
      <c r="G380">
        <v>2.867658</v>
      </c>
      <c r="H380">
        <v>2.7339699999999998</v>
      </c>
      <c r="I380">
        <v>90.409000000000006</v>
      </c>
      <c r="J380">
        <v>0.60863860000000003</v>
      </c>
      <c r="K380">
        <v>0.71683039999999998</v>
      </c>
      <c r="L380" s="1">
        <v>0.79176380000000002</v>
      </c>
      <c r="M380" s="1">
        <v>0.8666971</v>
      </c>
      <c r="N380">
        <v>0.97488900000000001</v>
      </c>
      <c r="O380">
        <v>0.47495090000000001</v>
      </c>
      <c r="P380">
        <v>0.58314270000000001</v>
      </c>
      <c r="Q380">
        <v>0.65807599999999999</v>
      </c>
      <c r="R380">
        <v>0.73300940000000003</v>
      </c>
      <c r="S380">
        <v>0.84120119999999998</v>
      </c>
      <c r="T380">
        <v>14</v>
      </c>
      <c r="U380">
        <v>17</v>
      </c>
    </row>
    <row r="381" spans="1:21">
      <c r="A381" s="12">
        <v>41516</v>
      </c>
      <c r="B381" s="13">
        <v>16</v>
      </c>
      <c r="C381" t="s">
        <v>38</v>
      </c>
      <c r="D381" t="s">
        <v>41</v>
      </c>
      <c r="E381" t="str">
        <f t="shared" si="5"/>
        <v>4151616Average Per Device100% Cycling</v>
      </c>
      <c r="F381">
        <v>1.0144489999999999</v>
      </c>
      <c r="G381">
        <v>1.976477</v>
      </c>
      <c r="H381">
        <v>1.849081</v>
      </c>
      <c r="I381">
        <v>90.212400000000002</v>
      </c>
      <c r="J381">
        <v>0.80974650000000004</v>
      </c>
      <c r="K381">
        <v>0.8997155</v>
      </c>
      <c r="L381" s="1">
        <v>0.96202770000000004</v>
      </c>
      <c r="M381" s="1">
        <v>1.02434</v>
      </c>
      <c r="N381">
        <v>1.114309</v>
      </c>
      <c r="O381">
        <v>0.68235040000000002</v>
      </c>
      <c r="P381">
        <v>0.77231939999999999</v>
      </c>
      <c r="Q381">
        <v>0.83463160000000003</v>
      </c>
      <c r="R381">
        <v>0.89694370000000001</v>
      </c>
      <c r="S381">
        <v>0.98691269999999998</v>
      </c>
      <c r="T381">
        <v>14</v>
      </c>
      <c r="U381">
        <v>17</v>
      </c>
    </row>
    <row r="382" spans="1:21">
      <c r="A382" s="12">
        <v>41516</v>
      </c>
      <c r="B382" s="13">
        <v>16</v>
      </c>
      <c r="C382" t="s">
        <v>37</v>
      </c>
      <c r="D382" t="s">
        <v>40</v>
      </c>
      <c r="E382" t="str">
        <f t="shared" si="5"/>
        <v>4151616Average Per Premise50% Cycling</v>
      </c>
      <c r="F382">
        <v>2.2987320000000002</v>
      </c>
      <c r="G382">
        <v>3.2146349999999999</v>
      </c>
      <c r="H382">
        <v>2.9815719999999999</v>
      </c>
      <c r="I382">
        <v>90.409000000000006</v>
      </c>
      <c r="J382">
        <v>0.71094400000000002</v>
      </c>
      <c r="K382">
        <v>0.83203519999999997</v>
      </c>
      <c r="L382" s="1">
        <v>0.91590260000000001</v>
      </c>
      <c r="M382" s="1">
        <v>0.99977000000000005</v>
      </c>
      <c r="N382">
        <v>1.1208610000000001</v>
      </c>
      <c r="O382">
        <v>0.47788150000000001</v>
      </c>
      <c r="P382">
        <v>0.59897270000000002</v>
      </c>
      <c r="Q382">
        <v>0.68284009999999995</v>
      </c>
      <c r="R382">
        <v>0.76670749999999999</v>
      </c>
      <c r="S382">
        <v>0.88779870000000005</v>
      </c>
      <c r="T382">
        <v>14</v>
      </c>
      <c r="U382">
        <v>17</v>
      </c>
    </row>
    <row r="383" spans="1:21">
      <c r="A383" s="12">
        <v>41516</v>
      </c>
      <c r="B383" s="13">
        <v>16</v>
      </c>
      <c r="C383" t="s">
        <v>37</v>
      </c>
      <c r="D383" t="s">
        <v>41</v>
      </c>
      <c r="E383" t="str">
        <f t="shared" si="5"/>
        <v>4151616Average Per Premise100% Cycling</v>
      </c>
      <c r="F383">
        <v>1.1032679999999999</v>
      </c>
      <c r="G383">
        <v>2.251131</v>
      </c>
      <c r="H383">
        <v>2.116431</v>
      </c>
      <c r="I383">
        <v>90.212400000000002</v>
      </c>
      <c r="J383">
        <v>0.97700909999999996</v>
      </c>
      <c r="K383">
        <v>1.0779510000000001</v>
      </c>
      <c r="L383" s="1">
        <v>1.1478630000000001</v>
      </c>
      <c r="M383" s="1">
        <v>1.2177750000000001</v>
      </c>
      <c r="N383">
        <v>1.318716</v>
      </c>
      <c r="O383">
        <v>0.84230879999999997</v>
      </c>
      <c r="P383">
        <v>0.94325049999999999</v>
      </c>
      <c r="Q383">
        <v>1.0131619999999999</v>
      </c>
      <c r="R383">
        <v>1.0830740000000001</v>
      </c>
      <c r="S383">
        <v>1.184016</v>
      </c>
      <c r="T383">
        <v>14</v>
      </c>
      <c r="U383">
        <v>17</v>
      </c>
    </row>
    <row r="384" spans="1:21">
      <c r="A384" s="12">
        <v>41516</v>
      </c>
      <c r="B384" s="13">
        <v>16</v>
      </c>
      <c r="C384" t="s">
        <v>39</v>
      </c>
      <c r="D384" t="s">
        <v>40</v>
      </c>
      <c r="E384" t="str">
        <f t="shared" si="5"/>
        <v>4151616Average Per Ton50% Cycling</v>
      </c>
      <c r="F384">
        <v>0.59420519999999999</v>
      </c>
      <c r="G384">
        <v>0.82310640000000002</v>
      </c>
      <c r="H384">
        <v>0.79147849999999997</v>
      </c>
      <c r="I384">
        <v>90.409000000000006</v>
      </c>
      <c r="J384">
        <v>0.17816470000000001</v>
      </c>
      <c r="K384">
        <v>0.2081403</v>
      </c>
      <c r="L384" s="1">
        <v>0.2289012</v>
      </c>
      <c r="M384" s="1">
        <v>0.2496622</v>
      </c>
      <c r="N384">
        <v>0.27963769999999999</v>
      </c>
      <c r="O384">
        <v>0.14653679999999999</v>
      </c>
      <c r="P384">
        <v>0.17651230000000001</v>
      </c>
      <c r="Q384">
        <v>0.19727330000000001</v>
      </c>
      <c r="R384">
        <v>0.21803420000000001</v>
      </c>
      <c r="S384">
        <v>0.2480097</v>
      </c>
      <c r="T384">
        <v>14</v>
      </c>
      <c r="U384">
        <v>17</v>
      </c>
    </row>
    <row r="385" spans="1:21">
      <c r="A385" s="12">
        <v>41516</v>
      </c>
      <c r="B385" s="13">
        <v>16</v>
      </c>
      <c r="C385" t="s">
        <v>39</v>
      </c>
      <c r="D385" t="s">
        <v>41</v>
      </c>
      <c r="E385" t="str">
        <f t="shared" si="5"/>
        <v>4151616Average Per Ton100% Cycling</v>
      </c>
      <c r="F385">
        <v>0.28128189999999997</v>
      </c>
      <c r="G385">
        <v>0.55263660000000003</v>
      </c>
      <c r="H385">
        <v>0.50677360000000005</v>
      </c>
      <c r="I385">
        <v>90.212400000000002</v>
      </c>
      <c r="J385">
        <v>0.2294079</v>
      </c>
      <c r="K385">
        <v>0.25419039999999998</v>
      </c>
      <c r="L385" s="1">
        <v>0.2713547</v>
      </c>
      <c r="M385" s="1">
        <v>0.28851900000000003</v>
      </c>
      <c r="N385">
        <v>0.31330150000000001</v>
      </c>
      <c r="O385">
        <v>0.18354490000000001</v>
      </c>
      <c r="P385">
        <v>0.2083274</v>
      </c>
      <c r="Q385">
        <v>0.22549169999999999</v>
      </c>
      <c r="R385">
        <v>0.24265600000000001</v>
      </c>
      <c r="S385">
        <v>0.26743850000000002</v>
      </c>
      <c r="T385">
        <v>14</v>
      </c>
      <c r="U385">
        <v>17</v>
      </c>
    </row>
    <row r="386" spans="1:21">
      <c r="A386" s="12">
        <v>41516</v>
      </c>
      <c r="B386" s="13">
        <v>17</v>
      </c>
      <c r="C386" t="s">
        <v>38</v>
      </c>
      <c r="D386" t="s">
        <v>40</v>
      </c>
      <c r="E386" t="str">
        <f t="shared" si="5"/>
        <v>4151617Average Per Device50% Cycling</v>
      </c>
      <c r="F386">
        <v>2.3001239999999998</v>
      </c>
      <c r="G386">
        <v>2.9747210000000002</v>
      </c>
      <c r="H386">
        <v>2.836042</v>
      </c>
      <c r="I386">
        <v>89.013900000000007</v>
      </c>
      <c r="J386">
        <v>0.49060029999999999</v>
      </c>
      <c r="K386">
        <v>0.59930709999999998</v>
      </c>
      <c r="L386" s="1">
        <v>0.674597</v>
      </c>
      <c r="M386" s="1">
        <v>0.74988699999999997</v>
      </c>
      <c r="N386">
        <v>0.85859370000000002</v>
      </c>
      <c r="O386">
        <v>0.3519216</v>
      </c>
      <c r="P386">
        <v>0.46062829999999999</v>
      </c>
      <c r="Q386">
        <v>0.53591820000000001</v>
      </c>
      <c r="R386">
        <v>0.61120819999999998</v>
      </c>
      <c r="S386">
        <v>0.71991490000000002</v>
      </c>
      <c r="T386">
        <v>14</v>
      </c>
      <c r="U386">
        <v>17</v>
      </c>
    </row>
    <row r="387" spans="1:21">
      <c r="A387" s="12">
        <v>41516</v>
      </c>
      <c r="B387" s="13">
        <v>17</v>
      </c>
      <c r="C387" t="s">
        <v>38</v>
      </c>
      <c r="D387" t="s">
        <v>41</v>
      </c>
      <c r="E387" t="str">
        <f t="shared" ref="E387:E450" si="6">CONCATENATE(A387,B387,C387,D387)</f>
        <v>4151617Average Per Device100% Cycling</v>
      </c>
      <c r="F387">
        <v>1.044181</v>
      </c>
      <c r="G387">
        <v>2.2285270000000001</v>
      </c>
      <c r="H387">
        <v>2.0848849999999999</v>
      </c>
      <c r="I387">
        <v>89.013199999999998</v>
      </c>
      <c r="J387">
        <v>1.0320240000000001</v>
      </c>
      <c r="K387">
        <v>1.122017</v>
      </c>
      <c r="L387" s="1">
        <v>1.1843459999999999</v>
      </c>
      <c r="M387" s="1">
        <v>1.246675</v>
      </c>
      <c r="N387">
        <v>1.3366690000000001</v>
      </c>
      <c r="O387">
        <v>0.88838150000000005</v>
      </c>
      <c r="P387">
        <v>0.97837479999999999</v>
      </c>
      <c r="Q387">
        <v>1.0407040000000001</v>
      </c>
      <c r="R387">
        <v>1.1030329999999999</v>
      </c>
      <c r="S387">
        <v>1.1930259999999999</v>
      </c>
      <c r="T387">
        <v>14</v>
      </c>
      <c r="U387">
        <v>17</v>
      </c>
    </row>
    <row r="388" spans="1:21">
      <c r="A388" s="12">
        <v>41516</v>
      </c>
      <c r="B388" s="13">
        <v>17</v>
      </c>
      <c r="C388" t="s">
        <v>37</v>
      </c>
      <c r="D388" t="s">
        <v>40</v>
      </c>
      <c r="E388" t="str">
        <f t="shared" si="6"/>
        <v>4151617Average Per Premise50% Cycling</v>
      </c>
      <c r="F388">
        <v>2.543914</v>
      </c>
      <c r="G388">
        <v>3.3368929999999999</v>
      </c>
      <c r="H388">
        <v>3.0949659999999999</v>
      </c>
      <c r="I388">
        <v>89.013900000000007</v>
      </c>
      <c r="J388">
        <v>0.58592370000000005</v>
      </c>
      <c r="K388">
        <v>0.70825369999999999</v>
      </c>
      <c r="L388" s="1">
        <v>0.79297899999999999</v>
      </c>
      <c r="M388" s="1">
        <v>0.87770429999999999</v>
      </c>
      <c r="N388">
        <v>1.0000340000000001</v>
      </c>
      <c r="O388">
        <v>0.34399750000000001</v>
      </c>
      <c r="P388">
        <v>0.46632750000000001</v>
      </c>
      <c r="Q388">
        <v>0.55105280000000001</v>
      </c>
      <c r="R388">
        <v>0.63577810000000001</v>
      </c>
      <c r="S388">
        <v>0.75810809999999995</v>
      </c>
      <c r="T388">
        <v>14</v>
      </c>
      <c r="U388">
        <v>17</v>
      </c>
    </row>
    <row r="389" spans="1:21">
      <c r="A389" s="12">
        <v>41516</v>
      </c>
      <c r="B389" s="13">
        <v>17</v>
      </c>
      <c r="C389" t="s">
        <v>37</v>
      </c>
      <c r="D389" t="s">
        <v>41</v>
      </c>
      <c r="E389" t="str">
        <f t="shared" si="6"/>
        <v>4151617Average Per Premise100% Cycling</v>
      </c>
      <c r="F389">
        <v>1.1493640000000001</v>
      </c>
      <c r="G389">
        <v>2.536546</v>
      </c>
      <c r="H389">
        <v>2.3847670000000001</v>
      </c>
      <c r="I389">
        <v>89.013199999999998</v>
      </c>
      <c r="J389">
        <v>1.216221</v>
      </c>
      <c r="K389">
        <v>1.317226</v>
      </c>
      <c r="L389" s="1">
        <v>1.387181</v>
      </c>
      <c r="M389" s="1">
        <v>1.4571369999999999</v>
      </c>
      <c r="N389">
        <v>1.5581419999999999</v>
      </c>
      <c r="O389">
        <v>1.0644420000000001</v>
      </c>
      <c r="P389">
        <v>1.1654469999999999</v>
      </c>
      <c r="Q389">
        <v>1.235403</v>
      </c>
      <c r="R389">
        <v>1.3053589999999999</v>
      </c>
      <c r="S389">
        <v>1.406363</v>
      </c>
      <c r="T389">
        <v>14</v>
      </c>
      <c r="U389">
        <v>17</v>
      </c>
    </row>
    <row r="390" spans="1:21">
      <c r="A390" s="12">
        <v>41516</v>
      </c>
      <c r="B390" s="13">
        <v>17</v>
      </c>
      <c r="C390" t="s">
        <v>39</v>
      </c>
      <c r="D390" t="s">
        <v>40</v>
      </c>
      <c r="E390" t="str">
        <f t="shared" si="6"/>
        <v>4151617Average Per Ton50% Cycling</v>
      </c>
      <c r="F390">
        <v>0.65792910000000004</v>
      </c>
      <c r="G390">
        <v>0.84838749999999996</v>
      </c>
      <c r="H390">
        <v>0.81578810000000002</v>
      </c>
      <c r="I390">
        <v>89.013900000000007</v>
      </c>
      <c r="J390">
        <v>0.1402484</v>
      </c>
      <c r="K390">
        <v>0.16991290000000001</v>
      </c>
      <c r="L390" s="1">
        <v>0.1904585</v>
      </c>
      <c r="M390" s="1">
        <v>0.211004</v>
      </c>
      <c r="N390">
        <v>0.24066860000000001</v>
      </c>
      <c r="O390">
        <v>0.10764899999999999</v>
      </c>
      <c r="P390">
        <v>0.1373135</v>
      </c>
      <c r="Q390">
        <v>0.1578591</v>
      </c>
      <c r="R390">
        <v>0.1784046</v>
      </c>
      <c r="S390">
        <v>0.20806920000000001</v>
      </c>
      <c r="T390">
        <v>14</v>
      </c>
      <c r="U390">
        <v>17</v>
      </c>
    </row>
    <row r="391" spans="1:21">
      <c r="A391" s="12">
        <v>41516</v>
      </c>
      <c r="B391" s="13">
        <v>17</v>
      </c>
      <c r="C391" t="s">
        <v>39</v>
      </c>
      <c r="D391" t="s">
        <v>41</v>
      </c>
      <c r="E391" t="str">
        <f t="shared" si="6"/>
        <v>4151617Average Per Ton100% Cycling</v>
      </c>
      <c r="F391">
        <v>0.29053499999999999</v>
      </c>
      <c r="G391">
        <v>0.61900160000000004</v>
      </c>
      <c r="H391">
        <v>0.56763110000000006</v>
      </c>
      <c r="I391">
        <v>89.013199999999998</v>
      </c>
      <c r="J391">
        <v>0.28718189999999999</v>
      </c>
      <c r="K391">
        <v>0.31157319999999999</v>
      </c>
      <c r="L391" s="1">
        <v>0.3284667</v>
      </c>
      <c r="M391" s="1">
        <v>0.3453601</v>
      </c>
      <c r="N391">
        <v>0.36975150000000001</v>
      </c>
      <c r="O391">
        <v>0.2358113</v>
      </c>
      <c r="P391">
        <v>0.26020270000000001</v>
      </c>
      <c r="Q391">
        <v>0.27709610000000001</v>
      </c>
      <c r="R391">
        <v>0.29398950000000001</v>
      </c>
      <c r="S391">
        <v>0.31838090000000002</v>
      </c>
      <c r="T391">
        <v>14</v>
      </c>
      <c r="U391">
        <v>17</v>
      </c>
    </row>
    <row r="392" spans="1:21">
      <c r="A392" s="12">
        <v>41516</v>
      </c>
      <c r="B392" s="13">
        <v>18</v>
      </c>
      <c r="C392" t="s">
        <v>38</v>
      </c>
      <c r="D392" t="s">
        <v>40</v>
      </c>
      <c r="E392" t="str">
        <f t="shared" si="6"/>
        <v>4151618Average Per Device50% Cycling</v>
      </c>
      <c r="F392">
        <v>3.2103950000000001</v>
      </c>
      <c r="G392">
        <v>2.9393600000000002</v>
      </c>
      <c r="H392">
        <v>2.80233</v>
      </c>
      <c r="I392">
        <v>85.294399999999996</v>
      </c>
      <c r="J392">
        <v>-0.46999220000000003</v>
      </c>
      <c r="K392">
        <v>-0.3524466</v>
      </c>
      <c r="L392" s="1">
        <v>-0.27103500000000003</v>
      </c>
      <c r="M392" s="1">
        <v>-0.18962329999999999</v>
      </c>
      <c r="N392">
        <v>-7.2077699999999995E-2</v>
      </c>
      <c r="O392">
        <v>-0.60702250000000002</v>
      </c>
      <c r="P392">
        <v>-0.489477</v>
      </c>
      <c r="Q392">
        <v>-0.40806530000000002</v>
      </c>
      <c r="R392">
        <v>-0.32665359999999999</v>
      </c>
      <c r="S392">
        <v>-0.20910809999999999</v>
      </c>
      <c r="T392">
        <v>14</v>
      </c>
      <c r="U392">
        <v>17</v>
      </c>
    </row>
    <row r="393" spans="1:21">
      <c r="A393" s="12">
        <v>41516</v>
      </c>
      <c r="B393" s="13">
        <v>18</v>
      </c>
      <c r="C393" t="s">
        <v>38</v>
      </c>
      <c r="D393" t="s">
        <v>41</v>
      </c>
      <c r="E393" t="str">
        <f t="shared" si="6"/>
        <v>4151618Average Per Device100% Cycling</v>
      </c>
      <c r="F393">
        <v>2.0156299999999998</v>
      </c>
      <c r="G393">
        <v>2.346517</v>
      </c>
      <c r="H393">
        <v>2.1952699999999998</v>
      </c>
      <c r="I393">
        <v>85.393699999999995</v>
      </c>
      <c r="J393">
        <v>0.158388</v>
      </c>
      <c r="K393">
        <v>0.26030209999999998</v>
      </c>
      <c r="L393" s="1">
        <v>0.3308876</v>
      </c>
      <c r="M393" s="1">
        <v>0.40147300000000002</v>
      </c>
      <c r="N393">
        <v>0.50338709999999998</v>
      </c>
      <c r="O393">
        <v>7.1405000000000001E-3</v>
      </c>
      <c r="P393">
        <v>0.1090546</v>
      </c>
      <c r="Q393">
        <v>0.1796401</v>
      </c>
      <c r="R393">
        <v>0.25022549999999999</v>
      </c>
      <c r="S393">
        <v>0.3521396</v>
      </c>
      <c r="T393">
        <v>14</v>
      </c>
      <c r="U393">
        <v>17</v>
      </c>
    </row>
    <row r="394" spans="1:21">
      <c r="A394" s="12">
        <v>41516</v>
      </c>
      <c r="B394" s="13">
        <v>18</v>
      </c>
      <c r="C394" t="s">
        <v>37</v>
      </c>
      <c r="D394" t="s">
        <v>40</v>
      </c>
      <c r="E394" t="str">
        <f t="shared" si="6"/>
        <v>4151618Average Per Premise50% Cycling</v>
      </c>
      <c r="F394">
        <v>3.5677310000000002</v>
      </c>
      <c r="G394">
        <v>3.3111670000000002</v>
      </c>
      <c r="H394">
        <v>3.0711050000000002</v>
      </c>
      <c r="I394">
        <v>85.294399999999996</v>
      </c>
      <c r="J394">
        <v>-0.48835499999999998</v>
      </c>
      <c r="K394">
        <v>-0.35141149999999999</v>
      </c>
      <c r="L394" s="1">
        <v>-0.25656489999999998</v>
      </c>
      <c r="M394" s="1">
        <v>-0.16171820000000001</v>
      </c>
      <c r="N394">
        <v>-2.47747E-2</v>
      </c>
      <c r="O394">
        <v>-0.72841610000000001</v>
      </c>
      <c r="P394">
        <v>-0.59147260000000002</v>
      </c>
      <c r="Q394">
        <v>-0.49662590000000001</v>
      </c>
      <c r="R394">
        <v>-0.4017792</v>
      </c>
      <c r="S394">
        <v>-0.26483570000000001</v>
      </c>
      <c r="T394">
        <v>14</v>
      </c>
      <c r="U394">
        <v>17</v>
      </c>
    </row>
    <row r="395" spans="1:21">
      <c r="A395" s="12">
        <v>41516</v>
      </c>
      <c r="B395" s="13">
        <v>18</v>
      </c>
      <c r="C395" t="s">
        <v>37</v>
      </c>
      <c r="D395" t="s">
        <v>41</v>
      </c>
      <c r="E395" t="str">
        <f t="shared" si="6"/>
        <v>4151618Average Per Premise100% Cycling</v>
      </c>
      <c r="F395">
        <v>2.303188</v>
      </c>
      <c r="G395">
        <v>2.6764999999999999</v>
      </c>
      <c r="H395">
        <v>2.5163470000000001</v>
      </c>
      <c r="I395">
        <v>85.393699999999995</v>
      </c>
      <c r="J395">
        <v>0.17236799999999999</v>
      </c>
      <c r="K395">
        <v>0.29108689999999998</v>
      </c>
      <c r="L395" s="1">
        <v>0.37331130000000001</v>
      </c>
      <c r="M395" s="1">
        <v>0.45553559999999998</v>
      </c>
      <c r="N395">
        <v>0.5742545</v>
      </c>
      <c r="O395">
        <v>1.22151E-2</v>
      </c>
      <c r="P395">
        <v>0.13093399999999999</v>
      </c>
      <c r="Q395">
        <v>0.2131584</v>
      </c>
      <c r="R395">
        <v>0.2953827</v>
      </c>
      <c r="S395">
        <v>0.41410160000000001</v>
      </c>
      <c r="T395">
        <v>14</v>
      </c>
      <c r="U395">
        <v>17</v>
      </c>
    </row>
    <row r="396" spans="1:21">
      <c r="A396" s="12">
        <v>41516</v>
      </c>
      <c r="B396" s="13">
        <v>18</v>
      </c>
      <c r="C396" t="s">
        <v>39</v>
      </c>
      <c r="D396" t="s">
        <v>40</v>
      </c>
      <c r="E396" t="str">
        <f t="shared" si="6"/>
        <v>4151618Average Per Ton50% Cycling</v>
      </c>
      <c r="F396">
        <v>0.91865280000000005</v>
      </c>
      <c r="G396">
        <v>0.84082219999999996</v>
      </c>
      <c r="H396">
        <v>0.80851360000000005</v>
      </c>
      <c r="I396">
        <v>85.294399999999996</v>
      </c>
      <c r="J396">
        <v>-0.13444049999999999</v>
      </c>
      <c r="K396">
        <v>-0.1009949</v>
      </c>
      <c r="L396" s="1">
        <v>-7.78306E-2</v>
      </c>
      <c r="M396" s="1">
        <v>-5.4666300000000001E-2</v>
      </c>
      <c r="N396">
        <v>-2.1220699999999999E-2</v>
      </c>
      <c r="O396">
        <v>-0.16674910000000001</v>
      </c>
      <c r="P396">
        <v>-0.13330359999999999</v>
      </c>
      <c r="Q396">
        <v>-0.1101393</v>
      </c>
      <c r="R396">
        <v>-8.6974899999999994E-2</v>
      </c>
      <c r="S396">
        <v>-5.3529399999999998E-2</v>
      </c>
      <c r="T396">
        <v>14</v>
      </c>
      <c r="U396">
        <v>17</v>
      </c>
    </row>
    <row r="397" spans="1:21">
      <c r="A397" s="12">
        <v>41516</v>
      </c>
      <c r="B397" s="13">
        <v>18</v>
      </c>
      <c r="C397" t="s">
        <v>39</v>
      </c>
      <c r="D397" t="s">
        <v>41</v>
      </c>
      <c r="E397" t="str">
        <f t="shared" si="6"/>
        <v>4151618Average Per Ton100% Cycling</v>
      </c>
      <c r="F397">
        <v>0.55137150000000001</v>
      </c>
      <c r="G397">
        <v>0.65147580000000005</v>
      </c>
      <c r="H397">
        <v>0.5974102</v>
      </c>
      <c r="I397">
        <v>85.393699999999995</v>
      </c>
      <c r="J397">
        <v>5.3591800000000002E-2</v>
      </c>
      <c r="K397">
        <v>8.1071799999999999E-2</v>
      </c>
      <c r="L397" s="1">
        <v>0.10010429999999999</v>
      </c>
      <c r="M397" s="1">
        <v>0.1191369</v>
      </c>
      <c r="N397">
        <v>0.14661689999999999</v>
      </c>
      <c r="O397">
        <v>-4.7380000000000002E-4</v>
      </c>
      <c r="P397">
        <v>2.7006200000000001E-2</v>
      </c>
      <c r="Q397">
        <v>4.6038700000000002E-2</v>
      </c>
      <c r="R397">
        <v>6.5071299999999999E-2</v>
      </c>
      <c r="S397">
        <v>9.2551300000000003E-2</v>
      </c>
      <c r="T397">
        <v>14</v>
      </c>
      <c r="U397">
        <v>17</v>
      </c>
    </row>
    <row r="398" spans="1:21">
      <c r="A398" s="12">
        <v>41516</v>
      </c>
      <c r="B398" s="13">
        <v>19</v>
      </c>
      <c r="C398" t="s">
        <v>38</v>
      </c>
      <c r="D398" t="s">
        <v>40</v>
      </c>
      <c r="E398" t="str">
        <f t="shared" si="6"/>
        <v>4151619Average Per Device50% Cycling</v>
      </c>
      <c r="F398">
        <v>3.161124</v>
      </c>
      <c r="G398">
        <v>2.6995960000000001</v>
      </c>
      <c r="H398">
        <v>2.5737429999999999</v>
      </c>
      <c r="I398">
        <v>82.704499999999996</v>
      </c>
      <c r="J398">
        <v>-0.65351499999999996</v>
      </c>
      <c r="K398">
        <v>-0.54008769999999995</v>
      </c>
      <c r="L398" s="1">
        <v>-0.4615283</v>
      </c>
      <c r="M398" s="1">
        <v>-0.3829689</v>
      </c>
      <c r="N398">
        <v>-0.26954159999999999</v>
      </c>
      <c r="O398">
        <v>-0.7793679</v>
      </c>
      <c r="P398">
        <v>-0.66594050000000005</v>
      </c>
      <c r="Q398">
        <v>-0.58738109999999999</v>
      </c>
      <c r="R398">
        <v>-0.50882170000000004</v>
      </c>
      <c r="S398">
        <v>-0.39539439999999998</v>
      </c>
      <c r="T398">
        <v>14</v>
      </c>
      <c r="U398">
        <v>17</v>
      </c>
    </row>
    <row r="399" spans="1:21">
      <c r="A399" s="12">
        <v>41516</v>
      </c>
      <c r="B399" s="13">
        <v>19</v>
      </c>
      <c r="C399" t="s">
        <v>38</v>
      </c>
      <c r="D399" t="s">
        <v>41</v>
      </c>
      <c r="E399" t="str">
        <f t="shared" si="6"/>
        <v>4151619Average Per Device100% Cycling</v>
      </c>
      <c r="F399">
        <v>2.533992</v>
      </c>
      <c r="G399">
        <v>2.270702</v>
      </c>
      <c r="H399">
        <v>2.1243409999999998</v>
      </c>
      <c r="I399">
        <v>83.061099999999996</v>
      </c>
      <c r="J399">
        <v>-0.45284459999999999</v>
      </c>
      <c r="K399">
        <v>-0.34085389999999999</v>
      </c>
      <c r="L399" s="1">
        <v>-0.26328950000000001</v>
      </c>
      <c r="M399" s="1">
        <v>-0.185725</v>
      </c>
      <c r="N399">
        <v>-7.3734300000000003E-2</v>
      </c>
      <c r="O399">
        <v>-0.59920530000000005</v>
      </c>
      <c r="P399">
        <v>-0.48721449999999999</v>
      </c>
      <c r="Q399">
        <v>-0.40965010000000002</v>
      </c>
      <c r="R399">
        <v>-0.33208569999999998</v>
      </c>
      <c r="S399">
        <v>-0.22009490000000001</v>
      </c>
      <c r="T399">
        <v>14</v>
      </c>
      <c r="U399">
        <v>17</v>
      </c>
    </row>
    <row r="400" spans="1:21">
      <c r="A400" s="12">
        <v>41516</v>
      </c>
      <c r="B400" s="13">
        <v>19</v>
      </c>
      <c r="C400" t="s">
        <v>37</v>
      </c>
      <c r="D400" t="s">
        <v>40</v>
      </c>
      <c r="E400" t="str">
        <f t="shared" si="6"/>
        <v>4151619Average Per Premise50% Cycling</v>
      </c>
      <c r="F400">
        <v>3.4984380000000002</v>
      </c>
      <c r="G400">
        <v>3.0505810000000002</v>
      </c>
      <c r="H400">
        <v>2.8294130000000002</v>
      </c>
      <c r="I400">
        <v>82.704499999999996</v>
      </c>
      <c r="J400">
        <v>-0.6714234</v>
      </c>
      <c r="K400">
        <v>-0.53933850000000005</v>
      </c>
      <c r="L400" s="1">
        <v>-0.4478569</v>
      </c>
      <c r="M400" s="1">
        <v>-0.35637530000000001</v>
      </c>
      <c r="N400">
        <v>-0.2242904</v>
      </c>
      <c r="O400">
        <v>-0.89259189999999999</v>
      </c>
      <c r="P400">
        <v>-0.76050700000000004</v>
      </c>
      <c r="Q400">
        <v>-0.66902539999999999</v>
      </c>
      <c r="R400">
        <v>-0.57754380000000005</v>
      </c>
      <c r="S400">
        <v>-0.44545889999999999</v>
      </c>
      <c r="T400">
        <v>14</v>
      </c>
      <c r="U400">
        <v>17</v>
      </c>
    </row>
    <row r="401" spans="1:21">
      <c r="A401" s="12">
        <v>41516</v>
      </c>
      <c r="B401" s="13">
        <v>19</v>
      </c>
      <c r="C401" t="s">
        <v>37</v>
      </c>
      <c r="D401" t="s">
        <v>41</v>
      </c>
      <c r="E401" t="str">
        <f t="shared" si="6"/>
        <v>4151619Average Per Premise100% Cycling</v>
      </c>
      <c r="F401">
        <v>2.8675709999999999</v>
      </c>
      <c r="G401">
        <v>2.5678640000000001</v>
      </c>
      <c r="H401">
        <v>2.4142109999999999</v>
      </c>
      <c r="I401">
        <v>83.061099999999996</v>
      </c>
      <c r="J401">
        <v>-0.51824950000000003</v>
      </c>
      <c r="K401">
        <v>-0.38913320000000001</v>
      </c>
      <c r="L401" s="1">
        <v>-0.29970770000000002</v>
      </c>
      <c r="M401" s="1">
        <v>-0.2102821</v>
      </c>
      <c r="N401">
        <v>-8.1165799999999996E-2</v>
      </c>
      <c r="O401">
        <v>-0.67190190000000005</v>
      </c>
      <c r="P401">
        <v>-0.54278559999999998</v>
      </c>
      <c r="Q401">
        <v>-0.45336009999999999</v>
      </c>
      <c r="R401">
        <v>-0.36393449999999999</v>
      </c>
      <c r="S401">
        <v>-0.2348182</v>
      </c>
      <c r="T401">
        <v>14</v>
      </c>
      <c r="U401">
        <v>17</v>
      </c>
    </row>
    <row r="402" spans="1:21">
      <c r="A402" s="12">
        <v>41516</v>
      </c>
      <c r="B402" s="13">
        <v>19</v>
      </c>
      <c r="C402" t="s">
        <v>39</v>
      </c>
      <c r="D402" t="s">
        <v>40</v>
      </c>
      <c r="E402" t="str">
        <f t="shared" si="6"/>
        <v>4151619Average Per Ton50% Cycling</v>
      </c>
      <c r="F402">
        <v>0.90923679999999996</v>
      </c>
      <c r="G402">
        <v>0.77926850000000003</v>
      </c>
      <c r="H402">
        <v>0.74932500000000002</v>
      </c>
      <c r="I402">
        <v>82.704499999999996</v>
      </c>
      <c r="J402">
        <v>-0.18509249999999999</v>
      </c>
      <c r="K402">
        <v>-0.15252470000000001</v>
      </c>
      <c r="L402" s="1">
        <v>-0.12996830000000001</v>
      </c>
      <c r="M402" s="1">
        <v>-0.1074119</v>
      </c>
      <c r="N402">
        <v>-7.4844099999999997E-2</v>
      </c>
      <c r="O402">
        <v>-0.2150359</v>
      </c>
      <c r="P402">
        <v>-0.18246809999999999</v>
      </c>
      <c r="Q402">
        <v>-0.15991179999999999</v>
      </c>
      <c r="R402">
        <v>-0.13735539999999999</v>
      </c>
      <c r="S402">
        <v>-0.10478759999999999</v>
      </c>
      <c r="T402">
        <v>14</v>
      </c>
      <c r="U402">
        <v>17</v>
      </c>
    </row>
    <row r="403" spans="1:21">
      <c r="A403" s="12">
        <v>41516</v>
      </c>
      <c r="B403" s="13">
        <v>19</v>
      </c>
      <c r="C403" t="s">
        <v>39</v>
      </c>
      <c r="D403" t="s">
        <v>41</v>
      </c>
      <c r="E403" t="str">
        <f t="shared" si="6"/>
        <v>4151619Average Per Ton100% Cycling</v>
      </c>
      <c r="F403">
        <v>0.69401120000000005</v>
      </c>
      <c r="G403">
        <v>0.62975610000000004</v>
      </c>
      <c r="H403">
        <v>0.57749300000000003</v>
      </c>
      <c r="I403">
        <v>83.061099999999996</v>
      </c>
      <c r="J403">
        <v>-0.11599279999999999</v>
      </c>
      <c r="K403">
        <v>-8.5425699999999993E-2</v>
      </c>
      <c r="L403" s="1">
        <v>-6.4255099999999996E-2</v>
      </c>
      <c r="M403" s="1">
        <v>-4.3084400000000002E-2</v>
      </c>
      <c r="N403">
        <v>-1.25173E-2</v>
      </c>
      <c r="O403">
        <v>-0.16825590000000001</v>
      </c>
      <c r="P403">
        <v>-0.1376888</v>
      </c>
      <c r="Q403">
        <v>-0.1165181</v>
      </c>
      <c r="R403">
        <v>-9.5347500000000002E-2</v>
      </c>
      <c r="S403">
        <v>-6.4780400000000002E-2</v>
      </c>
      <c r="T403">
        <v>14</v>
      </c>
      <c r="U403">
        <v>17</v>
      </c>
    </row>
    <row r="404" spans="1:21">
      <c r="A404" s="12">
        <v>41516</v>
      </c>
      <c r="B404" s="13">
        <v>20</v>
      </c>
      <c r="C404" t="s">
        <v>38</v>
      </c>
      <c r="D404" t="s">
        <v>40</v>
      </c>
      <c r="E404" t="str">
        <f t="shared" si="6"/>
        <v>4151620Average Per Device50% Cycling</v>
      </c>
      <c r="F404">
        <v>2.931613</v>
      </c>
      <c r="G404">
        <v>2.6069179999999998</v>
      </c>
      <c r="H404">
        <v>2.4853860000000001</v>
      </c>
      <c r="I404">
        <v>80.805099999999996</v>
      </c>
      <c r="J404">
        <v>-0.5049939</v>
      </c>
      <c r="K404">
        <v>-0.39847169999999998</v>
      </c>
      <c r="L404" s="1">
        <v>-0.3246946</v>
      </c>
      <c r="M404" s="1">
        <v>-0.25091760000000002</v>
      </c>
      <c r="N404">
        <v>-0.1443953</v>
      </c>
      <c r="O404">
        <v>-0.62652609999999997</v>
      </c>
      <c r="P404">
        <v>-0.52000389999999996</v>
      </c>
      <c r="Q404">
        <v>-0.44622679999999998</v>
      </c>
      <c r="R404">
        <v>-0.3724498</v>
      </c>
      <c r="S404">
        <v>-0.26592749999999998</v>
      </c>
      <c r="T404">
        <v>14</v>
      </c>
      <c r="U404">
        <v>17</v>
      </c>
    </row>
    <row r="405" spans="1:21">
      <c r="A405" s="12">
        <v>41516</v>
      </c>
      <c r="B405" s="13">
        <v>20</v>
      </c>
      <c r="C405" t="s">
        <v>38</v>
      </c>
      <c r="D405" t="s">
        <v>41</v>
      </c>
      <c r="E405" t="str">
        <f t="shared" si="6"/>
        <v>4151620Average Per Device100% Cycling</v>
      </c>
      <c r="F405">
        <v>2.4813350000000001</v>
      </c>
      <c r="G405">
        <v>2.2088779999999999</v>
      </c>
      <c r="H405">
        <v>2.066503</v>
      </c>
      <c r="I405">
        <v>81.322500000000005</v>
      </c>
      <c r="J405">
        <v>-0.45141809999999999</v>
      </c>
      <c r="K405">
        <v>-0.3456864</v>
      </c>
      <c r="L405" s="1">
        <v>-0.2724569</v>
      </c>
      <c r="M405" s="1">
        <v>-0.1992274</v>
      </c>
      <c r="N405">
        <v>-9.3495700000000001E-2</v>
      </c>
      <c r="O405">
        <v>-0.59379380000000004</v>
      </c>
      <c r="P405">
        <v>-0.4880621</v>
      </c>
      <c r="Q405">
        <v>-0.4148326</v>
      </c>
      <c r="R405">
        <v>-0.34160309999999999</v>
      </c>
      <c r="S405">
        <v>-0.23587140000000001</v>
      </c>
      <c r="T405">
        <v>14</v>
      </c>
      <c r="U405">
        <v>17</v>
      </c>
    </row>
    <row r="406" spans="1:21">
      <c r="A406" s="12">
        <v>41516</v>
      </c>
      <c r="B406" s="13">
        <v>20</v>
      </c>
      <c r="C406" t="s">
        <v>37</v>
      </c>
      <c r="D406" t="s">
        <v>40</v>
      </c>
      <c r="E406" t="str">
        <f t="shared" si="6"/>
        <v>4151620Average Per Premise50% Cycling</v>
      </c>
      <c r="F406">
        <v>3.2401409999999999</v>
      </c>
      <c r="G406">
        <v>2.9958300000000002</v>
      </c>
      <c r="H406">
        <v>2.7786309999999999</v>
      </c>
      <c r="I406">
        <v>80.805099999999996</v>
      </c>
      <c r="J406">
        <v>-0.45482349999999999</v>
      </c>
      <c r="K406">
        <v>-0.33045089999999999</v>
      </c>
      <c r="L406" s="1">
        <v>-0.2443109</v>
      </c>
      <c r="M406" s="1">
        <v>-0.1581708</v>
      </c>
      <c r="N406">
        <v>-3.37982E-2</v>
      </c>
      <c r="O406">
        <v>-0.67202260000000003</v>
      </c>
      <c r="P406">
        <v>-0.54764999999999997</v>
      </c>
      <c r="Q406">
        <v>-0.46150989999999997</v>
      </c>
      <c r="R406">
        <v>-0.37536989999999998</v>
      </c>
      <c r="S406">
        <v>-0.25099729999999998</v>
      </c>
      <c r="T406">
        <v>14</v>
      </c>
      <c r="U406">
        <v>17</v>
      </c>
    </row>
    <row r="407" spans="1:21">
      <c r="A407" s="12">
        <v>41516</v>
      </c>
      <c r="B407" s="13">
        <v>20</v>
      </c>
      <c r="C407" t="s">
        <v>37</v>
      </c>
      <c r="D407" t="s">
        <v>41</v>
      </c>
      <c r="E407" t="str">
        <f t="shared" si="6"/>
        <v>4151620Average Per Premise100% Cycling</v>
      </c>
      <c r="F407">
        <v>2.8137780000000001</v>
      </c>
      <c r="G407">
        <v>2.500416</v>
      </c>
      <c r="H407">
        <v>2.3507989999999999</v>
      </c>
      <c r="I407">
        <v>81.322500000000005</v>
      </c>
      <c r="J407">
        <v>-0.52350079999999999</v>
      </c>
      <c r="K407">
        <v>-0.39934920000000002</v>
      </c>
      <c r="L407" s="1">
        <v>-0.31336209999999998</v>
      </c>
      <c r="M407" s="1">
        <v>-0.2273751</v>
      </c>
      <c r="N407">
        <v>-0.1032235</v>
      </c>
      <c r="O407">
        <v>-0.67311750000000004</v>
      </c>
      <c r="P407">
        <v>-0.54896590000000001</v>
      </c>
      <c r="Q407">
        <v>-0.46297880000000002</v>
      </c>
      <c r="R407">
        <v>-0.37699179999999999</v>
      </c>
      <c r="S407">
        <v>-0.25284020000000001</v>
      </c>
      <c r="T407">
        <v>14</v>
      </c>
      <c r="U407">
        <v>17</v>
      </c>
    </row>
    <row r="408" spans="1:21">
      <c r="A408" s="12">
        <v>41516</v>
      </c>
      <c r="B408" s="13">
        <v>20</v>
      </c>
      <c r="C408" t="s">
        <v>39</v>
      </c>
      <c r="D408" t="s">
        <v>40</v>
      </c>
      <c r="E408" t="str">
        <f t="shared" si="6"/>
        <v>4151620Average Per Ton50% Cycling</v>
      </c>
      <c r="F408">
        <v>0.84623820000000005</v>
      </c>
      <c r="G408">
        <v>0.75255349999999999</v>
      </c>
      <c r="H408">
        <v>0.72363659999999996</v>
      </c>
      <c r="I408">
        <v>80.805099999999996</v>
      </c>
      <c r="J408">
        <v>-0.14592849999999999</v>
      </c>
      <c r="K408">
        <v>-0.1150624</v>
      </c>
      <c r="L408" s="1">
        <v>-9.3684699999999996E-2</v>
      </c>
      <c r="M408" s="1">
        <v>-7.2306899999999993E-2</v>
      </c>
      <c r="N408">
        <v>-4.1440900000000003E-2</v>
      </c>
      <c r="O408">
        <v>-0.17484540000000001</v>
      </c>
      <c r="P408">
        <v>-0.14397940000000001</v>
      </c>
      <c r="Q408">
        <v>-0.12260160000000001</v>
      </c>
      <c r="R408">
        <v>-0.10122390000000001</v>
      </c>
      <c r="S408">
        <v>-7.0357799999999998E-2</v>
      </c>
      <c r="T408">
        <v>14</v>
      </c>
      <c r="U408">
        <v>17</v>
      </c>
    </row>
    <row r="409" spans="1:21">
      <c r="A409" s="12">
        <v>41516</v>
      </c>
      <c r="B409" s="13">
        <v>20</v>
      </c>
      <c r="C409" t="s">
        <v>39</v>
      </c>
      <c r="D409" t="s">
        <v>41</v>
      </c>
      <c r="E409" t="str">
        <f t="shared" si="6"/>
        <v>4151620Average Per Ton100% Cycling</v>
      </c>
      <c r="F409">
        <v>0.67998729999999996</v>
      </c>
      <c r="G409">
        <v>0.60937770000000002</v>
      </c>
      <c r="H409">
        <v>0.55880580000000002</v>
      </c>
      <c r="I409">
        <v>81.322500000000005</v>
      </c>
      <c r="J409">
        <v>-0.1187555</v>
      </c>
      <c r="K409">
        <v>-9.0310500000000002E-2</v>
      </c>
      <c r="L409" s="1">
        <v>-7.0609599999999995E-2</v>
      </c>
      <c r="M409" s="1">
        <v>-5.0908599999999998E-2</v>
      </c>
      <c r="N409">
        <v>-2.24636E-2</v>
      </c>
      <c r="O409">
        <v>-0.16932739999999999</v>
      </c>
      <c r="P409">
        <v>-0.14088239999999999</v>
      </c>
      <c r="Q409">
        <v>-0.1211815</v>
      </c>
      <c r="R409">
        <v>-0.1014806</v>
      </c>
      <c r="S409">
        <v>-7.3035600000000006E-2</v>
      </c>
      <c r="T409">
        <v>14</v>
      </c>
      <c r="U409">
        <v>17</v>
      </c>
    </row>
    <row r="410" spans="1:21">
      <c r="A410" s="12">
        <v>41516</v>
      </c>
      <c r="B410" s="13">
        <v>21</v>
      </c>
      <c r="C410" t="s">
        <v>38</v>
      </c>
      <c r="D410" t="s">
        <v>40</v>
      </c>
      <c r="E410" t="str">
        <f t="shared" si="6"/>
        <v>4151621Average Per Device50% Cycling</v>
      </c>
      <c r="F410">
        <v>2.7453379999999998</v>
      </c>
      <c r="G410">
        <v>2.614989</v>
      </c>
      <c r="H410">
        <v>2.49308</v>
      </c>
      <c r="I410">
        <v>79.395099999999999</v>
      </c>
      <c r="J410">
        <v>-0.30956630000000002</v>
      </c>
      <c r="K410">
        <v>-0.2036838</v>
      </c>
      <c r="L410" s="1">
        <v>-0.13034989999999999</v>
      </c>
      <c r="M410" s="1">
        <v>-5.7015999999999997E-2</v>
      </c>
      <c r="N410">
        <v>4.88665E-2</v>
      </c>
      <c r="O410">
        <v>-0.43147469999999999</v>
      </c>
      <c r="P410">
        <v>-0.3255922</v>
      </c>
      <c r="Q410">
        <v>-0.25225829999999999</v>
      </c>
      <c r="R410">
        <v>-0.17892440000000001</v>
      </c>
      <c r="S410">
        <v>-7.3041900000000007E-2</v>
      </c>
      <c r="T410">
        <v>14</v>
      </c>
      <c r="U410">
        <v>17</v>
      </c>
    </row>
    <row r="411" spans="1:21">
      <c r="A411" s="12">
        <v>41516</v>
      </c>
      <c r="B411" s="13">
        <v>21</v>
      </c>
      <c r="C411" t="s">
        <v>38</v>
      </c>
      <c r="D411" t="s">
        <v>41</v>
      </c>
      <c r="E411" t="str">
        <f t="shared" si="6"/>
        <v>4151621Average Per Device100% Cycling</v>
      </c>
      <c r="F411">
        <v>2.4009819999999999</v>
      </c>
      <c r="G411">
        <v>2.1707960000000002</v>
      </c>
      <c r="H411">
        <v>2.030875</v>
      </c>
      <c r="I411">
        <v>79.700599999999994</v>
      </c>
      <c r="J411">
        <v>-0.40856340000000002</v>
      </c>
      <c r="K411">
        <v>-0.30317620000000001</v>
      </c>
      <c r="L411" s="1">
        <v>-0.23018530000000001</v>
      </c>
      <c r="M411" s="1">
        <v>-0.15719440000000001</v>
      </c>
      <c r="N411">
        <v>-5.1807100000000002E-2</v>
      </c>
      <c r="O411">
        <v>-0.54848459999999999</v>
      </c>
      <c r="P411">
        <v>-0.44309739999999997</v>
      </c>
      <c r="Q411">
        <v>-0.3701065</v>
      </c>
      <c r="R411">
        <v>-0.29711559999999998</v>
      </c>
      <c r="S411">
        <v>-0.19172829999999999</v>
      </c>
      <c r="T411">
        <v>14</v>
      </c>
      <c r="U411">
        <v>17</v>
      </c>
    </row>
    <row r="412" spans="1:21">
      <c r="A412" s="12">
        <v>41516</v>
      </c>
      <c r="B412" s="13">
        <v>21</v>
      </c>
      <c r="C412" t="s">
        <v>37</v>
      </c>
      <c r="D412" t="s">
        <v>40</v>
      </c>
      <c r="E412" t="str">
        <f t="shared" si="6"/>
        <v>4151621Average Per Premise50% Cycling</v>
      </c>
      <c r="F412">
        <v>3.032454</v>
      </c>
      <c r="G412">
        <v>2.991428</v>
      </c>
      <c r="H412">
        <v>2.7745489999999999</v>
      </c>
      <c r="I412">
        <v>79.395099999999999</v>
      </c>
      <c r="J412">
        <v>-0.2473245</v>
      </c>
      <c r="K412">
        <v>-0.12544159999999999</v>
      </c>
      <c r="L412" s="1">
        <v>-4.1025899999999997E-2</v>
      </c>
      <c r="M412" s="1">
        <v>4.3389799999999999E-2</v>
      </c>
      <c r="N412">
        <v>0.16527269999999999</v>
      </c>
      <c r="O412">
        <v>-0.46420430000000001</v>
      </c>
      <c r="P412">
        <v>-0.3423214</v>
      </c>
      <c r="Q412">
        <v>-0.25790570000000002</v>
      </c>
      <c r="R412">
        <v>-0.17349000000000001</v>
      </c>
      <c r="S412">
        <v>-5.1607100000000003E-2</v>
      </c>
      <c r="T412">
        <v>14</v>
      </c>
      <c r="U412">
        <v>17</v>
      </c>
    </row>
    <row r="413" spans="1:21">
      <c r="A413" s="12">
        <v>41516</v>
      </c>
      <c r="B413" s="13">
        <v>21</v>
      </c>
      <c r="C413" t="s">
        <v>37</v>
      </c>
      <c r="D413" t="s">
        <v>41</v>
      </c>
      <c r="E413" t="str">
        <f t="shared" si="6"/>
        <v>4151621Average Per Premise100% Cycling</v>
      </c>
      <c r="F413">
        <v>2.7590780000000001</v>
      </c>
      <c r="G413">
        <v>2.4517129999999998</v>
      </c>
      <c r="H413">
        <v>2.3050109999999999</v>
      </c>
      <c r="I413">
        <v>79.700599999999994</v>
      </c>
      <c r="J413">
        <v>-0.51686399999999999</v>
      </c>
      <c r="K413">
        <v>-0.3930903</v>
      </c>
      <c r="L413" s="1">
        <v>-0.3073649</v>
      </c>
      <c r="M413" s="1">
        <v>-0.22163959999999999</v>
      </c>
      <c r="N413">
        <v>-9.7865900000000006E-2</v>
      </c>
      <c r="O413">
        <v>-0.66356630000000005</v>
      </c>
      <c r="P413">
        <v>-0.53979250000000001</v>
      </c>
      <c r="Q413">
        <v>-0.4540672</v>
      </c>
      <c r="R413">
        <v>-0.3683419</v>
      </c>
      <c r="S413">
        <v>-0.24456820000000001</v>
      </c>
      <c r="T413">
        <v>14</v>
      </c>
      <c r="U413">
        <v>17</v>
      </c>
    </row>
    <row r="414" spans="1:21">
      <c r="A414" s="12">
        <v>41516</v>
      </c>
      <c r="B414" s="13">
        <v>21</v>
      </c>
      <c r="C414" t="s">
        <v>39</v>
      </c>
      <c r="D414" t="s">
        <v>40</v>
      </c>
      <c r="E414" t="str">
        <f t="shared" si="6"/>
        <v>4151621Average Per Ton50% Cycling</v>
      </c>
      <c r="F414">
        <v>0.79091080000000002</v>
      </c>
      <c r="G414">
        <v>0.75746709999999995</v>
      </c>
      <c r="H414">
        <v>0.72836140000000005</v>
      </c>
      <c r="I414">
        <v>79.395099999999999</v>
      </c>
      <c r="J414">
        <v>-8.5219900000000001E-2</v>
      </c>
      <c r="K414">
        <v>-5.4630100000000001E-2</v>
      </c>
      <c r="L414" s="1">
        <v>-3.34437E-2</v>
      </c>
      <c r="M414" s="1">
        <v>-1.22573E-2</v>
      </c>
      <c r="N414">
        <v>1.8332500000000002E-2</v>
      </c>
      <c r="O414">
        <v>-0.1143256</v>
      </c>
      <c r="P414">
        <v>-8.3735799999999999E-2</v>
      </c>
      <c r="Q414">
        <v>-6.2549400000000005E-2</v>
      </c>
      <c r="R414">
        <v>-4.1362999999999997E-2</v>
      </c>
      <c r="S414">
        <v>-1.07732E-2</v>
      </c>
      <c r="T414">
        <v>14</v>
      </c>
      <c r="U414">
        <v>17</v>
      </c>
    </row>
    <row r="415" spans="1:21">
      <c r="A415" s="12">
        <v>41516</v>
      </c>
      <c r="B415" s="13">
        <v>21</v>
      </c>
      <c r="C415" t="s">
        <v>39</v>
      </c>
      <c r="D415" t="s">
        <v>41</v>
      </c>
      <c r="E415" t="str">
        <f t="shared" si="6"/>
        <v>4151621Average Per Ton100% Cycling</v>
      </c>
      <c r="F415">
        <v>0.66398699999999999</v>
      </c>
      <c r="G415">
        <v>0.59559229999999996</v>
      </c>
      <c r="H415">
        <v>0.54616450000000005</v>
      </c>
      <c r="I415">
        <v>79.700599999999994</v>
      </c>
      <c r="J415">
        <v>-0.1159231</v>
      </c>
      <c r="K415">
        <v>-8.7842900000000002E-2</v>
      </c>
      <c r="L415" s="1">
        <v>-6.8394700000000003E-2</v>
      </c>
      <c r="M415" s="1">
        <v>-4.8946400000000001E-2</v>
      </c>
      <c r="N415">
        <v>-2.0866200000000001E-2</v>
      </c>
      <c r="O415">
        <v>-0.165351</v>
      </c>
      <c r="P415">
        <v>-0.1372708</v>
      </c>
      <c r="Q415">
        <v>-0.1178225</v>
      </c>
      <c r="R415">
        <v>-9.8374299999999998E-2</v>
      </c>
      <c r="S415">
        <v>-7.0294099999999998E-2</v>
      </c>
      <c r="T415">
        <v>14</v>
      </c>
      <c r="U415">
        <v>17</v>
      </c>
    </row>
    <row r="416" spans="1:21">
      <c r="A416" s="12">
        <v>41516</v>
      </c>
      <c r="B416" s="13">
        <v>22</v>
      </c>
      <c r="C416" t="s">
        <v>38</v>
      </c>
      <c r="D416" t="s">
        <v>40</v>
      </c>
      <c r="E416" t="str">
        <f t="shared" si="6"/>
        <v>4151622Average Per Device50% Cycling</v>
      </c>
      <c r="F416">
        <v>2.4907210000000002</v>
      </c>
      <c r="G416">
        <v>2.3964249999999998</v>
      </c>
      <c r="H416">
        <v>2.2847059999999999</v>
      </c>
      <c r="I416">
        <v>78.971100000000007</v>
      </c>
      <c r="J416">
        <v>-0.26509899999999997</v>
      </c>
      <c r="K416">
        <v>-0.16418720000000001</v>
      </c>
      <c r="L416" s="1">
        <v>-9.4296000000000005E-2</v>
      </c>
      <c r="M416" s="1">
        <v>-2.4404800000000001E-2</v>
      </c>
      <c r="N416">
        <v>7.6507099999999995E-2</v>
      </c>
      <c r="O416">
        <v>-0.37681819999999999</v>
      </c>
      <c r="P416">
        <v>-0.27590629999999999</v>
      </c>
      <c r="Q416">
        <v>-0.20601510000000001</v>
      </c>
      <c r="R416">
        <v>-0.13612389999999999</v>
      </c>
      <c r="S416">
        <v>-3.5212100000000003E-2</v>
      </c>
      <c r="T416">
        <v>14</v>
      </c>
      <c r="U416">
        <v>17</v>
      </c>
    </row>
    <row r="417" spans="1:21">
      <c r="A417" s="12">
        <v>41516</v>
      </c>
      <c r="B417" s="13">
        <v>22</v>
      </c>
      <c r="C417" t="s">
        <v>38</v>
      </c>
      <c r="D417" t="s">
        <v>41</v>
      </c>
      <c r="E417" t="str">
        <f t="shared" si="6"/>
        <v>4151622Average Per Device100% Cycling</v>
      </c>
      <c r="F417">
        <v>2.1823649999999999</v>
      </c>
      <c r="G417">
        <v>2.0740669999999999</v>
      </c>
      <c r="H417">
        <v>1.94038</v>
      </c>
      <c r="I417">
        <v>79.290899999999993</v>
      </c>
      <c r="J417">
        <v>-0.27542369999999999</v>
      </c>
      <c r="K417">
        <v>-0.1766848</v>
      </c>
      <c r="L417" s="1">
        <v>-0.10829850000000001</v>
      </c>
      <c r="M417" s="1">
        <v>-3.9912299999999998E-2</v>
      </c>
      <c r="N417">
        <v>5.8826700000000003E-2</v>
      </c>
      <c r="O417">
        <v>-0.40911019999999998</v>
      </c>
      <c r="P417">
        <v>-0.31037120000000001</v>
      </c>
      <c r="Q417">
        <v>-0.24198500000000001</v>
      </c>
      <c r="R417">
        <v>-0.17359869999999999</v>
      </c>
      <c r="S417">
        <v>-7.4859800000000004E-2</v>
      </c>
      <c r="T417">
        <v>14</v>
      </c>
      <c r="U417">
        <v>17</v>
      </c>
    </row>
    <row r="418" spans="1:21">
      <c r="A418" s="12">
        <v>41516</v>
      </c>
      <c r="B418" s="13">
        <v>22</v>
      </c>
      <c r="C418" t="s">
        <v>37</v>
      </c>
      <c r="D418" t="s">
        <v>40</v>
      </c>
      <c r="E418" t="str">
        <f t="shared" si="6"/>
        <v>4151622Average Per Premise50% Cycling</v>
      </c>
      <c r="F418">
        <v>2.7682920000000002</v>
      </c>
      <c r="G418">
        <v>2.7591000000000001</v>
      </c>
      <c r="H418">
        <v>2.5590639999999998</v>
      </c>
      <c r="I418">
        <v>78.971100000000007</v>
      </c>
      <c r="J418">
        <v>-0.20617730000000001</v>
      </c>
      <c r="K418">
        <v>-8.9796600000000004E-2</v>
      </c>
      <c r="L418" s="1">
        <v>-9.1918E-3</v>
      </c>
      <c r="M418" s="1">
        <v>7.1413099999999993E-2</v>
      </c>
      <c r="N418">
        <v>0.18779380000000001</v>
      </c>
      <c r="O418">
        <v>-0.4062134</v>
      </c>
      <c r="P418">
        <v>-0.2898327</v>
      </c>
      <c r="Q418">
        <v>-0.20922779999999999</v>
      </c>
      <c r="R418">
        <v>-0.12862290000000001</v>
      </c>
      <c r="S418">
        <v>-1.22422E-2</v>
      </c>
      <c r="T418">
        <v>14</v>
      </c>
      <c r="U418">
        <v>17</v>
      </c>
    </row>
    <row r="419" spans="1:21">
      <c r="A419" s="12">
        <v>41516</v>
      </c>
      <c r="B419" s="13">
        <v>22</v>
      </c>
      <c r="C419" t="s">
        <v>37</v>
      </c>
      <c r="D419" t="s">
        <v>41</v>
      </c>
      <c r="E419" t="str">
        <f t="shared" si="6"/>
        <v>4151622Average Per Premise100% Cycling</v>
      </c>
      <c r="F419">
        <v>2.5341879999999999</v>
      </c>
      <c r="G419">
        <v>2.371753</v>
      </c>
      <c r="H419">
        <v>2.2298360000000002</v>
      </c>
      <c r="I419">
        <v>79.290899999999993</v>
      </c>
      <c r="J419">
        <v>-0.36246149999999999</v>
      </c>
      <c r="K419">
        <v>-0.2442838</v>
      </c>
      <c r="L419" s="1">
        <v>-0.1624343</v>
      </c>
      <c r="M419" s="1">
        <v>-8.0584799999999998E-2</v>
      </c>
      <c r="N419">
        <v>3.7592800000000003E-2</v>
      </c>
      <c r="O419">
        <v>-0.50437949999999998</v>
      </c>
      <c r="P419">
        <v>-0.38620179999999998</v>
      </c>
      <c r="Q419">
        <v>-0.30435230000000002</v>
      </c>
      <c r="R419">
        <v>-0.2225028</v>
      </c>
      <c r="S419">
        <v>-0.1043251</v>
      </c>
      <c r="T419">
        <v>14</v>
      </c>
      <c r="U419">
        <v>17</v>
      </c>
    </row>
    <row r="420" spans="1:21">
      <c r="A420" s="12">
        <v>41516</v>
      </c>
      <c r="B420" s="13">
        <v>22</v>
      </c>
      <c r="C420" t="s">
        <v>39</v>
      </c>
      <c r="D420" t="s">
        <v>40</v>
      </c>
      <c r="E420" t="str">
        <f t="shared" si="6"/>
        <v>4151622Average Per Ton50% Cycling</v>
      </c>
      <c r="F420">
        <v>0.71314140000000004</v>
      </c>
      <c r="G420">
        <v>0.69432190000000005</v>
      </c>
      <c r="H420">
        <v>0.66764250000000003</v>
      </c>
      <c r="I420">
        <v>78.971100000000007</v>
      </c>
      <c r="J420">
        <v>-6.80399E-2</v>
      </c>
      <c r="K420">
        <v>-3.8960099999999998E-2</v>
      </c>
      <c r="L420" s="1">
        <v>-1.8819499999999999E-2</v>
      </c>
      <c r="M420" s="1">
        <v>1.3211E-3</v>
      </c>
      <c r="N420">
        <v>3.0400900000000002E-2</v>
      </c>
      <c r="O420">
        <v>-9.4719300000000006E-2</v>
      </c>
      <c r="P420">
        <v>-6.5639500000000003E-2</v>
      </c>
      <c r="Q420">
        <v>-4.5498900000000002E-2</v>
      </c>
      <c r="R420">
        <v>-2.53583E-2</v>
      </c>
      <c r="S420">
        <v>3.7215E-3</v>
      </c>
      <c r="T420">
        <v>14</v>
      </c>
      <c r="U420">
        <v>17</v>
      </c>
    </row>
    <row r="421" spans="1:21">
      <c r="A421" s="12">
        <v>41516</v>
      </c>
      <c r="B421" s="13">
        <v>22</v>
      </c>
      <c r="C421" t="s">
        <v>39</v>
      </c>
      <c r="D421" t="s">
        <v>41</v>
      </c>
      <c r="E421" t="str">
        <f t="shared" si="6"/>
        <v>4151622Average Per Ton100% Cycling</v>
      </c>
      <c r="F421">
        <v>0.60436140000000005</v>
      </c>
      <c r="G421">
        <v>0.56749090000000002</v>
      </c>
      <c r="H421">
        <v>0.52039519999999995</v>
      </c>
      <c r="I421">
        <v>79.290899999999993</v>
      </c>
      <c r="J421">
        <v>-8.1240000000000007E-2</v>
      </c>
      <c r="K421">
        <v>-5.5026100000000001E-2</v>
      </c>
      <c r="L421" s="1">
        <v>-3.68705E-2</v>
      </c>
      <c r="M421" s="1">
        <v>-1.87148E-2</v>
      </c>
      <c r="N421">
        <v>7.4990999999999999E-3</v>
      </c>
      <c r="O421">
        <v>-0.1283357</v>
      </c>
      <c r="P421">
        <v>-0.1021219</v>
      </c>
      <c r="Q421">
        <v>-8.3966200000000005E-2</v>
      </c>
      <c r="R421">
        <v>-6.5810499999999994E-2</v>
      </c>
      <c r="S421">
        <v>-3.9596699999999999E-2</v>
      </c>
      <c r="T421">
        <v>14</v>
      </c>
      <c r="U421">
        <v>17</v>
      </c>
    </row>
    <row r="422" spans="1:21">
      <c r="A422" s="12">
        <v>41516</v>
      </c>
      <c r="B422" s="13">
        <v>23</v>
      </c>
      <c r="C422" t="s">
        <v>38</v>
      </c>
      <c r="D422" t="s">
        <v>40</v>
      </c>
      <c r="E422" t="str">
        <f t="shared" si="6"/>
        <v>4151623Average Per Device50% Cycling</v>
      </c>
      <c r="F422">
        <v>2.1887110000000001</v>
      </c>
      <c r="G422">
        <v>2.0715300000000001</v>
      </c>
      <c r="H422">
        <v>1.9749570000000001</v>
      </c>
      <c r="I422">
        <v>78.597399999999993</v>
      </c>
      <c r="J422">
        <v>-0.27896929999999998</v>
      </c>
      <c r="K422">
        <v>-0.1833835</v>
      </c>
      <c r="L422" s="1">
        <v>-0.1171811</v>
      </c>
      <c r="M422" s="1">
        <v>-5.0978599999999999E-2</v>
      </c>
      <c r="N422">
        <v>4.4607099999999997E-2</v>
      </c>
      <c r="O422">
        <v>-0.37554209999999999</v>
      </c>
      <c r="P422">
        <v>-0.27995639999999999</v>
      </c>
      <c r="Q422">
        <v>-0.2137539</v>
      </c>
      <c r="R422">
        <v>-0.1475515</v>
      </c>
      <c r="S422">
        <v>-5.1965699999999997E-2</v>
      </c>
      <c r="T422">
        <v>14</v>
      </c>
      <c r="U422">
        <v>17</v>
      </c>
    </row>
    <row r="423" spans="1:21">
      <c r="A423" s="12">
        <v>41516</v>
      </c>
      <c r="B423" s="13">
        <v>23</v>
      </c>
      <c r="C423" t="s">
        <v>38</v>
      </c>
      <c r="D423" t="s">
        <v>41</v>
      </c>
      <c r="E423" t="str">
        <f t="shared" si="6"/>
        <v>4151623Average Per Device100% Cycling</v>
      </c>
      <c r="F423">
        <v>1.881793</v>
      </c>
      <c r="G423">
        <v>1.8162119999999999</v>
      </c>
      <c r="H423">
        <v>1.699146</v>
      </c>
      <c r="I423">
        <v>79.104500000000002</v>
      </c>
      <c r="J423">
        <v>-0.21834419999999999</v>
      </c>
      <c r="K423">
        <v>-0.12808990000000001</v>
      </c>
      <c r="L423" s="1">
        <v>-6.5580100000000002E-2</v>
      </c>
      <c r="M423" s="1">
        <v>-3.0703000000000002E-3</v>
      </c>
      <c r="N423">
        <v>8.7183899999999995E-2</v>
      </c>
      <c r="O423">
        <v>-0.33541029999999999</v>
      </c>
      <c r="P423">
        <v>-0.24515609999999999</v>
      </c>
      <c r="Q423">
        <v>-0.18264630000000001</v>
      </c>
      <c r="R423">
        <v>-0.12013649999999999</v>
      </c>
      <c r="S423">
        <v>-2.9882200000000001E-2</v>
      </c>
      <c r="T423">
        <v>14</v>
      </c>
      <c r="U423">
        <v>17</v>
      </c>
    </row>
    <row r="424" spans="1:21">
      <c r="A424" s="12">
        <v>41516</v>
      </c>
      <c r="B424" s="13">
        <v>23</v>
      </c>
      <c r="C424" t="s">
        <v>37</v>
      </c>
      <c r="D424" t="s">
        <v>40</v>
      </c>
      <c r="E424" t="str">
        <f t="shared" si="6"/>
        <v>4151623Average Per Premise50% Cycling</v>
      </c>
      <c r="F424">
        <v>2.4386459999999999</v>
      </c>
      <c r="G424">
        <v>2.3636110000000001</v>
      </c>
      <c r="H424">
        <v>2.1922489999999999</v>
      </c>
      <c r="I424">
        <v>78.597399999999993</v>
      </c>
      <c r="J424">
        <v>-0.25622060000000002</v>
      </c>
      <c r="K424">
        <v>-0.14917459999999999</v>
      </c>
      <c r="L424" s="1">
        <v>-7.5034900000000002E-2</v>
      </c>
      <c r="M424" s="1">
        <v>-8.9510000000000002E-4</v>
      </c>
      <c r="N424">
        <v>0.10615090000000001</v>
      </c>
      <c r="O424">
        <v>-0.42758350000000001</v>
      </c>
      <c r="P424">
        <v>-0.32053739999999997</v>
      </c>
      <c r="Q424">
        <v>-0.2463977</v>
      </c>
      <c r="R424">
        <v>-0.17225799999999999</v>
      </c>
      <c r="S424">
        <v>-6.5212000000000006E-2</v>
      </c>
      <c r="T424">
        <v>14</v>
      </c>
      <c r="U424">
        <v>17</v>
      </c>
    </row>
    <row r="425" spans="1:21">
      <c r="A425" s="12">
        <v>41516</v>
      </c>
      <c r="B425" s="13">
        <v>23</v>
      </c>
      <c r="C425" t="s">
        <v>37</v>
      </c>
      <c r="D425" t="s">
        <v>41</v>
      </c>
      <c r="E425" t="str">
        <f t="shared" si="6"/>
        <v>4151623Average Per Premise100% Cycling</v>
      </c>
      <c r="F425">
        <v>2.185181</v>
      </c>
      <c r="G425">
        <v>2.076638</v>
      </c>
      <c r="H425">
        <v>1.9523779999999999</v>
      </c>
      <c r="I425">
        <v>79.104500000000002</v>
      </c>
      <c r="J425">
        <v>-0.28597909999999999</v>
      </c>
      <c r="K425">
        <v>-0.1811488</v>
      </c>
      <c r="L425" s="1">
        <v>-0.1085436</v>
      </c>
      <c r="M425" s="1">
        <v>-3.5938499999999998E-2</v>
      </c>
      <c r="N425">
        <v>6.8891800000000003E-2</v>
      </c>
      <c r="O425">
        <v>-0.4102382</v>
      </c>
      <c r="P425">
        <v>-0.30540790000000001</v>
      </c>
      <c r="Q425">
        <v>-0.2328027</v>
      </c>
      <c r="R425">
        <v>-0.1601976</v>
      </c>
      <c r="S425">
        <v>-5.5367300000000001E-2</v>
      </c>
      <c r="T425">
        <v>14</v>
      </c>
      <c r="U425">
        <v>17</v>
      </c>
    </row>
    <row r="426" spans="1:21">
      <c r="A426" s="12">
        <v>41516</v>
      </c>
      <c r="B426" s="13">
        <v>23</v>
      </c>
      <c r="C426" t="s">
        <v>39</v>
      </c>
      <c r="D426" t="s">
        <v>40</v>
      </c>
      <c r="E426" t="str">
        <f t="shared" si="6"/>
        <v>4151623Average Per Ton50% Cycling</v>
      </c>
      <c r="F426">
        <v>0.62846429999999998</v>
      </c>
      <c r="G426">
        <v>0.59499349999999995</v>
      </c>
      <c r="H426">
        <v>0.5721309</v>
      </c>
      <c r="I426">
        <v>78.597399999999993</v>
      </c>
      <c r="J426">
        <v>-7.8520300000000001E-2</v>
      </c>
      <c r="K426">
        <v>-5.1904699999999998E-2</v>
      </c>
      <c r="L426" s="1">
        <v>-3.3470800000000002E-2</v>
      </c>
      <c r="M426" s="1">
        <v>-1.5036900000000001E-2</v>
      </c>
      <c r="N426">
        <v>1.1578700000000001E-2</v>
      </c>
      <c r="O426">
        <v>-0.1013829</v>
      </c>
      <c r="P426">
        <v>-7.4767399999999998E-2</v>
      </c>
      <c r="Q426">
        <v>-5.6333500000000002E-2</v>
      </c>
      <c r="R426">
        <v>-3.7899599999999999E-2</v>
      </c>
      <c r="S426">
        <v>-1.1284000000000001E-2</v>
      </c>
      <c r="T426">
        <v>14</v>
      </c>
      <c r="U426">
        <v>17</v>
      </c>
    </row>
    <row r="427" spans="1:21">
      <c r="A427" s="12">
        <v>41516</v>
      </c>
      <c r="B427" s="13">
        <v>23</v>
      </c>
      <c r="C427" t="s">
        <v>39</v>
      </c>
      <c r="D427" t="s">
        <v>41</v>
      </c>
      <c r="E427" t="str">
        <f t="shared" si="6"/>
        <v>4151623Average Per Ton100% Cycling</v>
      </c>
      <c r="F427">
        <v>0.52051020000000003</v>
      </c>
      <c r="G427">
        <v>0.49160769999999998</v>
      </c>
      <c r="H427">
        <v>0.45080949999999997</v>
      </c>
      <c r="I427">
        <v>79.104500000000002</v>
      </c>
      <c r="J427">
        <v>-6.9119100000000003E-2</v>
      </c>
      <c r="K427">
        <v>-4.5358799999999998E-2</v>
      </c>
      <c r="L427" s="1">
        <v>-2.8902500000000001E-2</v>
      </c>
      <c r="M427" s="1">
        <v>-1.2446199999999999E-2</v>
      </c>
      <c r="N427">
        <v>1.13142E-2</v>
      </c>
      <c r="O427">
        <v>-0.1099173</v>
      </c>
      <c r="P427">
        <v>-8.6156999999999997E-2</v>
      </c>
      <c r="Q427">
        <v>-6.9700700000000004E-2</v>
      </c>
      <c r="R427">
        <v>-5.3244399999999997E-2</v>
      </c>
      <c r="S427">
        <v>-2.9484099999999999E-2</v>
      </c>
      <c r="T427">
        <v>14</v>
      </c>
      <c r="U427">
        <v>17</v>
      </c>
    </row>
    <row r="428" spans="1:21">
      <c r="A428" s="12">
        <v>41516</v>
      </c>
      <c r="B428" s="13">
        <v>24</v>
      </c>
      <c r="C428" t="s">
        <v>38</v>
      </c>
      <c r="D428" t="s">
        <v>40</v>
      </c>
      <c r="E428" t="str">
        <f t="shared" si="6"/>
        <v>4151624Average Per Device50% Cycling</v>
      </c>
      <c r="F428">
        <v>1.696663</v>
      </c>
      <c r="G428">
        <v>1.7232510000000001</v>
      </c>
      <c r="H428">
        <v>1.642914</v>
      </c>
      <c r="I428">
        <v>77.647800000000004</v>
      </c>
      <c r="J428">
        <v>-0.1181449</v>
      </c>
      <c r="K428">
        <v>-3.26358E-2</v>
      </c>
      <c r="L428" s="1">
        <v>2.65875E-2</v>
      </c>
      <c r="M428" s="1">
        <v>8.5810800000000007E-2</v>
      </c>
      <c r="N428">
        <v>0.1713199</v>
      </c>
      <c r="O428">
        <v>-0.1984814</v>
      </c>
      <c r="P428">
        <v>-0.1129723</v>
      </c>
      <c r="Q428">
        <v>-5.3748999999999998E-2</v>
      </c>
      <c r="R428">
        <v>5.4743999999999999E-3</v>
      </c>
      <c r="S428">
        <v>9.0983400000000006E-2</v>
      </c>
      <c r="T428">
        <v>14</v>
      </c>
      <c r="U428">
        <v>17</v>
      </c>
    </row>
    <row r="429" spans="1:21">
      <c r="A429" s="12">
        <v>41516</v>
      </c>
      <c r="B429" s="13">
        <v>24</v>
      </c>
      <c r="C429" t="s">
        <v>38</v>
      </c>
      <c r="D429" t="s">
        <v>41</v>
      </c>
      <c r="E429" t="str">
        <f t="shared" si="6"/>
        <v>4151624Average Per Device100% Cycling</v>
      </c>
      <c r="F429">
        <v>1.539121</v>
      </c>
      <c r="G429">
        <v>1.418353</v>
      </c>
      <c r="H429">
        <v>1.3269310000000001</v>
      </c>
      <c r="I429">
        <v>77.753500000000003</v>
      </c>
      <c r="J429">
        <v>-0.25172549999999999</v>
      </c>
      <c r="K429">
        <v>-0.17435490000000001</v>
      </c>
      <c r="L429" s="1">
        <v>-0.1207683</v>
      </c>
      <c r="M429" s="1">
        <v>-6.7181699999999997E-2</v>
      </c>
      <c r="N429">
        <v>1.0188900000000001E-2</v>
      </c>
      <c r="O429">
        <v>-0.34314709999999998</v>
      </c>
      <c r="P429">
        <v>-0.26577650000000003</v>
      </c>
      <c r="Q429">
        <v>-0.21218989999999999</v>
      </c>
      <c r="R429">
        <v>-0.1586033</v>
      </c>
      <c r="S429">
        <v>-8.1232700000000005E-2</v>
      </c>
      <c r="T429">
        <v>14</v>
      </c>
      <c r="U429">
        <v>17</v>
      </c>
    </row>
    <row r="430" spans="1:21">
      <c r="A430" s="12">
        <v>41516</v>
      </c>
      <c r="B430" s="13">
        <v>24</v>
      </c>
      <c r="C430" t="s">
        <v>37</v>
      </c>
      <c r="D430" t="s">
        <v>40</v>
      </c>
      <c r="E430" t="str">
        <f t="shared" si="6"/>
        <v>4151624Average Per Premise50% Cycling</v>
      </c>
      <c r="F430">
        <v>1.909389</v>
      </c>
      <c r="G430">
        <v>1.9596009999999999</v>
      </c>
      <c r="H430">
        <v>1.817529</v>
      </c>
      <c r="I430">
        <v>77.647800000000004</v>
      </c>
      <c r="J430">
        <v>-0.1140128</v>
      </c>
      <c r="K430">
        <v>-1.6987700000000001E-2</v>
      </c>
      <c r="L430" s="1">
        <v>5.0211499999999999E-2</v>
      </c>
      <c r="M430" s="1">
        <v>0.1174108</v>
      </c>
      <c r="N430">
        <v>0.21443580000000001</v>
      </c>
      <c r="O430">
        <v>-0.2560847</v>
      </c>
      <c r="P430">
        <v>-0.1590597</v>
      </c>
      <c r="Q430">
        <v>-9.1860399999999995E-2</v>
      </c>
      <c r="R430">
        <v>-2.4661200000000001E-2</v>
      </c>
      <c r="S430">
        <v>7.2363899999999995E-2</v>
      </c>
      <c r="T430">
        <v>14</v>
      </c>
      <c r="U430">
        <v>17</v>
      </c>
    </row>
    <row r="431" spans="1:21">
      <c r="A431" s="12">
        <v>41516</v>
      </c>
      <c r="B431" s="13">
        <v>24</v>
      </c>
      <c r="C431" t="s">
        <v>37</v>
      </c>
      <c r="D431" t="s">
        <v>41</v>
      </c>
      <c r="E431" t="str">
        <f t="shared" si="6"/>
        <v>4151624Average Per Premise100% Cycling</v>
      </c>
      <c r="F431">
        <v>1.789344</v>
      </c>
      <c r="G431">
        <v>1.670957</v>
      </c>
      <c r="H431">
        <v>1.570973</v>
      </c>
      <c r="I431">
        <v>77.753500000000003</v>
      </c>
      <c r="J431">
        <v>-0.27889209999999998</v>
      </c>
      <c r="K431">
        <v>-0.18406400000000001</v>
      </c>
      <c r="L431" s="1">
        <v>-0.1183864</v>
      </c>
      <c r="M431" s="1">
        <v>-5.27088E-2</v>
      </c>
      <c r="N431">
        <v>4.2119299999999998E-2</v>
      </c>
      <c r="O431">
        <v>-0.37887660000000001</v>
      </c>
      <c r="P431">
        <v>-0.28404859999999998</v>
      </c>
      <c r="Q431">
        <v>-0.21837090000000001</v>
      </c>
      <c r="R431">
        <v>-0.1526933</v>
      </c>
      <c r="S431">
        <v>-5.7865199999999999E-2</v>
      </c>
      <c r="T431">
        <v>14</v>
      </c>
      <c r="U431">
        <v>17</v>
      </c>
    </row>
    <row r="432" spans="1:21">
      <c r="A432" s="12">
        <v>41516</v>
      </c>
      <c r="B432" s="13">
        <v>24</v>
      </c>
      <c r="C432" t="s">
        <v>39</v>
      </c>
      <c r="D432" t="s">
        <v>40</v>
      </c>
      <c r="E432" t="str">
        <f t="shared" si="6"/>
        <v>4151624Average Per Ton50% Cycling</v>
      </c>
      <c r="F432">
        <v>0.4870604</v>
      </c>
      <c r="G432">
        <v>0.49786770000000002</v>
      </c>
      <c r="H432">
        <v>0.47873710000000003</v>
      </c>
      <c r="I432">
        <v>77.647800000000004</v>
      </c>
      <c r="J432">
        <v>-2.9685699999999999E-2</v>
      </c>
      <c r="K432">
        <v>-5.7621E-3</v>
      </c>
      <c r="L432" s="1">
        <v>1.08074E-2</v>
      </c>
      <c r="M432" s="1">
        <v>2.73768E-2</v>
      </c>
      <c r="N432">
        <v>5.1300400000000003E-2</v>
      </c>
      <c r="O432">
        <v>-4.88163E-2</v>
      </c>
      <c r="P432">
        <v>-2.48927E-2</v>
      </c>
      <c r="Q432">
        <v>-8.3233000000000005E-3</v>
      </c>
      <c r="R432">
        <v>8.2462000000000004E-3</v>
      </c>
      <c r="S432">
        <v>3.2169799999999998E-2</v>
      </c>
      <c r="T432">
        <v>14</v>
      </c>
      <c r="U432">
        <v>17</v>
      </c>
    </row>
    <row r="433" spans="1:21">
      <c r="A433" s="12">
        <v>41516</v>
      </c>
      <c r="B433" s="13">
        <v>24</v>
      </c>
      <c r="C433" t="s">
        <v>39</v>
      </c>
      <c r="D433" t="s">
        <v>41</v>
      </c>
      <c r="E433" t="str">
        <f t="shared" si="6"/>
        <v>4151624Average Per Ton100% Cycling</v>
      </c>
      <c r="F433">
        <v>0.42723489999999997</v>
      </c>
      <c r="G433">
        <v>0.38536049999999999</v>
      </c>
      <c r="H433">
        <v>0.35337970000000002</v>
      </c>
      <c r="I433">
        <v>77.753500000000003</v>
      </c>
      <c r="J433">
        <v>-7.7095300000000005E-2</v>
      </c>
      <c r="K433">
        <v>-5.6286500000000003E-2</v>
      </c>
      <c r="L433" s="1">
        <v>-4.1874300000000003E-2</v>
      </c>
      <c r="M433" s="1">
        <v>-2.7462199999999999E-2</v>
      </c>
      <c r="N433">
        <v>-6.6533E-3</v>
      </c>
      <c r="O433">
        <v>-0.1090761</v>
      </c>
      <c r="P433">
        <v>-8.8267300000000007E-2</v>
      </c>
      <c r="Q433">
        <v>-7.3855199999999996E-2</v>
      </c>
      <c r="R433">
        <v>-5.9443000000000003E-2</v>
      </c>
      <c r="S433">
        <v>-3.86342E-2</v>
      </c>
      <c r="T433">
        <v>14</v>
      </c>
      <c r="U433">
        <v>17</v>
      </c>
    </row>
    <row r="434" spans="1:21">
      <c r="A434" s="12">
        <v>41520</v>
      </c>
      <c r="B434" s="13">
        <v>1</v>
      </c>
      <c r="C434" t="s">
        <v>38</v>
      </c>
      <c r="D434" t="s">
        <v>40</v>
      </c>
      <c r="E434" t="str">
        <f t="shared" si="6"/>
        <v>415201Average Per Device50% Cycling</v>
      </c>
      <c r="F434">
        <v>1.10581</v>
      </c>
      <c r="G434">
        <v>0.98560780000000003</v>
      </c>
      <c r="H434">
        <v>0.98960689999999996</v>
      </c>
      <c r="I434">
        <v>71.526799999999994</v>
      </c>
      <c r="J434">
        <v>-0.2315255</v>
      </c>
      <c r="K434">
        <v>-0.16575480000000001</v>
      </c>
      <c r="L434">
        <v>-0.1202022</v>
      </c>
      <c r="M434">
        <v>-7.4649699999999999E-2</v>
      </c>
      <c r="N434">
        <v>-8.8789999999999997E-3</v>
      </c>
      <c r="O434">
        <v>-0.22752639999999999</v>
      </c>
      <c r="P434">
        <v>-0.1617557</v>
      </c>
      <c r="Q434">
        <v>-0.1162031</v>
      </c>
      <c r="R434">
        <v>-7.0650500000000005E-2</v>
      </c>
      <c r="S434">
        <v>-4.8799000000000004E-3</v>
      </c>
      <c r="T434">
        <v>14</v>
      </c>
      <c r="U434">
        <v>17</v>
      </c>
    </row>
    <row r="435" spans="1:21">
      <c r="A435" s="12">
        <v>41520</v>
      </c>
      <c r="B435" s="13">
        <v>1</v>
      </c>
      <c r="C435" t="s">
        <v>38</v>
      </c>
      <c r="D435" t="s">
        <v>41</v>
      </c>
      <c r="E435" t="str">
        <f t="shared" si="6"/>
        <v>415201Average Per Device100% Cycling</v>
      </c>
      <c r="F435">
        <v>0.80792240000000004</v>
      </c>
      <c r="G435">
        <v>0.79921719999999996</v>
      </c>
      <c r="H435">
        <v>0.789717</v>
      </c>
      <c r="I435">
        <v>71.003500000000003</v>
      </c>
      <c r="J435">
        <v>-8.6276599999999995E-2</v>
      </c>
      <c r="K435">
        <v>-4.0446799999999998E-2</v>
      </c>
      <c r="L435">
        <v>-8.7052999999999991E-3</v>
      </c>
      <c r="M435">
        <v>2.3036299999999999E-2</v>
      </c>
      <c r="N435">
        <v>6.88661E-2</v>
      </c>
      <c r="O435">
        <v>-9.5776799999999995E-2</v>
      </c>
      <c r="P435">
        <v>-4.9946999999999998E-2</v>
      </c>
      <c r="Q435">
        <v>-1.8205499999999999E-2</v>
      </c>
      <c r="R435">
        <v>1.3536100000000001E-2</v>
      </c>
      <c r="S435">
        <v>5.9365899999999999E-2</v>
      </c>
      <c r="T435">
        <v>14</v>
      </c>
      <c r="U435">
        <v>17</v>
      </c>
    </row>
    <row r="436" spans="1:21">
      <c r="A436" s="12">
        <v>41520</v>
      </c>
      <c r="B436" s="13">
        <v>1</v>
      </c>
      <c r="C436" t="s">
        <v>37</v>
      </c>
      <c r="D436" t="s">
        <v>40</v>
      </c>
      <c r="E436" t="str">
        <f t="shared" si="6"/>
        <v>415201Average Per Premise50% Cycling</v>
      </c>
      <c r="F436">
        <v>1.241023</v>
      </c>
      <c r="G436">
        <v>1.086066</v>
      </c>
      <c r="H436">
        <v>1.0937889999999999</v>
      </c>
      <c r="I436">
        <v>71.526799999999994</v>
      </c>
      <c r="J436">
        <v>-0.27495069999999999</v>
      </c>
      <c r="K436">
        <v>-0.20405760000000001</v>
      </c>
      <c r="L436">
        <v>-0.15495729999999999</v>
      </c>
      <c r="M436">
        <v>-0.10585700000000001</v>
      </c>
      <c r="N436">
        <v>-3.4963899999999999E-2</v>
      </c>
      <c r="O436">
        <v>-0.26722770000000001</v>
      </c>
      <c r="P436">
        <v>-0.1963347</v>
      </c>
      <c r="Q436">
        <v>-0.14723430000000001</v>
      </c>
      <c r="R436">
        <v>-9.8133999999999999E-2</v>
      </c>
      <c r="S436">
        <v>-2.7240899999999998E-2</v>
      </c>
      <c r="T436">
        <v>14</v>
      </c>
      <c r="U436">
        <v>17</v>
      </c>
    </row>
    <row r="437" spans="1:21">
      <c r="A437" s="12">
        <v>41520</v>
      </c>
      <c r="B437" s="13">
        <v>1</v>
      </c>
      <c r="C437" t="s">
        <v>37</v>
      </c>
      <c r="D437" t="s">
        <v>41</v>
      </c>
      <c r="E437" t="str">
        <f t="shared" si="6"/>
        <v>415201Average Per Premise100% Cycling</v>
      </c>
      <c r="F437">
        <v>0.91520170000000001</v>
      </c>
      <c r="G437">
        <v>0.91602570000000005</v>
      </c>
      <c r="H437">
        <v>0.91617660000000001</v>
      </c>
      <c r="I437">
        <v>71.003500000000003</v>
      </c>
      <c r="J437">
        <v>-8.6053699999999997E-2</v>
      </c>
      <c r="K437">
        <v>-3.4725600000000002E-2</v>
      </c>
      <c r="L437">
        <v>8.2399999999999997E-4</v>
      </c>
      <c r="M437">
        <v>3.6373700000000002E-2</v>
      </c>
      <c r="N437">
        <v>8.7701699999999994E-2</v>
      </c>
      <c r="O437">
        <v>-8.5902699999999999E-2</v>
      </c>
      <c r="P437">
        <v>-3.45747E-2</v>
      </c>
      <c r="Q437">
        <v>9.7499999999999996E-4</v>
      </c>
      <c r="R437">
        <v>3.6524599999999997E-2</v>
      </c>
      <c r="S437">
        <v>8.7852600000000003E-2</v>
      </c>
      <c r="T437">
        <v>14</v>
      </c>
      <c r="U437">
        <v>17</v>
      </c>
    </row>
    <row r="438" spans="1:21">
      <c r="A438" s="12">
        <v>41520</v>
      </c>
      <c r="B438" s="13">
        <v>1</v>
      </c>
      <c r="C438" t="s">
        <v>39</v>
      </c>
      <c r="D438" t="s">
        <v>40</v>
      </c>
      <c r="E438" t="str">
        <f t="shared" si="6"/>
        <v>415201Average Per Ton50% Cycling</v>
      </c>
      <c r="F438">
        <v>0.32530369999999997</v>
      </c>
      <c r="G438">
        <v>0.27975129999999998</v>
      </c>
      <c r="H438">
        <v>0.28051759999999998</v>
      </c>
      <c r="I438">
        <v>71.526799999999994</v>
      </c>
      <c r="J438">
        <v>-7.8173599999999996E-2</v>
      </c>
      <c r="K438">
        <v>-5.8900800000000003E-2</v>
      </c>
      <c r="L438">
        <v>-4.55524E-2</v>
      </c>
      <c r="M438">
        <v>-3.2204099999999999E-2</v>
      </c>
      <c r="N438">
        <v>-1.29312E-2</v>
      </c>
      <c r="O438">
        <v>-7.7407299999999998E-2</v>
      </c>
      <c r="P438">
        <v>-5.8134499999999999E-2</v>
      </c>
      <c r="Q438">
        <v>-4.4786100000000002E-2</v>
      </c>
      <c r="R438">
        <v>-3.1437800000000002E-2</v>
      </c>
      <c r="S438">
        <v>-1.2164899999999999E-2</v>
      </c>
      <c r="T438">
        <v>14</v>
      </c>
      <c r="U438">
        <v>17</v>
      </c>
    </row>
    <row r="439" spans="1:21">
      <c r="A439" s="12">
        <v>41520</v>
      </c>
      <c r="B439" s="13">
        <v>1</v>
      </c>
      <c r="C439" t="s">
        <v>39</v>
      </c>
      <c r="D439" t="s">
        <v>41</v>
      </c>
      <c r="E439" t="str">
        <f t="shared" si="6"/>
        <v>415201Average Per Ton100% Cycling</v>
      </c>
      <c r="F439">
        <v>0.2216843</v>
      </c>
      <c r="G439">
        <v>0.21872659999999999</v>
      </c>
      <c r="H439">
        <v>0.22128010000000001</v>
      </c>
      <c r="I439">
        <v>71.003500000000003</v>
      </c>
      <c r="J439">
        <v>-2.3754299999999999E-2</v>
      </c>
      <c r="K439">
        <v>-1.14675E-2</v>
      </c>
      <c r="L439">
        <v>-2.9577000000000002E-3</v>
      </c>
      <c r="M439">
        <v>5.5520999999999999E-3</v>
      </c>
      <c r="N439">
        <v>1.7838900000000001E-2</v>
      </c>
      <c r="O439">
        <v>-2.1200799999999999E-2</v>
      </c>
      <c r="P439">
        <v>-8.914E-3</v>
      </c>
      <c r="Q439">
        <v>-4.0430000000000002E-4</v>
      </c>
      <c r="R439">
        <v>8.1054999999999999E-3</v>
      </c>
      <c r="S439">
        <v>2.0392299999999999E-2</v>
      </c>
      <c r="T439">
        <v>14</v>
      </c>
      <c r="U439">
        <v>17</v>
      </c>
    </row>
    <row r="440" spans="1:21">
      <c r="A440" s="12">
        <v>41520</v>
      </c>
      <c r="B440" s="13">
        <v>2</v>
      </c>
      <c r="C440" t="s">
        <v>38</v>
      </c>
      <c r="D440" t="s">
        <v>40</v>
      </c>
      <c r="E440" t="str">
        <f t="shared" si="6"/>
        <v>415202Average Per Device50% Cycling</v>
      </c>
      <c r="F440">
        <v>0.91504569999999996</v>
      </c>
      <c r="G440">
        <v>0.88793429999999995</v>
      </c>
      <c r="H440">
        <v>0.89153709999999997</v>
      </c>
      <c r="I440">
        <v>70.281599999999997</v>
      </c>
      <c r="J440">
        <v>-0.1183776</v>
      </c>
      <c r="K440">
        <v>-6.4456799999999995E-2</v>
      </c>
      <c r="L440">
        <v>-2.7111400000000001E-2</v>
      </c>
      <c r="M440">
        <v>1.0234E-2</v>
      </c>
      <c r="N440">
        <v>6.4154699999999995E-2</v>
      </c>
      <c r="O440">
        <v>-0.1147748</v>
      </c>
      <c r="P440">
        <v>-6.0853999999999998E-2</v>
      </c>
      <c r="Q440">
        <v>-2.3508600000000001E-2</v>
      </c>
      <c r="R440">
        <v>1.38368E-2</v>
      </c>
      <c r="S440">
        <v>6.7757499999999998E-2</v>
      </c>
      <c r="T440">
        <v>14</v>
      </c>
      <c r="U440">
        <v>17</v>
      </c>
    </row>
    <row r="441" spans="1:21">
      <c r="A441" s="12">
        <v>41520</v>
      </c>
      <c r="B441" s="13">
        <v>2</v>
      </c>
      <c r="C441" t="s">
        <v>38</v>
      </c>
      <c r="D441" t="s">
        <v>41</v>
      </c>
      <c r="E441" t="str">
        <f t="shared" si="6"/>
        <v>415202Average Per Device100% Cycling</v>
      </c>
      <c r="F441">
        <v>0.7097656</v>
      </c>
      <c r="G441">
        <v>0.69235930000000001</v>
      </c>
      <c r="H441">
        <v>0.68412930000000005</v>
      </c>
      <c r="I441">
        <v>70.148200000000003</v>
      </c>
      <c r="J441">
        <v>-8.5236199999999998E-2</v>
      </c>
      <c r="K441">
        <v>-4.5161699999999999E-2</v>
      </c>
      <c r="L441">
        <v>-1.74063E-2</v>
      </c>
      <c r="M441">
        <v>1.0349199999999999E-2</v>
      </c>
      <c r="N441">
        <v>5.0423599999999999E-2</v>
      </c>
      <c r="O441">
        <v>-9.3466199999999999E-2</v>
      </c>
      <c r="P441">
        <v>-5.3391800000000003E-2</v>
      </c>
      <c r="Q441">
        <v>-2.5636300000000001E-2</v>
      </c>
      <c r="R441">
        <v>2.1191000000000001E-3</v>
      </c>
      <c r="S441">
        <v>4.2193599999999998E-2</v>
      </c>
      <c r="T441">
        <v>14</v>
      </c>
      <c r="U441">
        <v>17</v>
      </c>
    </row>
    <row r="442" spans="1:21">
      <c r="A442" s="12">
        <v>41520</v>
      </c>
      <c r="B442" s="13">
        <v>2</v>
      </c>
      <c r="C442" t="s">
        <v>37</v>
      </c>
      <c r="D442" t="s">
        <v>40</v>
      </c>
      <c r="E442" t="str">
        <f t="shared" si="6"/>
        <v>415202Average Per Premise50% Cycling</v>
      </c>
      <c r="F442">
        <v>1.036273</v>
      </c>
      <c r="G442">
        <v>0.98254759999999997</v>
      </c>
      <c r="H442">
        <v>0.98953440000000004</v>
      </c>
      <c r="I442">
        <v>70.281599999999997</v>
      </c>
      <c r="J442">
        <v>-0.15350159999999999</v>
      </c>
      <c r="K442">
        <v>-9.4552999999999998E-2</v>
      </c>
      <c r="L442">
        <v>-5.37254E-2</v>
      </c>
      <c r="M442">
        <v>-1.2897799999999999E-2</v>
      </c>
      <c r="N442">
        <v>4.6050800000000003E-2</v>
      </c>
      <c r="O442">
        <v>-0.1465148</v>
      </c>
      <c r="P442">
        <v>-8.7566199999999997E-2</v>
      </c>
      <c r="Q442">
        <v>-4.6738599999999998E-2</v>
      </c>
      <c r="R442">
        <v>-5.9109000000000002E-3</v>
      </c>
      <c r="S442">
        <v>5.30377E-2</v>
      </c>
      <c r="T442">
        <v>14</v>
      </c>
      <c r="U442">
        <v>17</v>
      </c>
    </row>
    <row r="443" spans="1:21">
      <c r="A443" s="12">
        <v>41520</v>
      </c>
      <c r="B443" s="13">
        <v>2</v>
      </c>
      <c r="C443" t="s">
        <v>37</v>
      </c>
      <c r="D443" t="s">
        <v>41</v>
      </c>
      <c r="E443" t="str">
        <f t="shared" si="6"/>
        <v>415202Average Per Premise100% Cycling</v>
      </c>
      <c r="F443">
        <v>0.80447769999999996</v>
      </c>
      <c r="G443">
        <v>0.79798349999999996</v>
      </c>
      <c r="H443">
        <v>0.79811500000000002</v>
      </c>
      <c r="I443">
        <v>70.148200000000003</v>
      </c>
      <c r="J443">
        <v>-8.4945000000000007E-2</v>
      </c>
      <c r="K443">
        <v>-3.8595699999999997E-2</v>
      </c>
      <c r="L443">
        <v>-6.4942000000000003E-3</v>
      </c>
      <c r="M443">
        <v>2.56072E-2</v>
      </c>
      <c r="N443">
        <v>7.1956599999999996E-2</v>
      </c>
      <c r="O443">
        <v>-8.48135E-2</v>
      </c>
      <c r="P443">
        <v>-3.8464199999999997E-2</v>
      </c>
      <c r="Q443">
        <v>-6.3626999999999998E-3</v>
      </c>
      <c r="R443">
        <v>2.57387E-2</v>
      </c>
      <c r="S443">
        <v>7.2088100000000002E-2</v>
      </c>
      <c r="T443">
        <v>14</v>
      </c>
      <c r="U443">
        <v>17</v>
      </c>
    </row>
    <row r="444" spans="1:21">
      <c r="A444" s="12">
        <v>41520</v>
      </c>
      <c r="B444" s="13">
        <v>2</v>
      </c>
      <c r="C444" t="s">
        <v>39</v>
      </c>
      <c r="D444" t="s">
        <v>40</v>
      </c>
      <c r="E444" t="str">
        <f t="shared" si="6"/>
        <v>415202Average Per Ton50% Cycling</v>
      </c>
      <c r="F444">
        <v>0.2693874</v>
      </c>
      <c r="G444">
        <v>0.25565130000000003</v>
      </c>
      <c r="H444">
        <v>0.25635160000000001</v>
      </c>
      <c r="I444">
        <v>70.281599999999997</v>
      </c>
      <c r="J444">
        <v>-4.1332300000000002E-2</v>
      </c>
      <c r="K444">
        <v>-2.50282E-2</v>
      </c>
      <c r="L444">
        <v>-1.3736099999999999E-2</v>
      </c>
      <c r="M444">
        <v>-2.444E-3</v>
      </c>
      <c r="N444">
        <v>1.38601E-2</v>
      </c>
      <c r="O444">
        <v>-4.0632000000000001E-2</v>
      </c>
      <c r="P444">
        <v>-2.4327999999999999E-2</v>
      </c>
      <c r="Q444">
        <v>-1.30358E-2</v>
      </c>
      <c r="R444">
        <v>-1.7436999999999999E-3</v>
      </c>
      <c r="S444">
        <v>1.45603E-2</v>
      </c>
      <c r="T444">
        <v>14</v>
      </c>
      <c r="U444">
        <v>17</v>
      </c>
    </row>
    <row r="445" spans="1:21">
      <c r="A445" s="12">
        <v>41520</v>
      </c>
      <c r="B445" s="13">
        <v>2</v>
      </c>
      <c r="C445" t="s">
        <v>39</v>
      </c>
      <c r="D445" t="s">
        <v>41</v>
      </c>
      <c r="E445" t="str">
        <f t="shared" si="6"/>
        <v>415202Average Per Ton100% Cycling</v>
      </c>
      <c r="F445">
        <v>0.1963076</v>
      </c>
      <c r="G445">
        <v>0.19220680000000001</v>
      </c>
      <c r="H445">
        <v>0.1944507</v>
      </c>
      <c r="I445">
        <v>70.148200000000003</v>
      </c>
      <c r="J445">
        <v>-2.31185E-2</v>
      </c>
      <c r="K445">
        <v>-1.18827E-2</v>
      </c>
      <c r="L445">
        <v>-4.1007999999999999E-3</v>
      </c>
      <c r="M445">
        <v>3.6811000000000001E-3</v>
      </c>
      <c r="N445">
        <v>1.49169E-2</v>
      </c>
      <c r="O445">
        <v>-2.08746E-2</v>
      </c>
      <c r="P445">
        <v>-9.6387999999999995E-3</v>
      </c>
      <c r="Q445">
        <v>-1.8569000000000001E-3</v>
      </c>
      <c r="R445">
        <v>5.9249999999999997E-3</v>
      </c>
      <c r="S445">
        <v>1.71608E-2</v>
      </c>
      <c r="T445">
        <v>14</v>
      </c>
      <c r="U445">
        <v>17</v>
      </c>
    </row>
    <row r="446" spans="1:21">
      <c r="A446" s="12">
        <v>41520</v>
      </c>
      <c r="B446" s="13">
        <v>3</v>
      </c>
      <c r="C446" t="s">
        <v>38</v>
      </c>
      <c r="D446" t="s">
        <v>40</v>
      </c>
      <c r="E446" t="str">
        <f t="shared" si="6"/>
        <v>415203Average Per Device50% Cycling</v>
      </c>
      <c r="F446">
        <v>0.78773839999999995</v>
      </c>
      <c r="G446">
        <v>0.82193680000000002</v>
      </c>
      <c r="H446">
        <v>0.8252718</v>
      </c>
      <c r="I446">
        <v>70.317999999999998</v>
      </c>
      <c r="J446">
        <v>-4.8090500000000001E-2</v>
      </c>
      <c r="K446">
        <v>5.264E-4</v>
      </c>
      <c r="L446">
        <v>3.4198399999999997E-2</v>
      </c>
      <c r="M446">
        <v>6.7870399999999997E-2</v>
      </c>
      <c r="N446">
        <v>0.1164873</v>
      </c>
      <c r="O446">
        <v>-4.4755499999999997E-2</v>
      </c>
      <c r="P446">
        <v>3.8614999999999999E-3</v>
      </c>
      <c r="Q446">
        <v>3.7533499999999997E-2</v>
      </c>
      <c r="R446">
        <v>7.1205400000000002E-2</v>
      </c>
      <c r="S446">
        <v>0.1198224</v>
      </c>
      <c r="T446">
        <v>14</v>
      </c>
      <c r="U446">
        <v>17</v>
      </c>
    </row>
    <row r="447" spans="1:21">
      <c r="A447" s="12">
        <v>41520</v>
      </c>
      <c r="B447" s="13">
        <v>3</v>
      </c>
      <c r="C447" t="s">
        <v>38</v>
      </c>
      <c r="D447" t="s">
        <v>41</v>
      </c>
      <c r="E447" t="str">
        <f t="shared" si="6"/>
        <v>415203Average Per Device100% Cycling</v>
      </c>
      <c r="F447">
        <v>0.65095570000000003</v>
      </c>
      <c r="G447">
        <v>0.65160940000000001</v>
      </c>
      <c r="H447">
        <v>0.64386370000000004</v>
      </c>
      <c r="I447">
        <v>70.124799999999993</v>
      </c>
      <c r="J447">
        <v>-6.6289500000000001E-2</v>
      </c>
      <c r="K447">
        <v>-2.6738999999999999E-2</v>
      </c>
      <c r="L447">
        <v>6.5359999999999995E-4</v>
      </c>
      <c r="M447">
        <v>2.80462E-2</v>
      </c>
      <c r="N447">
        <v>6.7596799999999999E-2</v>
      </c>
      <c r="O447">
        <v>-7.4035100000000006E-2</v>
      </c>
      <c r="P447">
        <v>-3.4484599999999997E-2</v>
      </c>
      <c r="Q447">
        <v>-7.0920000000000002E-3</v>
      </c>
      <c r="R447">
        <v>2.0300599999999999E-2</v>
      </c>
      <c r="S447">
        <v>5.9851099999999997E-2</v>
      </c>
      <c r="T447">
        <v>14</v>
      </c>
      <c r="U447">
        <v>17</v>
      </c>
    </row>
    <row r="448" spans="1:21">
      <c r="A448" s="12">
        <v>41520</v>
      </c>
      <c r="B448" s="13">
        <v>3</v>
      </c>
      <c r="C448" t="s">
        <v>37</v>
      </c>
      <c r="D448" t="s">
        <v>40</v>
      </c>
      <c r="E448" t="str">
        <f t="shared" si="6"/>
        <v>415203Average Per Premise50% Cycling</v>
      </c>
      <c r="F448">
        <v>0.88886620000000005</v>
      </c>
      <c r="G448">
        <v>0.909076</v>
      </c>
      <c r="H448">
        <v>0.91554040000000003</v>
      </c>
      <c r="I448">
        <v>70.317999999999998</v>
      </c>
      <c r="J448">
        <v>-6.8665699999999996E-2</v>
      </c>
      <c r="K448">
        <v>-1.6157299999999999E-2</v>
      </c>
      <c r="L448">
        <v>2.02098E-2</v>
      </c>
      <c r="M448">
        <v>5.6576899999999999E-2</v>
      </c>
      <c r="N448">
        <v>0.1090853</v>
      </c>
      <c r="O448">
        <v>-6.2201300000000001E-2</v>
      </c>
      <c r="P448">
        <v>-9.6929000000000008E-3</v>
      </c>
      <c r="Q448">
        <v>2.6674199999999999E-2</v>
      </c>
      <c r="R448">
        <v>6.3041299999999995E-2</v>
      </c>
      <c r="S448">
        <v>0.11554970000000001</v>
      </c>
      <c r="T448">
        <v>14</v>
      </c>
      <c r="U448">
        <v>17</v>
      </c>
    </row>
    <row r="449" spans="1:21">
      <c r="A449" s="12">
        <v>41520</v>
      </c>
      <c r="B449" s="13">
        <v>3</v>
      </c>
      <c r="C449" t="s">
        <v>37</v>
      </c>
      <c r="D449" t="s">
        <v>41</v>
      </c>
      <c r="E449" t="str">
        <f t="shared" si="6"/>
        <v>415203Average Per Premise100% Cycling</v>
      </c>
      <c r="F449">
        <v>0.73485449999999997</v>
      </c>
      <c r="G449">
        <v>0.74986980000000003</v>
      </c>
      <c r="H449">
        <v>0.74999340000000003</v>
      </c>
      <c r="I449">
        <v>70.124799999999993</v>
      </c>
      <c r="J449">
        <v>-6.0127300000000002E-2</v>
      </c>
      <c r="K449">
        <v>-1.5732400000000001E-2</v>
      </c>
      <c r="L449">
        <v>1.5015300000000001E-2</v>
      </c>
      <c r="M449">
        <v>4.5762999999999998E-2</v>
      </c>
      <c r="N449">
        <v>9.0157899999999999E-2</v>
      </c>
      <c r="O449">
        <v>-6.00037E-2</v>
      </c>
      <c r="P449">
        <v>-1.56089E-2</v>
      </c>
      <c r="Q449">
        <v>1.51389E-2</v>
      </c>
      <c r="R449">
        <v>4.58866E-2</v>
      </c>
      <c r="S449">
        <v>9.0281399999999998E-2</v>
      </c>
      <c r="T449">
        <v>14</v>
      </c>
      <c r="U449">
        <v>17</v>
      </c>
    </row>
    <row r="450" spans="1:21">
      <c r="A450" s="12">
        <v>41520</v>
      </c>
      <c r="B450" s="13">
        <v>3</v>
      </c>
      <c r="C450" t="s">
        <v>39</v>
      </c>
      <c r="D450" t="s">
        <v>40</v>
      </c>
      <c r="E450" t="str">
        <f t="shared" si="6"/>
        <v>415203Average Per Ton50% Cycling</v>
      </c>
      <c r="F450">
        <v>0.23163929999999999</v>
      </c>
      <c r="G450">
        <v>0.23660500000000001</v>
      </c>
      <c r="H450">
        <v>0.23725309999999999</v>
      </c>
      <c r="I450">
        <v>70.317999999999998</v>
      </c>
      <c r="J450">
        <v>-1.8853700000000001E-2</v>
      </c>
      <c r="K450">
        <v>-4.7809999999999997E-3</v>
      </c>
      <c r="L450">
        <v>4.9657E-3</v>
      </c>
      <c r="M450">
        <v>1.47124E-2</v>
      </c>
      <c r="N450">
        <v>2.8785100000000001E-2</v>
      </c>
      <c r="O450">
        <v>-1.8205599999999999E-2</v>
      </c>
      <c r="P450">
        <v>-4.1329000000000001E-3</v>
      </c>
      <c r="Q450">
        <v>5.6138000000000004E-3</v>
      </c>
      <c r="R450">
        <v>1.53606E-2</v>
      </c>
      <c r="S450">
        <v>2.9433299999999999E-2</v>
      </c>
      <c r="T450">
        <v>14</v>
      </c>
      <c r="U450">
        <v>17</v>
      </c>
    </row>
    <row r="451" spans="1:21">
      <c r="A451" s="12">
        <v>41520</v>
      </c>
      <c r="B451" s="13">
        <v>3</v>
      </c>
      <c r="C451" t="s">
        <v>39</v>
      </c>
      <c r="D451" t="s">
        <v>41</v>
      </c>
      <c r="E451" t="str">
        <f t="shared" ref="E451:E514" si="7">CONCATENATE(A451,B451,C451,D451)</f>
        <v>415203Average Per Ton100% Cycling</v>
      </c>
      <c r="F451">
        <v>0.1798324</v>
      </c>
      <c r="G451">
        <v>0.18047640000000001</v>
      </c>
      <c r="H451">
        <v>0.18258340000000001</v>
      </c>
      <c r="I451">
        <v>70.124799999999993</v>
      </c>
      <c r="J451">
        <v>-1.7743600000000002E-2</v>
      </c>
      <c r="K451">
        <v>-6.8799999999999998E-3</v>
      </c>
      <c r="L451">
        <v>6.4400000000000004E-4</v>
      </c>
      <c r="M451">
        <v>8.1679999999999999E-3</v>
      </c>
      <c r="N451">
        <v>1.90315E-2</v>
      </c>
      <c r="O451">
        <v>-1.56366E-2</v>
      </c>
      <c r="P451">
        <v>-4.7730999999999997E-3</v>
      </c>
      <c r="Q451">
        <v>2.7509000000000001E-3</v>
      </c>
      <c r="R451">
        <v>1.0274999999999999E-2</v>
      </c>
      <c r="S451">
        <v>2.1138500000000001E-2</v>
      </c>
      <c r="T451">
        <v>14</v>
      </c>
      <c r="U451">
        <v>17</v>
      </c>
    </row>
    <row r="452" spans="1:21">
      <c r="A452" s="12">
        <v>41520</v>
      </c>
      <c r="B452" s="13">
        <v>4</v>
      </c>
      <c r="C452" t="s">
        <v>38</v>
      </c>
      <c r="D452" t="s">
        <v>40</v>
      </c>
      <c r="E452" t="str">
        <f t="shared" si="7"/>
        <v>415204Average Per Device50% Cycling</v>
      </c>
      <c r="F452">
        <v>0.7263096</v>
      </c>
      <c r="G452">
        <v>0.74102380000000001</v>
      </c>
      <c r="H452">
        <v>0.74403050000000004</v>
      </c>
      <c r="I452">
        <v>70.548199999999994</v>
      </c>
      <c r="J452">
        <v>-5.4924800000000003E-2</v>
      </c>
      <c r="K452">
        <v>-1.37815E-2</v>
      </c>
      <c r="L452">
        <v>1.47142E-2</v>
      </c>
      <c r="M452">
        <v>4.3209900000000002E-2</v>
      </c>
      <c r="N452">
        <v>8.4353200000000003E-2</v>
      </c>
      <c r="O452">
        <v>-5.1918100000000002E-2</v>
      </c>
      <c r="P452">
        <v>-1.0774799999999999E-2</v>
      </c>
      <c r="Q452">
        <v>1.7720900000000001E-2</v>
      </c>
      <c r="R452">
        <v>4.6216599999999997E-2</v>
      </c>
      <c r="S452">
        <v>8.7359900000000004E-2</v>
      </c>
      <c r="T452">
        <v>14</v>
      </c>
      <c r="U452">
        <v>17</v>
      </c>
    </row>
    <row r="453" spans="1:21">
      <c r="A453" s="12">
        <v>41520</v>
      </c>
      <c r="B453" s="13">
        <v>4</v>
      </c>
      <c r="C453" t="s">
        <v>38</v>
      </c>
      <c r="D453" t="s">
        <v>41</v>
      </c>
      <c r="E453" t="str">
        <f t="shared" si="7"/>
        <v>415204Average Per Device100% Cycling</v>
      </c>
      <c r="F453">
        <v>0.60398229999999997</v>
      </c>
      <c r="G453">
        <v>0.58611619999999998</v>
      </c>
      <c r="H453">
        <v>0.57914909999999997</v>
      </c>
      <c r="I453">
        <v>70.2012</v>
      </c>
      <c r="J453">
        <v>-6.6739499999999993E-2</v>
      </c>
      <c r="K453">
        <v>-3.7864700000000001E-2</v>
      </c>
      <c r="L453">
        <v>-1.7866099999999999E-2</v>
      </c>
      <c r="M453">
        <v>2.1326000000000001E-3</v>
      </c>
      <c r="N453">
        <v>3.1007400000000001E-2</v>
      </c>
      <c r="O453">
        <v>-7.37067E-2</v>
      </c>
      <c r="P453">
        <v>-4.4831799999999998E-2</v>
      </c>
      <c r="Q453">
        <v>-2.48332E-2</v>
      </c>
      <c r="R453">
        <v>-4.8345999999999997E-3</v>
      </c>
      <c r="S453">
        <v>2.4040300000000001E-2</v>
      </c>
      <c r="T453">
        <v>14</v>
      </c>
      <c r="U453">
        <v>17</v>
      </c>
    </row>
    <row r="454" spans="1:21">
      <c r="A454" s="12">
        <v>41520</v>
      </c>
      <c r="B454" s="13">
        <v>4</v>
      </c>
      <c r="C454" t="s">
        <v>37</v>
      </c>
      <c r="D454" t="s">
        <v>40</v>
      </c>
      <c r="E454" t="str">
        <f t="shared" si="7"/>
        <v>415204Average Per Premise50% Cycling</v>
      </c>
      <c r="F454">
        <v>0.82699009999999995</v>
      </c>
      <c r="G454">
        <v>0.82462840000000004</v>
      </c>
      <c r="H454">
        <v>0.83049229999999996</v>
      </c>
      <c r="I454">
        <v>70.548199999999994</v>
      </c>
      <c r="J454">
        <v>-8.0352400000000004E-2</v>
      </c>
      <c r="K454">
        <v>-3.4274899999999997E-2</v>
      </c>
      <c r="L454">
        <v>-2.3617E-3</v>
      </c>
      <c r="M454">
        <v>2.9551399999999999E-2</v>
      </c>
      <c r="N454">
        <v>7.5629000000000002E-2</v>
      </c>
      <c r="O454">
        <v>-7.4488499999999999E-2</v>
      </c>
      <c r="P454">
        <v>-2.8410999999999999E-2</v>
      </c>
      <c r="Q454">
        <v>3.5022E-3</v>
      </c>
      <c r="R454">
        <v>3.5415299999999997E-2</v>
      </c>
      <c r="S454">
        <v>8.1492899999999993E-2</v>
      </c>
      <c r="T454">
        <v>14</v>
      </c>
      <c r="U454">
        <v>17</v>
      </c>
    </row>
    <row r="455" spans="1:21">
      <c r="A455" s="12">
        <v>41520</v>
      </c>
      <c r="B455" s="13">
        <v>4</v>
      </c>
      <c r="C455" t="s">
        <v>37</v>
      </c>
      <c r="D455" t="s">
        <v>41</v>
      </c>
      <c r="E455" t="str">
        <f t="shared" si="7"/>
        <v>415204Average Per Premise100% Cycling</v>
      </c>
      <c r="F455">
        <v>0.68109359999999997</v>
      </c>
      <c r="G455">
        <v>0.67843120000000001</v>
      </c>
      <c r="H455">
        <v>0.67854300000000001</v>
      </c>
      <c r="I455">
        <v>70.2012</v>
      </c>
      <c r="J455">
        <v>-5.9145799999999998E-2</v>
      </c>
      <c r="K455">
        <v>-2.57749E-2</v>
      </c>
      <c r="L455">
        <v>-2.6624000000000001E-3</v>
      </c>
      <c r="M455">
        <v>2.0450200000000002E-2</v>
      </c>
      <c r="N455">
        <v>5.3821099999999997E-2</v>
      </c>
      <c r="O455">
        <v>-5.9034000000000003E-2</v>
      </c>
      <c r="P455">
        <v>-2.5663200000000001E-2</v>
      </c>
      <c r="Q455">
        <v>-2.5506000000000001E-3</v>
      </c>
      <c r="R455">
        <v>2.0562E-2</v>
      </c>
      <c r="S455">
        <v>5.3932800000000003E-2</v>
      </c>
      <c r="T455">
        <v>14</v>
      </c>
      <c r="U455">
        <v>17</v>
      </c>
    </row>
    <row r="456" spans="1:21">
      <c r="A456" s="12">
        <v>41520</v>
      </c>
      <c r="B456" s="13">
        <v>4</v>
      </c>
      <c r="C456" t="s">
        <v>39</v>
      </c>
      <c r="D456" t="s">
        <v>40</v>
      </c>
      <c r="E456" t="str">
        <f t="shared" si="7"/>
        <v>415204Average Per Ton50% Cycling</v>
      </c>
      <c r="F456">
        <v>0.21231720000000001</v>
      </c>
      <c r="G456">
        <v>0.2130959</v>
      </c>
      <c r="H456">
        <v>0.2136796</v>
      </c>
      <c r="I456">
        <v>70.548199999999994</v>
      </c>
      <c r="J456">
        <v>-1.8925299999999999E-2</v>
      </c>
      <c r="K456">
        <v>-7.2839999999999997E-3</v>
      </c>
      <c r="L456">
        <v>7.7870000000000001E-4</v>
      </c>
      <c r="M456">
        <v>8.8413999999999993E-3</v>
      </c>
      <c r="N456">
        <v>2.04827E-2</v>
      </c>
      <c r="O456">
        <v>-1.83416E-2</v>
      </c>
      <c r="P456">
        <v>-6.7003000000000002E-3</v>
      </c>
      <c r="Q456">
        <v>1.3623999999999999E-3</v>
      </c>
      <c r="R456">
        <v>9.4251000000000005E-3</v>
      </c>
      <c r="S456">
        <v>2.1066399999999999E-2</v>
      </c>
      <c r="T456">
        <v>14</v>
      </c>
      <c r="U456">
        <v>17</v>
      </c>
    </row>
    <row r="457" spans="1:21">
      <c r="A457" s="12">
        <v>41520</v>
      </c>
      <c r="B457" s="13">
        <v>4</v>
      </c>
      <c r="C457" t="s">
        <v>39</v>
      </c>
      <c r="D457" t="s">
        <v>41</v>
      </c>
      <c r="E457" t="str">
        <f t="shared" si="7"/>
        <v>415204Average Per Ton100% Cycling</v>
      </c>
      <c r="F457">
        <v>0.16864000000000001</v>
      </c>
      <c r="G457">
        <v>0.1635173</v>
      </c>
      <c r="H457">
        <v>0.1654263</v>
      </c>
      <c r="I457">
        <v>70.2012</v>
      </c>
      <c r="J457">
        <v>-1.9699700000000001E-2</v>
      </c>
      <c r="K457">
        <v>-1.10875E-2</v>
      </c>
      <c r="L457">
        <v>-5.1227E-3</v>
      </c>
      <c r="M457">
        <v>8.4210000000000003E-4</v>
      </c>
      <c r="N457">
        <v>9.4543000000000006E-3</v>
      </c>
      <c r="O457">
        <v>-1.7790799999999999E-2</v>
      </c>
      <c r="P457">
        <v>-9.1786000000000003E-3</v>
      </c>
      <c r="Q457">
        <v>-3.2138000000000002E-3</v>
      </c>
      <c r="R457">
        <v>2.751E-3</v>
      </c>
      <c r="S457">
        <v>1.13632E-2</v>
      </c>
      <c r="T457">
        <v>14</v>
      </c>
      <c r="U457">
        <v>17</v>
      </c>
    </row>
    <row r="458" spans="1:21">
      <c r="A458" s="12">
        <v>41520</v>
      </c>
      <c r="B458" s="13">
        <v>5</v>
      </c>
      <c r="C458" t="s">
        <v>38</v>
      </c>
      <c r="D458" t="s">
        <v>40</v>
      </c>
      <c r="E458" t="str">
        <f t="shared" si="7"/>
        <v>415205Average Per Device50% Cycling</v>
      </c>
      <c r="F458">
        <v>0.71606060000000005</v>
      </c>
      <c r="G458">
        <v>0.70545760000000002</v>
      </c>
      <c r="H458">
        <v>0.70831999999999995</v>
      </c>
      <c r="I458">
        <v>69.720600000000005</v>
      </c>
      <c r="J458">
        <v>-7.7455200000000002E-2</v>
      </c>
      <c r="K458">
        <v>-3.7958400000000003E-2</v>
      </c>
      <c r="L458">
        <v>-1.0603E-2</v>
      </c>
      <c r="M458">
        <v>1.6752400000000001E-2</v>
      </c>
      <c r="N458">
        <v>5.6249199999999999E-2</v>
      </c>
      <c r="O458">
        <v>-7.4592800000000001E-2</v>
      </c>
      <c r="P458">
        <v>-3.5096000000000002E-2</v>
      </c>
      <c r="Q458">
        <v>-7.7406000000000003E-3</v>
      </c>
      <c r="R458">
        <v>1.9614800000000002E-2</v>
      </c>
      <c r="S458">
        <v>5.91116E-2</v>
      </c>
      <c r="T458">
        <v>14</v>
      </c>
      <c r="U458">
        <v>17</v>
      </c>
    </row>
    <row r="459" spans="1:21">
      <c r="A459" s="12">
        <v>41520</v>
      </c>
      <c r="B459" s="13">
        <v>5</v>
      </c>
      <c r="C459" t="s">
        <v>38</v>
      </c>
      <c r="D459" t="s">
        <v>41</v>
      </c>
      <c r="E459" t="str">
        <f t="shared" si="7"/>
        <v>415205Average Per Device100% Cycling</v>
      </c>
      <c r="F459">
        <v>0.60572139999999997</v>
      </c>
      <c r="G459">
        <v>0.58472299999999999</v>
      </c>
      <c r="H459">
        <v>0.57777239999999996</v>
      </c>
      <c r="I459">
        <v>69.546099999999996</v>
      </c>
      <c r="J459">
        <v>-6.8676299999999996E-2</v>
      </c>
      <c r="K459">
        <v>-4.0507799999999997E-2</v>
      </c>
      <c r="L459">
        <v>-2.09984E-2</v>
      </c>
      <c r="M459">
        <v>-1.4890000000000001E-3</v>
      </c>
      <c r="N459">
        <v>2.6679399999999999E-2</v>
      </c>
      <c r="O459">
        <v>-7.5626799999999994E-2</v>
      </c>
      <c r="P459">
        <v>-4.7458399999999998E-2</v>
      </c>
      <c r="Q459">
        <v>-2.7949000000000002E-2</v>
      </c>
      <c r="R459">
        <v>-8.4396000000000002E-3</v>
      </c>
      <c r="S459">
        <v>1.9728900000000001E-2</v>
      </c>
      <c r="T459">
        <v>14</v>
      </c>
      <c r="U459">
        <v>17</v>
      </c>
    </row>
    <row r="460" spans="1:21">
      <c r="A460" s="12">
        <v>41520</v>
      </c>
      <c r="B460" s="13">
        <v>5</v>
      </c>
      <c r="C460" t="s">
        <v>37</v>
      </c>
      <c r="D460" t="s">
        <v>40</v>
      </c>
      <c r="E460" t="str">
        <f t="shared" si="7"/>
        <v>415205Average Per Premise50% Cycling</v>
      </c>
      <c r="F460">
        <v>0.80822839999999996</v>
      </c>
      <c r="G460">
        <v>0.78763039999999995</v>
      </c>
      <c r="H460">
        <v>0.79323120000000003</v>
      </c>
      <c r="I460">
        <v>69.720600000000005</v>
      </c>
      <c r="J460">
        <v>-9.3916700000000006E-2</v>
      </c>
      <c r="K460">
        <v>-5.0599400000000003E-2</v>
      </c>
      <c r="L460">
        <v>-2.0598100000000001E-2</v>
      </c>
      <c r="M460">
        <v>9.4032999999999999E-3</v>
      </c>
      <c r="N460">
        <v>5.2720599999999999E-2</v>
      </c>
      <c r="O460">
        <v>-8.8315900000000003E-2</v>
      </c>
      <c r="P460">
        <v>-4.49986E-2</v>
      </c>
      <c r="Q460">
        <v>-1.49972E-2</v>
      </c>
      <c r="R460">
        <v>1.5004099999999999E-2</v>
      </c>
      <c r="S460">
        <v>5.8321400000000002E-2</v>
      </c>
      <c r="T460">
        <v>14</v>
      </c>
      <c r="U460">
        <v>17</v>
      </c>
    </row>
    <row r="461" spans="1:21">
      <c r="A461" s="12">
        <v>41520</v>
      </c>
      <c r="B461" s="13">
        <v>5</v>
      </c>
      <c r="C461" t="s">
        <v>37</v>
      </c>
      <c r="D461" t="s">
        <v>41</v>
      </c>
      <c r="E461" t="str">
        <f t="shared" si="7"/>
        <v>415205Average Per Premise100% Cycling</v>
      </c>
      <c r="F461">
        <v>0.68791970000000002</v>
      </c>
      <c r="G461">
        <v>0.67352909999999999</v>
      </c>
      <c r="H461">
        <v>0.67364009999999996</v>
      </c>
      <c r="I461">
        <v>69.546099999999996</v>
      </c>
      <c r="J461">
        <v>-7.0919899999999994E-2</v>
      </c>
      <c r="K461">
        <v>-3.7522E-2</v>
      </c>
      <c r="L461">
        <v>-1.43906E-2</v>
      </c>
      <c r="M461">
        <v>8.7407000000000006E-3</v>
      </c>
      <c r="N461">
        <v>4.2138599999999998E-2</v>
      </c>
      <c r="O461">
        <v>-7.0808899999999994E-2</v>
      </c>
      <c r="P461">
        <v>-3.7411E-2</v>
      </c>
      <c r="Q461">
        <v>-1.4279699999999999E-2</v>
      </c>
      <c r="R461">
        <v>8.8515999999999994E-3</v>
      </c>
      <c r="S461">
        <v>4.2249599999999998E-2</v>
      </c>
      <c r="T461">
        <v>14</v>
      </c>
      <c r="U461">
        <v>17</v>
      </c>
    </row>
    <row r="462" spans="1:21">
      <c r="A462" s="12">
        <v>41520</v>
      </c>
      <c r="B462" s="13">
        <v>5</v>
      </c>
      <c r="C462" t="s">
        <v>39</v>
      </c>
      <c r="D462" t="s">
        <v>40</v>
      </c>
      <c r="E462" t="str">
        <f t="shared" si="7"/>
        <v>415205Average Per Ton50% Cycling</v>
      </c>
      <c r="F462">
        <v>0.2090804</v>
      </c>
      <c r="G462">
        <v>0.20431949999999999</v>
      </c>
      <c r="H462">
        <v>0.20487920000000001</v>
      </c>
      <c r="I462">
        <v>69.720600000000005</v>
      </c>
      <c r="J462">
        <v>-2.3931299999999999E-2</v>
      </c>
      <c r="K462">
        <v>-1.26053E-2</v>
      </c>
      <c r="L462">
        <v>-4.7609000000000002E-3</v>
      </c>
      <c r="M462">
        <v>3.0834E-3</v>
      </c>
      <c r="N462">
        <v>1.4409399999999999E-2</v>
      </c>
      <c r="O462">
        <v>-2.3371599999999999E-2</v>
      </c>
      <c r="P462">
        <v>-1.20456E-2</v>
      </c>
      <c r="Q462">
        <v>-4.2012000000000004E-3</v>
      </c>
      <c r="R462">
        <v>3.6430999999999998E-3</v>
      </c>
      <c r="S462">
        <v>1.4969100000000001E-2</v>
      </c>
      <c r="T462">
        <v>14</v>
      </c>
      <c r="U462">
        <v>17</v>
      </c>
    </row>
    <row r="463" spans="1:21">
      <c r="A463" s="12">
        <v>41520</v>
      </c>
      <c r="B463" s="13">
        <v>5</v>
      </c>
      <c r="C463" t="s">
        <v>39</v>
      </c>
      <c r="D463" t="s">
        <v>41</v>
      </c>
      <c r="E463" t="str">
        <f t="shared" si="7"/>
        <v>415205Average Per Ton100% Cycling</v>
      </c>
      <c r="F463">
        <v>0.16869719999999999</v>
      </c>
      <c r="G463">
        <v>0.16328139999999999</v>
      </c>
      <c r="H463">
        <v>0.16518759999999999</v>
      </c>
      <c r="I463">
        <v>69.546099999999996</v>
      </c>
      <c r="J463">
        <v>-1.91384E-2</v>
      </c>
      <c r="K463">
        <v>-1.10309E-2</v>
      </c>
      <c r="L463">
        <v>-5.4156999999999999E-3</v>
      </c>
      <c r="M463">
        <v>1.995E-4</v>
      </c>
      <c r="N463">
        <v>8.3069000000000007E-3</v>
      </c>
      <c r="O463">
        <v>-1.72322E-2</v>
      </c>
      <c r="P463">
        <v>-9.1246999999999995E-3</v>
      </c>
      <c r="Q463">
        <v>-3.5095E-3</v>
      </c>
      <c r="R463">
        <v>2.1056999999999998E-3</v>
      </c>
      <c r="S463">
        <v>1.0213099999999999E-2</v>
      </c>
      <c r="T463">
        <v>14</v>
      </c>
      <c r="U463">
        <v>17</v>
      </c>
    </row>
    <row r="464" spans="1:21">
      <c r="A464" s="12">
        <v>41520</v>
      </c>
      <c r="B464" s="13">
        <v>6</v>
      </c>
      <c r="C464" t="s">
        <v>38</v>
      </c>
      <c r="D464" t="s">
        <v>40</v>
      </c>
      <c r="E464" t="str">
        <f t="shared" si="7"/>
        <v>415206Average Per Device50% Cycling</v>
      </c>
      <c r="F464">
        <v>0.73645769999999999</v>
      </c>
      <c r="G464">
        <v>0.74332399999999998</v>
      </c>
      <c r="H464">
        <v>0.74634</v>
      </c>
      <c r="I464">
        <v>69.001099999999994</v>
      </c>
      <c r="J464">
        <v>-6.0922999999999998E-2</v>
      </c>
      <c r="K464">
        <v>-2.0872499999999999E-2</v>
      </c>
      <c r="L464">
        <v>6.8662999999999997E-3</v>
      </c>
      <c r="M464">
        <v>3.46051E-2</v>
      </c>
      <c r="N464">
        <v>7.46555E-2</v>
      </c>
      <c r="O464">
        <v>-5.7906899999999997E-2</v>
      </c>
      <c r="P464">
        <v>-1.7856500000000001E-2</v>
      </c>
      <c r="Q464">
        <v>9.8823000000000001E-3</v>
      </c>
      <c r="R464">
        <v>3.7621099999999998E-2</v>
      </c>
      <c r="S464">
        <v>7.7671599999999993E-2</v>
      </c>
      <c r="T464">
        <v>14</v>
      </c>
      <c r="U464">
        <v>17</v>
      </c>
    </row>
    <row r="465" spans="1:21">
      <c r="A465" s="12">
        <v>41520</v>
      </c>
      <c r="B465" s="13">
        <v>6</v>
      </c>
      <c r="C465" t="s">
        <v>38</v>
      </c>
      <c r="D465" t="s">
        <v>41</v>
      </c>
      <c r="E465" t="str">
        <f t="shared" si="7"/>
        <v>415206Average Per Device100% Cycling</v>
      </c>
      <c r="F465">
        <v>0.6528062</v>
      </c>
      <c r="G465">
        <v>0.61135119999999998</v>
      </c>
      <c r="H465">
        <v>0.60408410000000001</v>
      </c>
      <c r="I465">
        <v>69.103399999999993</v>
      </c>
      <c r="J465">
        <v>-9.1920799999999997E-2</v>
      </c>
      <c r="K465">
        <v>-6.2105199999999999E-2</v>
      </c>
      <c r="L465">
        <v>-4.1454999999999999E-2</v>
      </c>
      <c r="M465">
        <v>-2.0804699999999999E-2</v>
      </c>
      <c r="N465">
        <v>9.0109000000000005E-3</v>
      </c>
      <c r="O465">
        <v>-9.9187899999999996E-2</v>
      </c>
      <c r="P465">
        <v>-6.9372299999999998E-2</v>
      </c>
      <c r="Q465">
        <v>-4.8722000000000001E-2</v>
      </c>
      <c r="R465">
        <v>-2.8071800000000001E-2</v>
      </c>
      <c r="S465">
        <v>1.7438E-3</v>
      </c>
      <c r="T465">
        <v>14</v>
      </c>
      <c r="U465">
        <v>17</v>
      </c>
    </row>
    <row r="466" spans="1:21">
      <c r="A466" s="12">
        <v>41520</v>
      </c>
      <c r="B466" s="13">
        <v>6</v>
      </c>
      <c r="C466" t="s">
        <v>37</v>
      </c>
      <c r="D466" t="s">
        <v>40</v>
      </c>
      <c r="E466" t="str">
        <f t="shared" si="7"/>
        <v>415206Average Per Premise50% Cycling</v>
      </c>
      <c r="F466">
        <v>0.82657800000000003</v>
      </c>
      <c r="G466">
        <v>0.83112019999999998</v>
      </c>
      <c r="H466">
        <v>0.83703019999999995</v>
      </c>
      <c r="I466">
        <v>69.001099999999994</v>
      </c>
      <c r="J466">
        <v>-6.9838800000000006E-2</v>
      </c>
      <c r="K466">
        <v>-2.5893900000000001E-2</v>
      </c>
      <c r="L466">
        <v>4.5421999999999997E-3</v>
      </c>
      <c r="M466">
        <v>3.49784E-2</v>
      </c>
      <c r="N466">
        <v>7.8923300000000002E-2</v>
      </c>
      <c r="O466">
        <v>-6.3928799999999994E-2</v>
      </c>
      <c r="P466">
        <v>-1.9983899999999999E-2</v>
      </c>
      <c r="Q466">
        <v>1.0452299999999999E-2</v>
      </c>
      <c r="R466">
        <v>4.0888399999999998E-2</v>
      </c>
      <c r="S466">
        <v>8.48333E-2</v>
      </c>
      <c r="T466">
        <v>14</v>
      </c>
      <c r="U466">
        <v>17</v>
      </c>
    </row>
    <row r="467" spans="1:21">
      <c r="A467" s="12">
        <v>41520</v>
      </c>
      <c r="B467" s="13">
        <v>6</v>
      </c>
      <c r="C467" t="s">
        <v>37</v>
      </c>
      <c r="D467" t="s">
        <v>41</v>
      </c>
      <c r="E467" t="str">
        <f t="shared" si="7"/>
        <v>415206Average Per Premise100% Cycling</v>
      </c>
      <c r="F467">
        <v>0.73268529999999998</v>
      </c>
      <c r="G467">
        <v>0.7207559</v>
      </c>
      <c r="H467">
        <v>0.72087460000000003</v>
      </c>
      <c r="I467">
        <v>69.103399999999993</v>
      </c>
      <c r="J467">
        <v>-7.4009199999999997E-2</v>
      </c>
      <c r="K467">
        <v>-3.7331900000000001E-2</v>
      </c>
      <c r="L467">
        <v>-1.19294E-2</v>
      </c>
      <c r="M467">
        <v>1.3473199999999999E-2</v>
      </c>
      <c r="N467">
        <v>5.0150399999999998E-2</v>
      </c>
      <c r="O467">
        <v>-7.3890499999999998E-2</v>
      </c>
      <c r="P467">
        <v>-3.7213200000000002E-2</v>
      </c>
      <c r="Q467">
        <v>-1.18107E-2</v>
      </c>
      <c r="R467">
        <v>1.3591900000000001E-2</v>
      </c>
      <c r="S467">
        <v>5.0269099999999997E-2</v>
      </c>
      <c r="T467">
        <v>14</v>
      </c>
      <c r="U467">
        <v>17</v>
      </c>
    </row>
    <row r="468" spans="1:21">
      <c r="A468" s="12">
        <v>41520</v>
      </c>
      <c r="B468" s="13">
        <v>6</v>
      </c>
      <c r="C468" t="s">
        <v>39</v>
      </c>
      <c r="D468" t="s">
        <v>40</v>
      </c>
      <c r="E468" t="str">
        <f t="shared" si="7"/>
        <v>415206Average Per Ton50% Cycling</v>
      </c>
      <c r="F468">
        <v>0.2154944</v>
      </c>
      <c r="G468">
        <v>0.2180163</v>
      </c>
      <c r="H468">
        <v>0.21861340000000001</v>
      </c>
      <c r="I468">
        <v>69.001099999999994</v>
      </c>
      <c r="J468">
        <v>-1.7867399999999999E-2</v>
      </c>
      <c r="K468">
        <v>-5.8212999999999997E-3</v>
      </c>
      <c r="L468">
        <v>2.5217999999999998E-3</v>
      </c>
      <c r="M468">
        <v>1.08649E-2</v>
      </c>
      <c r="N468">
        <v>2.2911000000000001E-2</v>
      </c>
      <c r="O468">
        <v>-1.7270199999999999E-2</v>
      </c>
      <c r="P468">
        <v>-5.2240999999999998E-3</v>
      </c>
      <c r="Q468">
        <v>3.1189999999999998E-3</v>
      </c>
      <c r="R468">
        <v>1.1462099999999999E-2</v>
      </c>
      <c r="S468">
        <v>2.35082E-2</v>
      </c>
      <c r="T468">
        <v>14</v>
      </c>
      <c r="U468">
        <v>17</v>
      </c>
    </row>
    <row r="469" spans="1:21">
      <c r="A469" s="12">
        <v>41520</v>
      </c>
      <c r="B469" s="13">
        <v>6</v>
      </c>
      <c r="C469" t="s">
        <v>39</v>
      </c>
      <c r="D469" t="s">
        <v>41</v>
      </c>
      <c r="E469" t="str">
        <f t="shared" si="7"/>
        <v>415206Average Per Ton100% Cycling</v>
      </c>
      <c r="F469">
        <v>0.18076619999999999</v>
      </c>
      <c r="G469">
        <v>0.17231669999999999</v>
      </c>
      <c r="H469">
        <v>0.17432839999999999</v>
      </c>
      <c r="I469">
        <v>69.103399999999993</v>
      </c>
      <c r="J469">
        <v>-2.29812E-2</v>
      </c>
      <c r="K469">
        <v>-1.43958E-2</v>
      </c>
      <c r="L469">
        <v>-8.4495000000000004E-3</v>
      </c>
      <c r="M469">
        <v>-2.5033E-3</v>
      </c>
      <c r="N469">
        <v>6.0821E-3</v>
      </c>
      <c r="O469">
        <v>-2.0969499999999999E-2</v>
      </c>
      <c r="P469">
        <v>-1.23841E-2</v>
      </c>
      <c r="Q469">
        <v>-6.4378999999999999E-3</v>
      </c>
      <c r="R469">
        <v>-4.9160000000000002E-4</v>
      </c>
      <c r="S469">
        <v>8.0938E-3</v>
      </c>
      <c r="T469">
        <v>14</v>
      </c>
      <c r="U469">
        <v>17</v>
      </c>
    </row>
    <row r="470" spans="1:21">
      <c r="A470" s="12">
        <v>41520</v>
      </c>
      <c r="B470" s="13">
        <v>7</v>
      </c>
      <c r="C470" t="s">
        <v>38</v>
      </c>
      <c r="D470" t="s">
        <v>40</v>
      </c>
      <c r="E470" t="str">
        <f t="shared" si="7"/>
        <v>415207Average Per Device50% Cycling</v>
      </c>
      <c r="F470">
        <v>0.90358190000000005</v>
      </c>
      <c r="G470">
        <v>0.8713052</v>
      </c>
      <c r="H470">
        <v>0.87484059999999997</v>
      </c>
      <c r="I470">
        <v>69.633899999999997</v>
      </c>
      <c r="J470">
        <v>-0.1106669</v>
      </c>
      <c r="K470">
        <v>-6.4353300000000002E-2</v>
      </c>
      <c r="L470">
        <v>-3.2276600000000003E-2</v>
      </c>
      <c r="M470">
        <v>-2.0000000000000001E-4</v>
      </c>
      <c r="N470">
        <v>4.6113599999999998E-2</v>
      </c>
      <c r="O470">
        <v>-0.10713159999999999</v>
      </c>
      <c r="P470">
        <v>-6.0817999999999997E-2</v>
      </c>
      <c r="Q470">
        <v>-2.8741300000000001E-2</v>
      </c>
      <c r="R470">
        <v>3.3354000000000001E-3</v>
      </c>
      <c r="S470">
        <v>4.9648999999999999E-2</v>
      </c>
      <c r="T470">
        <v>14</v>
      </c>
      <c r="U470">
        <v>17</v>
      </c>
    </row>
    <row r="471" spans="1:21">
      <c r="A471" s="12">
        <v>41520</v>
      </c>
      <c r="B471" s="13">
        <v>7</v>
      </c>
      <c r="C471" t="s">
        <v>38</v>
      </c>
      <c r="D471" t="s">
        <v>41</v>
      </c>
      <c r="E471" t="str">
        <f t="shared" si="7"/>
        <v>415207Average Per Device100% Cycling</v>
      </c>
      <c r="F471">
        <v>0.74112809999999996</v>
      </c>
      <c r="G471">
        <v>0.69033060000000002</v>
      </c>
      <c r="H471">
        <v>0.68212470000000003</v>
      </c>
      <c r="I471">
        <v>69.789100000000005</v>
      </c>
      <c r="J471">
        <v>-0.10200339999999999</v>
      </c>
      <c r="K471">
        <v>-7.1750599999999998E-2</v>
      </c>
      <c r="L471">
        <v>-5.0797500000000002E-2</v>
      </c>
      <c r="M471">
        <v>-2.98445E-2</v>
      </c>
      <c r="N471">
        <v>4.0840000000000001E-4</v>
      </c>
      <c r="O471">
        <v>-0.1102093</v>
      </c>
      <c r="P471">
        <v>-7.9956399999999997E-2</v>
      </c>
      <c r="Q471">
        <v>-5.9003399999999998E-2</v>
      </c>
      <c r="R471">
        <v>-3.8050399999999998E-2</v>
      </c>
      <c r="S471">
        <v>-7.7974999999999997E-3</v>
      </c>
      <c r="T471">
        <v>14</v>
      </c>
      <c r="U471">
        <v>17</v>
      </c>
    </row>
    <row r="472" spans="1:21">
      <c r="A472" s="12">
        <v>41520</v>
      </c>
      <c r="B472" s="13">
        <v>7</v>
      </c>
      <c r="C472" t="s">
        <v>37</v>
      </c>
      <c r="D472" t="s">
        <v>40</v>
      </c>
      <c r="E472" t="str">
        <f t="shared" si="7"/>
        <v>415207Average Per Premise50% Cycling</v>
      </c>
      <c r="F472">
        <v>1.0346280000000001</v>
      </c>
      <c r="G472">
        <v>0.97452150000000004</v>
      </c>
      <c r="H472">
        <v>0.98145119999999997</v>
      </c>
      <c r="I472">
        <v>69.633899999999997</v>
      </c>
      <c r="J472">
        <v>-0.15347450000000001</v>
      </c>
      <c r="K472">
        <v>-9.8312099999999999E-2</v>
      </c>
      <c r="L472">
        <v>-6.0106800000000002E-2</v>
      </c>
      <c r="M472">
        <v>-2.1901500000000001E-2</v>
      </c>
      <c r="N472">
        <v>3.32608E-2</v>
      </c>
      <c r="O472">
        <v>-0.1465447</v>
      </c>
      <c r="P472">
        <v>-9.13823E-2</v>
      </c>
      <c r="Q472">
        <v>-5.3177099999999998E-2</v>
      </c>
      <c r="R472">
        <v>-1.49718E-2</v>
      </c>
      <c r="S472">
        <v>4.01906E-2</v>
      </c>
      <c r="T472">
        <v>14</v>
      </c>
      <c r="U472">
        <v>17</v>
      </c>
    </row>
    <row r="473" spans="1:21">
      <c r="A473" s="12">
        <v>41520</v>
      </c>
      <c r="B473" s="13">
        <v>7</v>
      </c>
      <c r="C473" t="s">
        <v>37</v>
      </c>
      <c r="D473" t="s">
        <v>41</v>
      </c>
      <c r="E473" t="str">
        <f t="shared" si="7"/>
        <v>415207Average Per Premise100% Cycling</v>
      </c>
      <c r="F473">
        <v>0.84050480000000005</v>
      </c>
      <c r="G473">
        <v>0.80473790000000001</v>
      </c>
      <c r="H473">
        <v>0.80487050000000004</v>
      </c>
      <c r="I473">
        <v>69.789100000000005</v>
      </c>
      <c r="J473">
        <v>-9.99887E-2</v>
      </c>
      <c r="K473">
        <v>-6.2045900000000001E-2</v>
      </c>
      <c r="L473">
        <v>-3.5766800000000001E-2</v>
      </c>
      <c r="M473">
        <v>-9.4877999999999994E-3</v>
      </c>
      <c r="N473">
        <v>2.8455100000000001E-2</v>
      </c>
      <c r="O473">
        <v>-9.9856200000000006E-2</v>
      </c>
      <c r="P473">
        <v>-6.19134E-2</v>
      </c>
      <c r="Q473">
        <v>-3.5634300000000001E-2</v>
      </c>
      <c r="R473">
        <v>-9.3551999999999993E-3</v>
      </c>
      <c r="S473">
        <v>2.8587600000000001E-2</v>
      </c>
      <c r="T473">
        <v>14</v>
      </c>
      <c r="U473">
        <v>17</v>
      </c>
    </row>
    <row r="474" spans="1:21">
      <c r="A474" s="12">
        <v>41520</v>
      </c>
      <c r="B474" s="13">
        <v>7</v>
      </c>
      <c r="C474" t="s">
        <v>39</v>
      </c>
      <c r="D474" t="s">
        <v>40</v>
      </c>
      <c r="E474" t="str">
        <f t="shared" si="7"/>
        <v>415207Average Per Ton50% Cycling</v>
      </c>
      <c r="F474">
        <v>0.26208409999999999</v>
      </c>
      <c r="G474">
        <v>0.25356649999999997</v>
      </c>
      <c r="H474">
        <v>0.25426100000000001</v>
      </c>
      <c r="I474">
        <v>69.633899999999997</v>
      </c>
      <c r="J474">
        <v>-3.1331400000000002E-2</v>
      </c>
      <c r="K474">
        <v>-1.7852799999999999E-2</v>
      </c>
      <c r="L474">
        <v>-8.5176999999999996E-3</v>
      </c>
      <c r="M474">
        <v>8.1749999999999998E-4</v>
      </c>
      <c r="N474">
        <v>1.4296100000000001E-2</v>
      </c>
      <c r="O474">
        <v>-3.0636799999999999E-2</v>
      </c>
      <c r="P474">
        <v>-1.7158300000000001E-2</v>
      </c>
      <c r="Q474">
        <v>-7.8230999999999995E-3</v>
      </c>
      <c r="R474">
        <v>1.5120999999999999E-3</v>
      </c>
      <c r="S474">
        <v>1.49906E-2</v>
      </c>
      <c r="T474">
        <v>14</v>
      </c>
      <c r="U474">
        <v>17</v>
      </c>
    </row>
    <row r="475" spans="1:21">
      <c r="A475" s="12">
        <v>41520</v>
      </c>
      <c r="B475" s="13">
        <v>7</v>
      </c>
      <c r="C475" t="s">
        <v>39</v>
      </c>
      <c r="D475" t="s">
        <v>41</v>
      </c>
      <c r="E475" t="str">
        <f t="shared" si="7"/>
        <v>415207Average Per Ton100% Cycling</v>
      </c>
      <c r="F475">
        <v>0.20642769999999999</v>
      </c>
      <c r="G475">
        <v>0.19166920000000001</v>
      </c>
      <c r="H475">
        <v>0.19390679999999999</v>
      </c>
      <c r="I475">
        <v>69.789100000000005</v>
      </c>
      <c r="J475">
        <v>-2.94437E-2</v>
      </c>
      <c r="K475">
        <v>-2.0767600000000001E-2</v>
      </c>
      <c r="L475">
        <v>-1.4758500000000001E-2</v>
      </c>
      <c r="M475">
        <v>-8.7493999999999992E-3</v>
      </c>
      <c r="N475">
        <v>-7.3300000000000006E-5</v>
      </c>
      <c r="O475">
        <v>-2.72061E-2</v>
      </c>
      <c r="P475">
        <v>-1.8530000000000001E-2</v>
      </c>
      <c r="Q475">
        <v>-1.25209E-2</v>
      </c>
      <c r="R475">
        <v>-6.5117999999999999E-3</v>
      </c>
      <c r="S475">
        <v>2.1643000000000001E-3</v>
      </c>
      <c r="T475">
        <v>14</v>
      </c>
      <c r="U475">
        <v>17</v>
      </c>
    </row>
    <row r="476" spans="1:21">
      <c r="A476" s="12">
        <v>41520</v>
      </c>
      <c r="B476" s="13">
        <v>8</v>
      </c>
      <c r="C476" t="s">
        <v>38</v>
      </c>
      <c r="D476" t="s">
        <v>40</v>
      </c>
      <c r="E476" t="str">
        <f t="shared" si="7"/>
        <v>415208Average Per Device50% Cycling</v>
      </c>
      <c r="F476">
        <v>0.87668290000000004</v>
      </c>
      <c r="G476">
        <v>0.8590856</v>
      </c>
      <c r="H476">
        <v>0.86257130000000004</v>
      </c>
      <c r="I476">
        <v>72.958299999999994</v>
      </c>
      <c r="J476">
        <v>-8.9613300000000007E-2</v>
      </c>
      <c r="K476">
        <v>-4.7065700000000002E-2</v>
      </c>
      <c r="L476">
        <v>-1.75973E-2</v>
      </c>
      <c r="M476">
        <v>1.1871E-2</v>
      </c>
      <c r="N476">
        <v>5.44187E-2</v>
      </c>
      <c r="O476">
        <v>-8.6127599999999999E-2</v>
      </c>
      <c r="P476">
        <v>-4.3579899999999998E-2</v>
      </c>
      <c r="Q476">
        <v>-1.41116E-2</v>
      </c>
      <c r="R476">
        <v>1.53568E-2</v>
      </c>
      <c r="S476">
        <v>5.7904400000000002E-2</v>
      </c>
      <c r="T476">
        <v>14</v>
      </c>
      <c r="U476">
        <v>17</v>
      </c>
    </row>
    <row r="477" spans="1:21">
      <c r="A477" s="12">
        <v>41520</v>
      </c>
      <c r="B477" s="13">
        <v>8</v>
      </c>
      <c r="C477" t="s">
        <v>38</v>
      </c>
      <c r="D477" t="s">
        <v>41</v>
      </c>
      <c r="E477" t="str">
        <f t="shared" si="7"/>
        <v>415208Average Per Device100% Cycling</v>
      </c>
      <c r="F477">
        <v>0.74231119999999995</v>
      </c>
      <c r="G477">
        <v>0.7386336</v>
      </c>
      <c r="H477">
        <v>0.72985350000000004</v>
      </c>
      <c r="I477">
        <v>72.458399999999997</v>
      </c>
      <c r="J477">
        <v>-5.9985999999999998E-2</v>
      </c>
      <c r="K477">
        <v>-2.6718599999999999E-2</v>
      </c>
      <c r="L477">
        <v>-3.6776999999999999E-3</v>
      </c>
      <c r="M477">
        <v>1.9363200000000001E-2</v>
      </c>
      <c r="N477">
        <v>5.26306E-2</v>
      </c>
      <c r="O477">
        <v>-6.8765999999999994E-2</v>
      </c>
      <c r="P477">
        <v>-3.5498599999999998E-2</v>
      </c>
      <c r="Q477">
        <v>-1.24577E-2</v>
      </c>
      <c r="R477">
        <v>1.0583199999999999E-2</v>
      </c>
      <c r="S477">
        <v>4.3850600000000003E-2</v>
      </c>
      <c r="T477">
        <v>14</v>
      </c>
      <c r="U477">
        <v>17</v>
      </c>
    </row>
    <row r="478" spans="1:21">
      <c r="A478" s="12">
        <v>41520</v>
      </c>
      <c r="B478" s="13">
        <v>8</v>
      </c>
      <c r="C478" t="s">
        <v>37</v>
      </c>
      <c r="D478" t="s">
        <v>40</v>
      </c>
      <c r="E478" t="str">
        <f t="shared" si="7"/>
        <v>415208Average Per Premise50% Cycling</v>
      </c>
      <c r="F478">
        <v>0.99941709999999995</v>
      </c>
      <c r="G478">
        <v>0.95980909999999997</v>
      </c>
      <c r="H478">
        <v>0.9666342</v>
      </c>
      <c r="I478">
        <v>72.958299999999994</v>
      </c>
      <c r="J478">
        <v>-0.1264468</v>
      </c>
      <c r="K478">
        <v>-7.5141700000000006E-2</v>
      </c>
      <c r="L478">
        <v>-3.9607999999999997E-2</v>
      </c>
      <c r="M478">
        <v>-4.0743000000000003E-3</v>
      </c>
      <c r="N478">
        <v>4.7230800000000003E-2</v>
      </c>
      <c r="O478">
        <v>-0.11962159999999999</v>
      </c>
      <c r="P478">
        <v>-6.8316600000000005E-2</v>
      </c>
      <c r="Q478">
        <v>-3.2782899999999997E-2</v>
      </c>
      <c r="R478">
        <v>2.7509000000000001E-3</v>
      </c>
      <c r="S478">
        <v>5.4055899999999997E-2</v>
      </c>
      <c r="T478">
        <v>14</v>
      </c>
      <c r="U478">
        <v>17</v>
      </c>
    </row>
    <row r="479" spans="1:21">
      <c r="A479" s="12">
        <v>41520</v>
      </c>
      <c r="B479" s="13">
        <v>8</v>
      </c>
      <c r="C479" t="s">
        <v>37</v>
      </c>
      <c r="D479" t="s">
        <v>41</v>
      </c>
      <c r="E479" t="str">
        <f t="shared" si="7"/>
        <v>415208Average Per Premise100% Cycling</v>
      </c>
      <c r="F479">
        <v>0.84373629999999999</v>
      </c>
      <c r="G479">
        <v>0.84913640000000001</v>
      </c>
      <c r="H479">
        <v>0.84927620000000004</v>
      </c>
      <c r="I479">
        <v>72.458399999999997</v>
      </c>
      <c r="J479">
        <v>-6.2044599999999998E-2</v>
      </c>
      <c r="K479">
        <v>-2.21978E-2</v>
      </c>
      <c r="L479">
        <v>5.4000999999999997E-3</v>
      </c>
      <c r="M479">
        <v>3.2997899999999997E-2</v>
      </c>
      <c r="N479">
        <v>7.2844800000000001E-2</v>
      </c>
      <c r="O479">
        <v>-6.1904800000000003E-2</v>
      </c>
      <c r="P479">
        <v>-2.2057899999999998E-2</v>
      </c>
      <c r="Q479">
        <v>5.5399999999999998E-3</v>
      </c>
      <c r="R479">
        <v>3.3137800000000002E-2</v>
      </c>
      <c r="S479">
        <v>7.29847E-2</v>
      </c>
      <c r="T479">
        <v>14</v>
      </c>
      <c r="U479">
        <v>17</v>
      </c>
    </row>
    <row r="480" spans="1:21">
      <c r="A480" s="12">
        <v>41520</v>
      </c>
      <c r="B480" s="13">
        <v>8</v>
      </c>
      <c r="C480" t="s">
        <v>39</v>
      </c>
      <c r="D480" t="s">
        <v>40</v>
      </c>
      <c r="E480" t="str">
        <f t="shared" si="7"/>
        <v>415208Average Per Ton50% Cycling</v>
      </c>
      <c r="F480">
        <v>0.25558389999999997</v>
      </c>
      <c r="G480">
        <v>0.2502952</v>
      </c>
      <c r="H480">
        <v>0.2509808</v>
      </c>
      <c r="I480">
        <v>72.958299999999994</v>
      </c>
      <c r="J480">
        <v>-2.6595799999999999E-2</v>
      </c>
      <c r="K480">
        <v>-1.40074E-2</v>
      </c>
      <c r="L480">
        <v>-5.2887999999999998E-3</v>
      </c>
      <c r="M480">
        <v>3.4299E-3</v>
      </c>
      <c r="N480">
        <v>1.60182E-2</v>
      </c>
      <c r="O480">
        <v>-2.5910200000000001E-2</v>
      </c>
      <c r="P480">
        <v>-1.33218E-2</v>
      </c>
      <c r="Q480">
        <v>-4.6032E-3</v>
      </c>
      <c r="R480">
        <v>4.1155000000000002E-3</v>
      </c>
      <c r="S480">
        <v>1.6703800000000001E-2</v>
      </c>
      <c r="T480">
        <v>14</v>
      </c>
      <c r="U480">
        <v>17</v>
      </c>
    </row>
    <row r="481" spans="1:21">
      <c r="A481" s="12">
        <v>41520</v>
      </c>
      <c r="B481" s="13">
        <v>8</v>
      </c>
      <c r="C481" t="s">
        <v>39</v>
      </c>
      <c r="D481" t="s">
        <v>41</v>
      </c>
      <c r="E481" t="str">
        <f t="shared" si="7"/>
        <v>415208Average Per Ton100% Cycling</v>
      </c>
      <c r="F481">
        <v>0.20792459999999999</v>
      </c>
      <c r="G481">
        <v>0.2025457</v>
      </c>
      <c r="H481">
        <v>0.20491029999999999</v>
      </c>
      <c r="I481">
        <v>72.458399999999997</v>
      </c>
      <c r="J481">
        <v>-2.1237700000000002E-2</v>
      </c>
      <c r="K481">
        <v>-1.1868200000000001E-2</v>
      </c>
      <c r="L481">
        <v>-5.3788999999999998E-3</v>
      </c>
      <c r="M481">
        <v>1.1104000000000001E-3</v>
      </c>
      <c r="N481">
        <v>1.04799E-2</v>
      </c>
      <c r="O481">
        <v>-1.88731E-2</v>
      </c>
      <c r="P481">
        <v>-9.5035999999999992E-3</v>
      </c>
      <c r="Q481">
        <v>-3.0143000000000001E-3</v>
      </c>
      <c r="R481">
        <v>3.4749999999999998E-3</v>
      </c>
      <c r="S481">
        <v>1.28445E-2</v>
      </c>
      <c r="T481">
        <v>14</v>
      </c>
      <c r="U481">
        <v>17</v>
      </c>
    </row>
    <row r="482" spans="1:21">
      <c r="A482" s="12">
        <v>41520</v>
      </c>
      <c r="B482" s="13">
        <v>9</v>
      </c>
      <c r="C482" t="s">
        <v>38</v>
      </c>
      <c r="D482" t="s">
        <v>40</v>
      </c>
      <c r="E482" t="str">
        <f t="shared" si="7"/>
        <v>415209Average Per Device50% Cycling</v>
      </c>
      <c r="F482">
        <v>0.99394320000000003</v>
      </c>
      <c r="G482">
        <v>0.94352380000000002</v>
      </c>
      <c r="H482">
        <v>0.94735219999999998</v>
      </c>
      <c r="I482">
        <v>78.749499999999998</v>
      </c>
      <c r="J482">
        <v>-0.14284340000000001</v>
      </c>
      <c r="K482">
        <v>-8.8238499999999997E-2</v>
      </c>
      <c r="L482">
        <v>-5.04193E-2</v>
      </c>
      <c r="M482">
        <v>-1.2600099999999999E-2</v>
      </c>
      <c r="N482">
        <v>4.2004800000000002E-2</v>
      </c>
      <c r="O482">
        <v>-0.1390151</v>
      </c>
      <c r="P482">
        <v>-8.4410200000000005E-2</v>
      </c>
      <c r="Q482">
        <v>-4.6591E-2</v>
      </c>
      <c r="R482">
        <v>-8.7717999999999997E-3</v>
      </c>
      <c r="S482">
        <v>4.5833100000000002E-2</v>
      </c>
      <c r="T482">
        <v>14</v>
      </c>
      <c r="U482">
        <v>17</v>
      </c>
    </row>
    <row r="483" spans="1:21">
      <c r="A483" s="12">
        <v>41520</v>
      </c>
      <c r="B483" s="13">
        <v>9</v>
      </c>
      <c r="C483" t="s">
        <v>38</v>
      </c>
      <c r="D483" t="s">
        <v>41</v>
      </c>
      <c r="E483" t="str">
        <f t="shared" si="7"/>
        <v>415209Average Per Device100% Cycling</v>
      </c>
      <c r="F483">
        <v>0.81405720000000004</v>
      </c>
      <c r="G483">
        <v>0.78890649999999996</v>
      </c>
      <c r="H483">
        <v>0.77952889999999997</v>
      </c>
      <c r="I483">
        <v>77.632499999999993</v>
      </c>
      <c r="J483">
        <v>-9.9933999999999995E-2</v>
      </c>
      <c r="K483">
        <v>-5.57514E-2</v>
      </c>
      <c r="L483">
        <v>-2.5150700000000002E-2</v>
      </c>
      <c r="M483">
        <v>5.45E-3</v>
      </c>
      <c r="N483">
        <v>4.9632599999999999E-2</v>
      </c>
      <c r="O483">
        <v>-0.1093117</v>
      </c>
      <c r="P483">
        <v>-6.5129099999999995E-2</v>
      </c>
      <c r="Q483">
        <v>-3.4528400000000001E-2</v>
      </c>
      <c r="R483">
        <v>-3.9277000000000001E-3</v>
      </c>
      <c r="S483">
        <v>4.0254900000000003E-2</v>
      </c>
      <c r="T483">
        <v>14</v>
      </c>
      <c r="U483">
        <v>17</v>
      </c>
    </row>
    <row r="484" spans="1:21">
      <c r="A484" s="12">
        <v>41520</v>
      </c>
      <c r="B484" s="13">
        <v>9</v>
      </c>
      <c r="C484" t="s">
        <v>37</v>
      </c>
      <c r="D484" t="s">
        <v>40</v>
      </c>
      <c r="E484" t="str">
        <f t="shared" si="7"/>
        <v>415209Average Per Premise50% Cycling</v>
      </c>
      <c r="F484">
        <v>1.133416</v>
      </c>
      <c r="G484">
        <v>1.0439579999999999</v>
      </c>
      <c r="H484">
        <v>1.051382</v>
      </c>
      <c r="I484">
        <v>78.749499999999998</v>
      </c>
      <c r="J484">
        <v>-0.1992399</v>
      </c>
      <c r="K484">
        <v>-0.13438</v>
      </c>
      <c r="L484">
        <v>-8.9458200000000002E-2</v>
      </c>
      <c r="M484">
        <v>-4.4536399999999997E-2</v>
      </c>
      <c r="N484">
        <v>2.0323500000000001E-2</v>
      </c>
      <c r="O484">
        <v>-0.1918164</v>
      </c>
      <c r="P484">
        <v>-0.1269565</v>
      </c>
      <c r="Q484">
        <v>-8.2034700000000002E-2</v>
      </c>
      <c r="R484">
        <v>-3.7112899999999997E-2</v>
      </c>
      <c r="S484">
        <v>2.7747000000000001E-2</v>
      </c>
      <c r="T484">
        <v>14</v>
      </c>
      <c r="U484">
        <v>17</v>
      </c>
    </row>
    <row r="485" spans="1:21">
      <c r="A485" s="12">
        <v>41520</v>
      </c>
      <c r="B485" s="13">
        <v>9</v>
      </c>
      <c r="C485" t="s">
        <v>37</v>
      </c>
      <c r="D485" t="s">
        <v>41</v>
      </c>
      <c r="E485" t="str">
        <f t="shared" si="7"/>
        <v>415209Average Per Premise100% Cycling</v>
      </c>
      <c r="F485">
        <v>0.89689719999999995</v>
      </c>
      <c r="G485">
        <v>0.88912729999999995</v>
      </c>
      <c r="H485">
        <v>0.8892738</v>
      </c>
      <c r="I485">
        <v>77.632499999999993</v>
      </c>
      <c r="J485">
        <v>-8.9956700000000001E-2</v>
      </c>
      <c r="K485">
        <v>-4.1400100000000002E-2</v>
      </c>
      <c r="L485">
        <v>-7.7698999999999997E-3</v>
      </c>
      <c r="M485">
        <v>2.5860299999999999E-2</v>
      </c>
      <c r="N485">
        <v>7.4416999999999997E-2</v>
      </c>
      <c r="O485">
        <v>-8.9810200000000007E-2</v>
      </c>
      <c r="P485">
        <v>-4.1253600000000001E-2</v>
      </c>
      <c r="Q485">
        <v>-7.6233999999999998E-3</v>
      </c>
      <c r="R485">
        <v>2.60068E-2</v>
      </c>
      <c r="S485">
        <v>7.4563500000000005E-2</v>
      </c>
      <c r="T485">
        <v>14</v>
      </c>
      <c r="U485">
        <v>17</v>
      </c>
    </row>
    <row r="486" spans="1:21">
      <c r="A486" s="12">
        <v>41520</v>
      </c>
      <c r="B486" s="13">
        <v>9</v>
      </c>
      <c r="C486" t="s">
        <v>39</v>
      </c>
      <c r="D486" t="s">
        <v>40</v>
      </c>
      <c r="E486" t="str">
        <f t="shared" si="7"/>
        <v>415209Average Per Ton50% Cycling</v>
      </c>
      <c r="F486">
        <v>0.2865432</v>
      </c>
      <c r="G486">
        <v>0.27769430000000001</v>
      </c>
      <c r="H486">
        <v>0.27845490000000001</v>
      </c>
      <c r="I486">
        <v>78.749499999999998</v>
      </c>
      <c r="J486">
        <v>-3.5520299999999998E-2</v>
      </c>
      <c r="K486">
        <v>-1.9762600000000002E-2</v>
      </c>
      <c r="L486">
        <v>-8.8488999999999998E-3</v>
      </c>
      <c r="M486">
        <v>2.0647999999999999E-3</v>
      </c>
      <c r="N486">
        <v>1.7822500000000002E-2</v>
      </c>
      <c r="O486">
        <v>-3.4759600000000002E-2</v>
      </c>
      <c r="P486">
        <v>-1.9002000000000002E-2</v>
      </c>
      <c r="Q486">
        <v>-8.0882999999999997E-3</v>
      </c>
      <c r="R486">
        <v>2.8254E-3</v>
      </c>
      <c r="S486">
        <v>1.8583100000000002E-2</v>
      </c>
      <c r="T486">
        <v>14</v>
      </c>
      <c r="U486">
        <v>17</v>
      </c>
    </row>
    <row r="487" spans="1:21">
      <c r="A487" s="12">
        <v>41520</v>
      </c>
      <c r="B487" s="13">
        <v>9</v>
      </c>
      <c r="C487" t="s">
        <v>39</v>
      </c>
      <c r="D487" t="s">
        <v>41</v>
      </c>
      <c r="E487" t="str">
        <f t="shared" si="7"/>
        <v>415209Average Per Ton100% Cycling</v>
      </c>
      <c r="F487">
        <v>0.2257943</v>
      </c>
      <c r="G487">
        <v>0.2153629</v>
      </c>
      <c r="H487">
        <v>0.21787709999999999</v>
      </c>
      <c r="I487">
        <v>77.632499999999993</v>
      </c>
      <c r="J487">
        <v>-3.0948699999999999E-2</v>
      </c>
      <c r="K487">
        <v>-1.8827E-2</v>
      </c>
      <c r="L487">
        <v>-1.04315E-2</v>
      </c>
      <c r="M487">
        <v>-2.036E-3</v>
      </c>
      <c r="N487">
        <v>1.0085800000000001E-2</v>
      </c>
      <c r="O487">
        <v>-2.8434500000000001E-2</v>
      </c>
      <c r="P487">
        <v>-1.6312799999999999E-2</v>
      </c>
      <c r="Q487">
        <v>-7.9173000000000004E-3</v>
      </c>
      <c r="R487">
        <v>4.7820000000000002E-4</v>
      </c>
      <c r="S487">
        <v>1.26E-2</v>
      </c>
      <c r="T487">
        <v>14</v>
      </c>
      <c r="U487">
        <v>17</v>
      </c>
    </row>
    <row r="488" spans="1:21">
      <c r="A488" s="12">
        <v>41520</v>
      </c>
      <c r="B488" s="13">
        <v>10</v>
      </c>
      <c r="C488" t="s">
        <v>38</v>
      </c>
      <c r="D488" t="s">
        <v>40</v>
      </c>
      <c r="E488" t="str">
        <f t="shared" si="7"/>
        <v>4152010Average Per Device50% Cycling</v>
      </c>
      <c r="F488">
        <v>1.1516090000000001</v>
      </c>
      <c r="G488">
        <v>1.036486</v>
      </c>
      <c r="H488">
        <v>1.040692</v>
      </c>
      <c r="I488">
        <v>83.668099999999995</v>
      </c>
      <c r="J488">
        <v>-0.23248479999999999</v>
      </c>
      <c r="K488">
        <v>-0.16314609999999999</v>
      </c>
      <c r="L488">
        <v>-0.1151223</v>
      </c>
      <c r="M488">
        <v>-6.7098500000000005E-2</v>
      </c>
      <c r="N488">
        <v>2.2401999999999999E-3</v>
      </c>
      <c r="O488">
        <v>-0.22827919999999999</v>
      </c>
      <c r="P488">
        <v>-0.15894050000000001</v>
      </c>
      <c r="Q488">
        <v>-0.11091669999999999</v>
      </c>
      <c r="R488">
        <v>-6.2893000000000004E-2</v>
      </c>
      <c r="S488">
        <v>6.4457999999999998E-3</v>
      </c>
      <c r="T488">
        <v>14</v>
      </c>
      <c r="U488">
        <v>17</v>
      </c>
    </row>
    <row r="489" spans="1:21">
      <c r="A489" s="12">
        <v>41520</v>
      </c>
      <c r="B489" s="13">
        <v>10</v>
      </c>
      <c r="C489" t="s">
        <v>38</v>
      </c>
      <c r="D489" t="s">
        <v>41</v>
      </c>
      <c r="E489" t="str">
        <f t="shared" si="7"/>
        <v>4152010Average Per Device100% Cycling</v>
      </c>
      <c r="F489">
        <v>0.88153820000000005</v>
      </c>
      <c r="G489">
        <v>0.84458719999999998</v>
      </c>
      <c r="H489">
        <v>0.8345477</v>
      </c>
      <c r="I489">
        <v>82.552000000000007</v>
      </c>
      <c r="J489">
        <v>-0.13312789999999999</v>
      </c>
      <c r="K489">
        <v>-7.6305799999999993E-2</v>
      </c>
      <c r="L489">
        <v>-3.6950900000000002E-2</v>
      </c>
      <c r="M489">
        <v>2.4039E-3</v>
      </c>
      <c r="N489">
        <v>5.9226000000000001E-2</v>
      </c>
      <c r="O489">
        <v>-0.1431674</v>
      </c>
      <c r="P489">
        <v>-8.63453E-2</v>
      </c>
      <c r="Q489">
        <v>-4.6990499999999998E-2</v>
      </c>
      <c r="R489">
        <v>-7.6356000000000002E-3</v>
      </c>
      <c r="S489">
        <v>4.9186500000000001E-2</v>
      </c>
      <c r="T489">
        <v>14</v>
      </c>
      <c r="U489">
        <v>17</v>
      </c>
    </row>
    <row r="490" spans="1:21">
      <c r="A490" s="12">
        <v>41520</v>
      </c>
      <c r="B490" s="13">
        <v>10</v>
      </c>
      <c r="C490" t="s">
        <v>37</v>
      </c>
      <c r="D490" t="s">
        <v>40</v>
      </c>
      <c r="E490" t="str">
        <f t="shared" si="7"/>
        <v>4152010Average Per Premise50% Cycling</v>
      </c>
      <c r="F490">
        <v>1.2941480000000001</v>
      </c>
      <c r="G490">
        <v>1.1415379999999999</v>
      </c>
      <c r="H490">
        <v>1.1496550000000001</v>
      </c>
      <c r="I490">
        <v>83.668099999999995</v>
      </c>
      <c r="J490">
        <v>-0.28579599999999999</v>
      </c>
      <c r="K490">
        <v>-0.20710880000000001</v>
      </c>
      <c r="L490">
        <v>-0.1526103</v>
      </c>
      <c r="M490">
        <v>-9.8111799999999999E-2</v>
      </c>
      <c r="N490">
        <v>-1.94246E-2</v>
      </c>
      <c r="O490">
        <v>-0.27767849999999999</v>
      </c>
      <c r="P490">
        <v>-0.19899140000000001</v>
      </c>
      <c r="Q490">
        <v>-0.14449290000000001</v>
      </c>
      <c r="R490">
        <v>-8.9994400000000002E-2</v>
      </c>
      <c r="S490">
        <v>-1.13072E-2</v>
      </c>
      <c r="T490">
        <v>14</v>
      </c>
      <c r="U490">
        <v>17</v>
      </c>
    </row>
    <row r="491" spans="1:21">
      <c r="A491" s="12">
        <v>41520</v>
      </c>
      <c r="B491" s="13">
        <v>10</v>
      </c>
      <c r="C491" t="s">
        <v>37</v>
      </c>
      <c r="D491" t="s">
        <v>41</v>
      </c>
      <c r="E491" t="str">
        <f t="shared" si="7"/>
        <v>4152010Average Per Premise100% Cycling</v>
      </c>
      <c r="F491">
        <v>0.98525249999999998</v>
      </c>
      <c r="G491">
        <v>0.93744419999999995</v>
      </c>
      <c r="H491">
        <v>0.93759859999999995</v>
      </c>
      <c r="I491">
        <v>82.552000000000007</v>
      </c>
      <c r="J491">
        <v>-0.1525117</v>
      </c>
      <c r="K491">
        <v>-9.0652099999999999E-2</v>
      </c>
      <c r="L491">
        <v>-4.7808299999999998E-2</v>
      </c>
      <c r="M491">
        <v>-4.9645999999999996E-3</v>
      </c>
      <c r="N491">
        <v>5.6895000000000001E-2</v>
      </c>
      <c r="O491">
        <v>-0.1523572</v>
      </c>
      <c r="P491">
        <v>-9.04977E-2</v>
      </c>
      <c r="Q491">
        <v>-4.7653899999999999E-2</v>
      </c>
      <c r="R491">
        <v>-4.8101999999999997E-3</v>
      </c>
      <c r="S491">
        <v>5.70494E-2</v>
      </c>
      <c r="T491">
        <v>14</v>
      </c>
      <c r="U491">
        <v>17</v>
      </c>
    </row>
    <row r="492" spans="1:21">
      <c r="A492" s="12">
        <v>41520</v>
      </c>
      <c r="B492" s="13">
        <v>10</v>
      </c>
      <c r="C492" t="s">
        <v>39</v>
      </c>
      <c r="D492" t="s">
        <v>40</v>
      </c>
      <c r="E492" t="str">
        <f t="shared" si="7"/>
        <v>4152010Average Per Ton50% Cycling</v>
      </c>
      <c r="F492">
        <v>0.33211590000000002</v>
      </c>
      <c r="G492">
        <v>0.30651600000000001</v>
      </c>
      <c r="H492">
        <v>0.30735560000000001</v>
      </c>
      <c r="I492">
        <v>83.668099999999995</v>
      </c>
      <c r="J492">
        <v>-5.9374400000000001E-2</v>
      </c>
      <c r="K492">
        <v>-3.9420200000000002E-2</v>
      </c>
      <c r="L492">
        <v>-2.5600000000000001E-2</v>
      </c>
      <c r="M492">
        <v>-1.17798E-2</v>
      </c>
      <c r="N492">
        <v>8.1744000000000001E-3</v>
      </c>
      <c r="O492">
        <v>-5.8534799999999998E-2</v>
      </c>
      <c r="P492">
        <v>-3.85806E-2</v>
      </c>
      <c r="Q492">
        <v>-2.4760399999999998E-2</v>
      </c>
      <c r="R492">
        <v>-1.0940200000000001E-2</v>
      </c>
      <c r="S492">
        <v>9.0139999999999994E-3</v>
      </c>
      <c r="T492">
        <v>14</v>
      </c>
      <c r="U492">
        <v>17</v>
      </c>
    </row>
    <row r="493" spans="1:21">
      <c r="A493" s="12">
        <v>41520</v>
      </c>
      <c r="B493" s="13">
        <v>10</v>
      </c>
      <c r="C493" t="s">
        <v>39</v>
      </c>
      <c r="D493" t="s">
        <v>41</v>
      </c>
      <c r="E493" t="str">
        <f t="shared" si="7"/>
        <v>4152010Average Per Ton100% Cycling</v>
      </c>
      <c r="F493">
        <v>0.24558530000000001</v>
      </c>
      <c r="G493">
        <v>0.23310410000000001</v>
      </c>
      <c r="H493">
        <v>0.23582539999999999</v>
      </c>
      <c r="I493">
        <v>82.552000000000007</v>
      </c>
      <c r="J493">
        <v>-3.9236399999999998E-2</v>
      </c>
      <c r="K493">
        <v>-2.3429200000000001E-2</v>
      </c>
      <c r="L493">
        <v>-1.24812E-2</v>
      </c>
      <c r="M493">
        <v>-1.5332E-3</v>
      </c>
      <c r="N493">
        <v>1.42741E-2</v>
      </c>
      <c r="O493">
        <v>-3.6515100000000002E-2</v>
      </c>
      <c r="P493">
        <v>-2.0707900000000001E-2</v>
      </c>
      <c r="Q493">
        <v>-9.7599000000000002E-3</v>
      </c>
      <c r="R493">
        <v>1.1881999999999999E-3</v>
      </c>
      <c r="S493">
        <v>1.6995400000000001E-2</v>
      </c>
      <c r="T493">
        <v>14</v>
      </c>
      <c r="U493">
        <v>17</v>
      </c>
    </row>
    <row r="494" spans="1:21">
      <c r="A494" s="12">
        <v>41520</v>
      </c>
      <c r="B494" s="13">
        <v>11</v>
      </c>
      <c r="C494" t="s">
        <v>38</v>
      </c>
      <c r="D494" t="s">
        <v>40</v>
      </c>
      <c r="E494" t="str">
        <f t="shared" si="7"/>
        <v>4152011Average Per Device50% Cycling</v>
      </c>
      <c r="F494">
        <v>1.344112</v>
      </c>
      <c r="G494">
        <v>1.2164550000000001</v>
      </c>
      <c r="H494">
        <v>1.2213909999999999</v>
      </c>
      <c r="I494">
        <v>86.141199999999998</v>
      </c>
      <c r="J494">
        <v>-0.26854230000000001</v>
      </c>
      <c r="K494">
        <v>-0.185306</v>
      </c>
      <c r="L494">
        <v>-0.12765679999999999</v>
      </c>
      <c r="M494">
        <v>-7.0007600000000003E-2</v>
      </c>
      <c r="N494">
        <v>1.32286E-2</v>
      </c>
      <c r="O494">
        <v>-0.26360650000000002</v>
      </c>
      <c r="P494">
        <v>-0.18037030000000001</v>
      </c>
      <c r="Q494">
        <v>-0.1227211</v>
      </c>
      <c r="R494">
        <v>-6.5071900000000002E-2</v>
      </c>
      <c r="S494">
        <v>1.8164400000000001E-2</v>
      </c>
      <c r="T494">
        <v>14</v>
      </c>
      <c r="U494">
        <v>17</v>
      </c>
    </row>
    <row r="495" spans="1:21">
      <c r="A495" s="12">
        <v>41520</v>
      </c>
      <c r="B495" s="13">
        <v>11</v>
      </c>
      <c r="C495" t="s">
        <v>38</v>
      </c>
      <c r="D495" t="s">
        <v>41</v>
      </c>
      <c r="E495" t="str">
        <f t="shared" si="7"/>
        <v>4152011Average Per Device100% Cycling</v>
      </c>
      <c r="F495">
        <v>0.97984150000000003</v>
      </c>
      <c r="G495">
        <v>0.95740320000000001</v>
      </c>
      <c r="H495">
        <v>0.94602260000000005</v>
      </c>
      <c r="I495">
        <v>85.237200000000001</v>
      </c>
      <c r="J495">
        <v>-0.13343759999999999</v>
      </c>
      <c r="K495">
        <v>-6.7858299999999996E-2</v>
      </c>
      <c r="L495">
        <v>-2.2438300000000001E-2</v>
      </c>
      <c r="M495">
        <v>2.2981600000000001E-2</v>
      </c>
      <c r="N495">
        <v>8.8560899999999998E-2</v>
      </c>
      <c r="O495">
        <v>-0.14481820000000001</v>
      </c>
      <c r="P495">
        <v>-7.9238900000000001E-2</v>
      </c>
      <c r="Q495">
        <v>-3.3818899999999999E-2</v>
      </c>
      <c r="R495">
        <v>1.16011E-2</v>
      </c>
      <c r="S495">
        <v>7.7180399999999996E-2</v>
      </c>
      <c r="T495">
        <v>14</v>
      </c>
      <c r="U495">
        <v>17</v>
      </c>
    </row>
    <row r="496" spans="1:21">
      <c r="A496" s="12">
        <v>41520</v>
      </c>
      <c r="B496" s="13">
        <v>11</v>
      </c>
      <c r="C496" t="s">
        <v>37</v>
      </c>
      <c r="D496" t="s">
        <v>40</v>
      </c>
      <c r="E496" t="str">
        <f t="shared" si="7"/>
        <v>4152011Average Per Premise50% Cycling</v>
      </c>
      <c r="F496">
        <v>1.4846239999999999</v>
      </c>
      <c r="G496">
        <v>1.349262</v>
      </c>
      <c r="H496">
        <v>1.3588560000000001</v>
      </c>
      <c r="I496">
        <v>86.141199999999998</v>
      </c>
      <c r="J496">
        <v>-0.28922009999999998</v>
      </c>
      <c r="K496">
        <v>-0.19831969999999999</v>
      </c>
      <c r="L496">
        <v>-0.13536239999999999</v>
      </c>
      <c r="M496">
        <v>-7.24051E-2</v>
      </c>
      <c r="N496">
        <v>1.8495299999999999E-2</v>
      </c>
      <c r="O496">
        <v>-0.27962550000000003</v>
      </c>
      <c r="P496">
        <v>-0.18872520000000001</v>
      </c>
      <c r="Q496">
        <v>-0.12576780000000001</v>
      </c>
      <c r="R496">
        <v>-6.2810500000000005E-2</v>
      </c>
      <c r="S496">
        <v>2.8089900000000001E-2</v>
      </c>
      <c r="T496">
        <v>14</v>
      </c>
      <c r="U496">
        <v>17</v>
      </c>
    </row>
    <row r="497" spans="1:21">
      <c r="A497" s="12">
        <v>41520</v>
      </c>
      <c r="B497" s="13">
        <v>11</v>
      </c>
      <c r="C497" t="s">
        <v>37</v>
      </c>
      <c r="D497" t="s">
        <v>41</v>
      </c>
      <c r="E497" t="str">
        <f t="shared" si="7"/>
        <v>4152011Average Per Premise100% Cycling</v>
      </c>
      <c r="F497">
        <v>1.1171930000000001</v>
      </c>
      <c r="G497">
        <v>1.0782</v>
      </c>
      <c r="H497">
        <v>1.0783780000000001</v>
      </c>
      <c r="I497">
        <v>85.237200000000001</v>
      </c>
      <c r="J497">
        <v>-0.16421479999999999</v>
      </c>
      <c r="K497">
        <v>-9.0232900000000005E-2</v>
      </c>
      <c r="L497">
        <v>-3.8993199999999999E-2</v>
      </c>
      <c r="M497">
        <v>1.2246399999999999E-2</v>
      </c>
      <c r="N497">
        <v>8.6228399999999997E-2</v>
      </c>
      <c r="O497">
        <v>-0.16403719999999999</v>
      </c>
      <c r="P497">
        <v>-9.0055300000000005E-2</v>
      </c>
      <c r="Q497">
        <v>-3.8815599999999999E-2</v>
      </c>
      <c r="R497">
        <v>1.24241E-2</v>
      </c>
      <c r="S497">
        <v>8.6405999999999997E-2</v>
      </c>
      <c r="T497">
        <v>14</v>
      </c>
      <c r="U497">
        <v>17</v>
      </c>
    </row>
    <row r="498" spans="1:21">
      <c r="A498" s="12">
        <v>41520</v>
      </c>
      <c r="B498" s="13">
        <v>11</v>
      </c>
      <c r="C498" t="s">
        <v>39</v>
      </c>
      <c r="D498" t="s">
        <v>40</v>
      </c>
      <c r="E498" t="str">
        <f t="shared" si="7"/>
        <v>4152011Average Per Ton50% Cycling</v>
      </c>
      <c r="F498">
        <v>0.38785540000000002</v>
      </c>
      <c r="G498">
        <v>0.35112900000000002</v>
      </c>
      <c r="H498">
        <v>0.35209079999999998</v>
      </c>
      <c r="I498">
        <v>86.141199999999998</v>
      </c>
      <c r="J498">
        <v>-7.6638100000000001E-2</v>
      </c>
      <c r="K498">
        <v>-5.3058000000000001E-2</v>
      </c>
      <c r="L498">
        <v>-3.6726399999999999E-2</v>
      </c>
      <c r="M498">
        <v>-2.0394900000000001E-2</v>
      </c>
      <c r="N498">
        <v>3.1852E-3</v>
      </c>
      <c r="O498">
        <v>-7.5676300000000002E-2</v>
      </c>
      <c r="P498">
        <v>-5.2096099999999999E-2</v>
      </c>
      <c r="Q498">
        <v>-3.5764600000000001E-2</v>
      </c>
      <c r="R498">
        <v>-1.9433099999999998E-2</v>
      </c>
      <c r="S498">
        <v>4.1469999999999996E-3</v>
      </c>
      <c r="T498">
        <v>14</v>
      </c>
      <c r="U498">
        <v>17</v>
      </c>
    </row>
    <row r="499" spans="1:21">
      <c r="A499" s="12">
        <v>41520</v>
      </c>
      <c r="B499" s="13">
        <v>11</v>
      </c>
      <c r="C499" t="s">
        <v>39</v>
      </c>
      <c r="D499" t="s">
        <v>41</v>
      </c>
      <c r="E499" t="str">
        <f t="shared" si="7"/>
        <v>4152011Average Per Ton100% Cycling</v>
      </c>
      <c r="F499">
        <v>0.27279690000000001</v>
      </c>
      <c r="G499">
        <v>0.26427489999999998</v>
      </c>
      <c r="H499">
        <v>0.26736009999999999</v>
      </c>
      <c r="I499">
        <v>85.237200000000001</v>
      </c>
      <c r="J499">
        <v>-3.9312600000000003E-2</v>
      </c>
      <c r="K499">
        <v>-2.1121299999999999E-2</v>
      </c>
      <c r="L499">
        <v>-8.5220000000000001E-3</v>
      </c>
      <c r="M499">
        <v>4.0771999999999996E-3</v>
      </c>
      <c r="N499">
        <v>2.22685E-2</v>
      </c>
      <c r="O499">
        <v>-3.62274E-2</v>
      </c>
      <c r="P499">
        <v>-1.8036099999999999E-2</v>
      </c>
      <c r="Q499">
        <v>-5.4368000000000003E-3</v>
      </c>
      <c r="R499">
        <v>7.1624000000000002E-3</v>
      </c>
      <c r="S499">
        <v>2.53537E-2</v>
      </c>
      <c r="T499">
        <v>14</v>
      </c>
      <c r="U499">
        <v>17</v>
      </c>
    </row>
    <row r="500" spans="1:21">
      <c r="A500" s="12">
        <v>41520</v>
      </c>
      <c r="B500" s="13">
        <v>12</v>
      </c>
      <c r="C500" t="s">
        <v>38</v>
      </c>
      <c r="D500" t="s">
        <v>40</v>
      </c>
      <c r="E500" t="str">
        <f t="shared" si="7"/>
        <v>4152012Average Per Device50% Cycling</v>
      </c>
      <c r="F500">
        <v>1.57779</v>
      </c>
      <c r="G500">
        <v>1.537917</v>
      </c>
      <c r="H500">
        <v>1.544157</v>
      </c>
      <c r="I500">
        <v>88.672200000000004</v>
      </c>
      <c r="J500">
        <v>-0.20138310000000001</v>
      </c>
      <c r="K500">
        <v>-0.1059615</v>
      </c>
      <c r="L500">
        <v>-3.98728E-2</v>
      </c>
      <c r="M500">
        <v>2.62159E-2</v>
      </c>
      <c r="N500">
        <v>0.1216375</v>
      </c>
      <c r="O500">
        <v>-0.19514300000000001</v>
      </c>
      <c r="P500">
        <v>-9.9721299999999999E-2</v>
      </c>
      <c r="Q500">
        <v>-3.3632599999999999E-2</v>
      </c>
      <c r="R500">
        <v>3.2456100000000002E-2</v>
      </c>
      <c r="S500">
        <v>0.12787770000000001</v>
      </c>
      <c r="T500">
        <v>14</v>
      </c>
      <c r="U500">
        <v>17</v>
      </c>
    </row>
    <row r="501" spans="1:21">
      <c r="A501" s="12">
        <v>41520</v>
      </c>
      <c r="B501" s="13">
        <v>12</v>
      </c>
      <c r="C501" t="s">
        <v>38</v>
      </c>
      <c r="D501" t="s">
        <v>41</v>
      </c>
      <c r="E501" t="str">
        <f t="shared" si="7"/>
        <v>4152012Average Per Device100% Cycling</v>
      </c>
      <c r="F501">
        <v>1.0928819999999999</v>
      </c>
      <c r="G501">
        <v>1.1275930000000001</v>
      </c>
      <c r="H501">
        <v>1.11419</v>
      </c>
      <c r="I501">
        <v>88.2363</v>
      </c>
      <c r="J501">
        <v>-9.4546099999999994E-2</v>
      </c>
      <c r="K501">
        <v>-1.8179500000000001E-2</v>
      </c>
      <c r="L501">
        <v>3.4711699999999998E-2</v>
      </c>
      <c r="M501">
        <v>8.7603E-2</v>
      </c>
      <c r="N501">
        <v>0.16396959999999999</v>
      </c>
      <c r="O501">
        <v>-0.1079497</v>
      </c>
      <c r="P501">
        <v>-3.1583100000000003E-2</v>
      </c>
      <c r="Q501">
        <v>2.1308199999999999E-2</v>
      </c>
      <c r="R501">
        <v>7.4199399999999999E-2</v>
      </c>
      <c r="S501">
        <v>0.15056600000000001</v>
      </c>
      <c r="T501">
        <v>14</v>
      </c>
      <c r="U501">
        <v>17</v>
      </c>
    </row>
    <row r="502" spans="1:21">
      <c r="A502" s="12">
        <v>41520</v>
      </c>
      <c r="B502" s="13">
        <v>12</v>
      </c>
      <c r="C502" t="s">
        <v>37</v>
      </c>
      <c r="D502" t="s">
        <v>40</v>
      </c>
      <c r="E502" t="str">
        <f t="shared" si="7"/>
        <v>4152012Average Per Premise50% Cycling</v>
      </c>
      <c r="F502">
        <v>1.756141</v>
      </c>
      <c r="G502">
        <v>1.681748</v>
      </c>
      <c r="H502">
        <v>1.6937070000000001</v>
      </c>
      <c r="I502">
        <v>88.672200000000004</v>
      </c>
      <c r="J502">
        <v>-0.25051079999999998</v>
      </c>
      <c r="K502">
        <v>-0.1464588</v>
      </c>
      <c r="L502">
        <v>-7.4392700000000006E-2</v>
      </c>
      <c r="M502">
        <v>-2.3265999999999998E-3</v>
      </c>
      <c r="N502">
        <v>0.1017255</v>
      </c>
      <c r="O502">
        <v>-0.23855199999999999</v>
      </c>
      <c r="P502">
        <v>-0.13450000000000001</v>
      </c>
      <c r="Q502">
        <v>-6.2433799999999998E-2</v>
      </c>
      <c r="R502">
        <v>9.6322999999999999E-3</v>
      </c>
      <c r="S502">
        <v>0.1136843</v>
      </c>
      <c r="T502">
        <v>14</v>
      </c>
      <c r="U502">
        <v>17</v>
      </c>
    </row>
    <row r="503" spans="1:21">
      <c r="A503" s="12">
        <v>41520</v>
      </c>
      <c r="B503" s="13">
        <v>12</v>
      </c>
      <c r="C503" t="s">
        <v>37</v>
      </c>
      <c r="D503" t="s">
        <v>41</v>
      </c>
      <c r="E503" t="str">
        <f t="shared" si="7"/>
        <v>4152012Average Per Premise100% Cycling</v>
      </c>
      <c r="F503">
        <v>1.241314</v>
      </c>
      <c r="G503">
        <v>1.2508360000000001</v>
      </c>
      <c r="H503">
        <v>1.251042</v>
      </c>
      <c r="I503">
        <v>88.2363</v>
      </c>
      <c r="J503">
        <v>-0.13637859999999999</v>
      </c>
      <c r="K503">
        <v>-5.01792E-2</v>
      </c>
      <c r="L503">
        <v>9.5221999999999998E-3</v>
      </c>
      <c r="M503">
        <v>6.9223599999999996E-2</v>
      </c>
      <c r="N503">
        <v>0.15542300000000001</v>
      </c>
      <c r="O503">
        <v>-0.1361725</v>
      </c>
      <c r="P503">
        <v>-4.9973099999999999E-2</v>
      </c>
      <c r="Q503">
        <v>9.7283000000000005E-3</v>
      </c>
      <c r="R503">
        <v>6.94298E-2</v>
      </c>
      <c r="S503">
        <v>0.1556292</v>
      </c>
      <c r="T503">
        <v>14</v>
      </c>
      <c r="U503">
        <v>17</v>
      </c>
    </row>
    <row r="504" spans="1:21">
      <c r="A504" s="12">
        <v>41520</v>
      </c>
      <c r="B504" s="13">
        <v>12</v>
      </c>
      <c r="C504" t="s">
        <v>39</v>
      </c>
      <c r="D504" t="s">
        <v>40</v>
      </c>
      <c r="E504" t="str">
        <f t="shared" si="7"/>
        <v>4152012Average Per Ton50% Cycling</v>
      </c>
      <c r="F504">
        <v>0.45728780000000002</v>
      </c>
      <c r="G504">
        <v>0.44608350000000002</v>
      </c>
      <c r="H504">
        <v>0.44730540000000002</v>
      </c>
      <c r="I504">
        <v>88.672200000000004</v>
      </c>
      <c r="J504">
        <v>-5.7306200000000002E-2</v>
      </c>
      <c r="K504">
        <v>-3.00688E-2</v>
      </c>
      <c r="L504">
        <v>-1.12043E-2</v>
      </c>
      <c r="M504">
        <v>7.6601999999999998E-3</v>
      </c>
      <c r="N504">
        <v>3.4897600000000001E-2</v>
      </c>
      <c r="O504">
        <v>-5.6084299999999997E-2</v>
      </c>
      <c r="P504">
        <v>-2.8846900000000002E-2</v>
      </c>
      <c r="Q504">
        <v>-9.9824000000000006E-3</v>
      </c>
      <c r="R504">
        <v>8.8821000000000004E-3</v>
      </c>
      <c r="S504">
        <v>3.6119499999999999E-2</v>
      </c>
      <c r="T504">
        <v>14</v>
      </c>
      <c r="U504">
        <v>17</v>
      </c>
    </row>
    <row r="505" spans="1:21">
      <c r="A505" s="12">
        <v>41520</v>
      </c>
      <c r="B505" s="13">
        <v>12</v>
      </c>
      <c r="C505" t="s">
        <v>39</v>
      </c>
      <c r="D505" t="s">
        <v>41</v>
      </c>
      <c r="E505" t="str">
        <f t="shared" si="7"/>
        <v>4152012Average Per Ton100% Cycling</v>
      </c>
      <c r="F505">
        <v>0.30692639999999999</v>
      </c>
      <c r="G505">
        <v>0.30807279999999998</v>
      </c>
      <c r="H505">
        <v>0.31166929999999998</v>
      </c>
      <c r="I505">
        <v>88.2363</v>
      </c>
      <c r="J505">
        <v>-3.4692000000000001E-2</v>
      </c>
      <c r="K505">
        <v>-1.35184E-2</v>
      </c>
      <c r="L505">
        <v>1.1463999999999999E-3</v>
      </c>
      <c r="M505">
        <v>1.5811100000000002E-2</v>
      </c>
      <c r="N505">
        <v>3.6984700000000002E-2</v>
      </c>
      <c r="O505">
        <v>-3.1095399999999999E-2</v>
      </c>
      <c r="P505">
        <v>-9.9217999999999997E-3</v>
      </c>
      <c r="Q505">
        <v>4.7429000000000004E-3</v>
      </c>
      <c r="R505">
        <v>1.94077E-2</v>
      </c>
      <c r="S505">
        <v>4.0581300000000001E-2</v>
      </c>
      <c r="T505">
        <v>14</v>
      </c>
      <c r="U505">
        <v>17</v>
      </c>
    </row>
    <row r="506" spans="1:21">
      <c r="A506" s="12">
        <v>41520</v>
      </c>
      <c r="B506" s="13">
        <v>13</v>
      </c>
      <c r="C506" t="s">
        <v>38</v>
      </c>
      <c r="D506" t="s">
        <v>40</v>
      </c>
      <c r="E506" t="str">
        <f t="shared" si="7"/>
        <v>4152013Average Per Device50% Cycling</v>
      </c>
      <c r="F506">
        <v>1.805612</v>
      </c>
      <c r="G506">
        <v>1.7983150000000001</v>
      </c>
      <c r="H506">
        <v>1.805612</v>
      </c>
      <c r="I506">
        <v>89.528800000000004</v>
      </c>
      <c r="J506">
        <v>-0.1807531</v>
      </c>
      <c r="K506">
        <v>-7.8273700000000002E-2</v>
      </c>
      <c r="L506">
        <v>-7.2968E-3</v>
      </c>
      <c r="M506">
        <v>6.3680100000000003E-2</v>
      </c>
      <c r="N506">
        <v>0.16615949999999999</v>
      </c>
      <c r="O506">
        <v>-0.17345640000000001</v>
      </c>
      <c r="P506">
        <v>-7.0976999999999998E-2</v>
      </c>
      <c r="Q506" s="31">
        <v>-1.1899999999999999E-7</v>
      </c>
      <c r="R506">
        <v>7.0976800000000007E-2</v>
      </c>
      <c r="S506">
        <v>0.1734562</v>
      </c>
      <c r="T506">
        <v>14</v>
      </c>
      <c r="U506" s="31">
        <v>17</v>
      </c>
    </row>
    <row r="507" spans="1:21">
      <c r="A507" s="12">
        <v>41520</v>
      </c>
      <c r="B507" s="13">
        <v>13</v>
      </c>
      <c r="C507" t="s">
        <v>38</v>
      </c>
      <c r="D507" t="s">
        <v>41</v>
      </c>
      <c r="E507" t="str">
        <f t="shared" si="7"/>
        <v>4152013Average Per Device100% Cycling</v>
      </c>
      <c r="F507">
        <v>1.2644200000000001</v>
      </c>
      <c r="G507">
        <v>1.27963</v>
      </c>
      <c r="H507">
        <v>1.2644200000000001</v>
      </c>
      <c r="I507">
        <v>88.879599999999996</v>
      </c>
      <c r="J507">
        <v>-0.12611230000000001</v>
      </c>
      <c r="K507">
        <v>-4.26174E-2</v>
      </c>
      <c r="L507">
        <v>1.5210899999999999E-2</v>
      </c>
      <c r="M507">
        <v>7.3039099999999996E-2</v>
      </c>
      <c r="N507">
        <v>0.15653400000000001</v>
      </c>
      <c r="O507">
        <v>-0.14132310000000001</v>
      </c>
      <c r="P507">
        <v>-5.7828299999999999E-2</v>
      </c>
      <c r="Q507">
        <v>0</v>
      </c>
      <c r="R507">
        <v>5.7828299999999999E-2</v>
      </c>
      <c r="S507">
        <v>0.14132310000000001</v>
      </c>
      <c r="T507">
        <v>14</v>
      </c>
      <c r="U507">
        <v>17</v>
      </c>
    </row>
    <row r="508" spans="1:21">
      <c r="A508" s="12">
        <v>41520</v>
      </c>
      <c r="B508" s="13">
        <v>13</v>
      </c>
      <c r="C508" t="s">
        <v>37</v>
      </c>
      <c r="D508" t="s">
        <v>40</v>
      </c>
      <c r="E508" t="str">
        <f t="shared" si="7"/>
        <v>4152013Average Per Premise50% Cycling</v>
      </c>
      <c r="F508">
        <v>1.9852320000000001</v>
      </c>
      <c r="G508">
        <v>1.9712149999999999</v>
      </c>
      <c r="H508">
        <v>1.9852320000000001</v>
      </c>
      <c r="I508">
        <v>89.528800000000004</v>
      </c>
      <c r="J508">
        <v>-0.20134150000000001</v>
      </c>
      <c r="K508">
        <v>-9.0668799999999994E-2</v>
      </c>
      <c r="L508">
        <v>-1.40172E-2</v>
      </c>
      <c r="M508">
        <v>6.2634300000000004E-2</v>
      </c>
      <c r="N508">
        <v>0.17330699999999999</v>
      </c>
      <c r="O508">
        <v>-0.1873242</v>
      </c>
      <c r="P508">
        <v>-7.66516E-2</v>
      </c>
      <c r="Q508">
        <v>0</v>
      </c>
      <c r="R508">
        <v>7.66516E-2</v>
      </c>
      <c r="S508">
        <v>0.1873242</v>
      </c>
      <c r="T508">
        <v>14</v>
      </c>
      <c r="U508">
        <v>17</v>
      </c>
    </row>
    <row r="509" spans="1:21">
      <c r="A509" s="12">
        <v>41520</v>
      </c>
      <c r="B509" s="13">
        <v>13</v>
      </c>
      <c r="C509" t="s">
        <v>37</v>
      </c>
      <c r="D509" t="s">
        <v>41</v>
      </c>
      <c r="E509" t="str">
        <f t="shared" si="7"/>
        <v>4152013Average Per Premise100% Cycling</v>
      </c>
      <c r="F509">
        <v>1.4290780000000001</v>
      </c>
      <c r="G509">
        <v>1.4288430000000001</v>
      </c>
      <c r="H509">
        <v>1.4290780000000001</v>
      </c>
      <c r="I509">
        <v>88.879599999999996</v>
      </c>
      <c r="J509">
        <v>-0.15845519999999999</v>
      </c>
      <c r="K509">
        <v>-6.4977599999999996E-2</v>
      </c>
      <c r="L509">
        <v>-2.353E-4</v>
      </c>
      <c r="M509">
        <v>6.4506999999999995E-2</v>
      </c>
      <c r="N509">
        <v>0.1579846</v>
      </c>
      <c r="O509">
        <v>-0.15821979999999999</v>
      </c>
      <c r="P509">
        <v>-6.47422E-2</v>
      </c>
      <c r="Q509" s="31">
        <v>1.1899999999999999E-7</v>
      </c>
      <c r="R509">
        <v>6.4742400000000005E-2</v>
      </c>
      <c r="S509">
        <v>0.15822</v>
      </c>
      <c r="T509">
        <v>14</v>
      </c>
      <c r="U509" s="31">
        <v>17</v>
      </c>
    </row>
    <row r="510" spans="1:21">
      <c r="A510" s="12">
        <v>41520</v>
      </c>
      <c r="B510" s="13">
        <v>13</v>
      </c>
      <c r="C510" t="s">
        <v>39</v>
      </c>
      <c r="D510" t="s">
        <v>40</v>
      </c>
      <c r="E510" t="str">
        <f t="shared" si="7"/>
        <v>4152013Average Per Ton50% Cycling</v>
      </c>
      <c r="F510">
        <v>0.52020069999999996</v>
      </c>
      <c r="G510">
        <v>0.51877960000000001</v>
      </c>
      <c r="H510">
        <v>0.52020069999999996</v>
      </c>
      <c r="I510">
        <v>89.528800000000004</v>
      </c>
      <c r="J510">
        <v>-5.0696100000000001E-2</v>
      </c>
      <c r="K510">
        <v>-2.1583999999999999E-2</v>
      </c>
      <c r="L510">
        <v>-1.421E-3</v>
      </c>
      <c r="M510">
        <v>1.8741899999999999E-2</v>
      </c>
      <c r="N510">
        <v>4.7854000000000001E-2</v>
      </c>
      <c r="O510">
        <v>-4.9274999999999999E-2</v>
      </c>
      <c r="P510">
        <v>-2.0162900000000001E-2</v>
      </c>
      <c r="Q510">
        <v>0</v>
      </c>
      <c r="R510">
        <v>2.0162900000000001E-2</v>
      </c>
      <c r="S510">
        <v>4.9274999999999999E-2</v>
      </c>
      <c r="T510">
        <v>14</v>
      </c>
      <c r="U510">
        <v>17</v>
      </c>
    </row>
    <row r="511" spans="1:21">
      <c r="A511" s="12">
        <v>41520</v>
      </c>
      <c r="B511" s="13">
        <v>13</v>
      </c>
      <c r="C511" t="s">
        <v>39</v>
      </c>
      <c r="D511" t="s">
        <v>41</v>
      </c>
      <c r="E511" t="str">
        <f t="shared" si="7"/>
        <v>4152013Average Per Ton100% Cycling</v>
      </c>
      <c r="F511">
        <v>0.35788209999999998</v>
      </c>
      <c r="G511">
        <v>0.35375230000000002</v>
      </c>
      <c r="H511">
        <v>0.35788209999999998</v>
      </c>
      <c r="I511">
        <v>88.879599999999996</v>
      </c>
      <c r="J511">
        <v>-4.4145799999999999E-2</v>
      </c>
      <c r="K511">
        <v>-2.0504000000000001E-2</v>
      </c>
      <c r="L511">
        <v>-4.1298000000000003E-3</v>
      </c>
      <c r="M511">
        <v>1.2244400000000001E-2</v>
      </c>
      <c r="N511">
        <v>3.58862E-2</v>
      </c>
      <c r="O511">
        <v>-4.0016000000000003E-2</v>
      </c>
      <c r="P511">
        <v>-1.6374199999999998E-2</v>
      </c>
      <c r="Q511">
        <v>0</v>
      </c>
      <c r="R511">
        <v>1.6374199999999998E-2</v>
      </c>
      <c r="S511">
        <v>4.0016000000000003E-2</v>
      </c>
      <c r="T511">
        <v>14</v>
      </c>
      <c r="U511">
        <v>17</v>
      </c>
    </row>
    <row r="512" spans="1:21">
      <c r="A512" s="12">
        <v>41520</v>
      </c>
      <c r="B512" s="13">
        <v>14</v>
      </c>
      <c r="C512" t="s">
        <v>38</v>
      </c>
      <c r="D512" t="s">
        <v>40</v>
      </c>
      <c r="E512" t="str">
        <f t="shared" si="7"/>
        <v>4152014Average Per Device50% Cycling</v>
      </c>
      <c r="F512">
        <v>1.60318</v>
      </c>
      <c r="G512">
        <v>2.0647099999999998</v>
      </c>
      <c r="H512">
        <v>2.0730879999999998</v>
      </c>
      <c r="I512">
        <v>89.126199999999997</v>
      </c>
      <c r="J512">
        <v>0.2920334</v>
      </c>
      <c r="K512">
        <v>0.3921733</v>
      </c>
      <c r="L512">
        <v>0.46153</v>
      </c>
      <c r="M512">
        <v>0.53088659999999999</v>
      </c>
      <c r="N512">
        <v>0.63102650000000005</v>
      </c>
      <c r="O512">
        <v>0.30041099999999998</v>
      </c>
      <c r="P512">
        <v>0.40055089999999999</v>
      </c>
      <c r="Q512">
        <v>0.46990749999999998</v>
      </c>
      <c r="R512">
        <v>0.53926410000000002</v>
      </c>
      <c r="S512">
        <v>0.63940410000000003</v>
      </c>
      <c r="T512">
        <v>14</v>
      </c>
      <c r="U512">
        <v>17</v>
      </c>
    </row>
    <row r="513" spans="1:21">
      <c r="A513" s="12">
        <v>41520</v>
      </c>
      <c r="B513" s="13">
        <v>14</v>
      </c>
      <c r="C513" t="s">
        <v>38</v>
      </c>
      <c r="D513" t="s">
        <v>41</v>
      </c>
      <c r="E513" t="str">
        <f t="shared" si="7"/>
        <v>4152014Average Per Device100% Cycling</v>
      </c>
      <c r="F513">
        <v>0.93552690000000005</v>
      </c>
      <c r="G513">
        <v>1.305218</v>
      </c>
      <c r="H513">
        <v>1.289703</v>
      </c>
      <c r="I513">
        <v>88.203599999999994</v>
      </c>
      <c r="J513">
        <v>0.24042549999999999</v>
      </c>
      <c r="K513">
        <v>0.31679679999999999</v>
      </c>
      <c r="L513">
        <v>0.3696913</v>
      </c>
      <c r="M513">
        <v>0.42258580000000001</v>
      </c>
      <c r="N513">
        <v>0.49895709999999999</v>
      </c>
      <c r="O513">
        <v>0.22491059999999999</v>
      </c>
      <c r="P513">
        <v>0.30128179999999999</v>
      </c>
      <c r="Q513">
        <v>0.3541763</v>
      </c>
      <c r="R513">
        <v>0.40707080000000001</v>
      </c>
      <c r="S513">
        <v>0.48344209999999999</v>
      </c>
      <c r="T513">
        <v>14</v>
      </c>
      <c r="U513">
        <v>17</v>
      </c>
    </row>
    <row r="514" spans="1:21">
      <c r="A514" s="12">
        <v>41520</v>
      </c>
      <c r="B514" s="13">
        <v>14</v>
      </c>
      <c r="C514" t="s">
        <v>37</v>
      </c>
      <c r="D514" t="s">
        <v>40</v>
      </c>
      <c r="E514" t="str">
        <f t="shared" si="7"/>
        <v>4152014Average Per Premise50% Cycling</v>
      </c>
      <c r="F514">
        <v>1.7798620000000001</v>
      </c>
      <c r="G514">
        <v>2.2608290000000002</v>
      </c>
      <c r="H514">
        <v>2.2769059999999999</v>
      </c>
      <c r="I514">
        <v>89.126199999999997</v>
      </c>
      <c r="J514">
        <v>0.29497830000000003</v>
      </c>
      <c r="K514">
        <v>0.40486169999999999</v>
      </c>
      <c r="L514">
        <v>0.48096670000000002</v>
      </c>
      <c r="M514">
        <v>0.5570716</v>
      </c>
      <c r="N514">
        <v>0.66695510000000002</v>
      </c>
      <c r="O514">
        <v>0.31105490000000002</v>
      </c>
      <c r="P514">
        <v>0.42093829999999999</v>
      </c>
      <c r="Q514">
        <v>0.49704330000000002</v>
      </c>
      <c r="R514">
        <v>0.5731482</v>
      </c>
      <c r="S514">
        <v>0.68303170000000002</v>
      </c>
      <c r="T514">
        <v>14</v>
      </c>
      <c r="U514">
        <v>17</v>
      </c>
    </row>
    <row r="515" spans="1:21">
      <c r="A515" s="12">
        <v>41520</v>
      </c>
      <c r="B515" s="13">
        <v>14</v>
      </c>
      <c r="C515" t="s">
        <v>37</v>
      </c>
      <c r="D515" t="s">
        <v>41</v>
      </c>
      <c r="E515" t="str">
        <f t="shared" ref="E515:E578" si="8">CONCATENATE(A515,B515,C515,D515)</f>
        <v>4152014Average Per Premise100% Cycling</v>
      </c>
      <c r="F515">
        <v>1.0493140000000001</v>
      </c>
      <c r="G515">
        <v>1.4751099999999999</v>
      </c>
      <c r="H515">
        <v>1.4753529999999999</v>
      </c>
      <c r="I515">
        <v>88.203599999999994</v>
      </c>
      <c r="J515">
        <v>0.27824579999999999</v>
      </c>
      <c r="K515">
        <v>0.36541970000000001</v>
      </c>
      <c r="L515">
        <v>0.42579600000000001</v>
      </c>
      <c r="M515">
        <v>0.4861724</v>
      </c>
      <c r="N515">
        <v>0.57334629999999998</v>
      </c>
      <c r="O515">
        <v>0.27848889999999998</v>
      </c>
      <c r="P515">
        <v>0.36566280000000001</v>
      </c>
      <c r="Q515">
        <v>0.4260391</v>
      </c>
      <c r="R515">
        <v>0.4864154</v>
      </c>
      <c r="S515">
        <v>0.57358929999999997</v>
      </c>
      <c r="T515">
        <v>14</v>
      </c>
      <c r="U515">
        <v>17</v>
      </c>
    </row>
    <row r="516" spans="1:21">
      <c r="A516" s="12">
        <v>41520</v>
      </c>
      <c r="B516" s="13">
        <v>14</v>
      </c>
      <c r="C516" t="s">
        <v>39</v>
      </c>
      <c r="D516" t="s">
        <v>40</v>
      </c>
      <c r="E516" t="str">
        <f t="shared" si="8"/>
        <v>4152014Average Per Ton50% Cycling</v>
      </c>
      <c r="F516">
        <v>0.45934449999999999</v>
      </c>
      <c r="G516">
        <v>0.59047570000000005</v>
      </c>
      <c r="H516">
        <v>0.59209319999999999</v>
      </c>
      <c r="I516">
        <v>89.126199999999997</v>
      </c>
      <c r="J516">
        <v>8.3831900000000001E-2</v>
      </c>
      <c r="K516">
        <v>0.11177670000000001</v>
      </c>
      <c r="L516">
        <v>0.13113130000000001</v>
      </c>
      <c r="M516">
        <v>0.1504858</v>
      </c>
      <c r="N516">
        <v>0.17843059999999999</v>
      </c>
      <c r="O516">
        <v>8.5449300000000006E-2</v>
      </c>
      <c r="P516">
        <v>0.1133942</v>
      </c>
      <c r="Q516">
        <v>0.1327487</v>
      </c>
      <c r="R516">
        <v>0.15210319999999999</v>
      </c>
      <c r="S516">
        <v>0.18004809999999999</v>
      </c>
      <c r="T516">
        <v>14</v>
      </c>
      <c r="U516">
        <v>17</v>
      </c>
    </row>
    <row r="517" spans="1:21">
      <c r="A517" s="12">
        <v>41520</v>
      </c>
      <c r="B517" s="13">
        <v>14</v>
      </c>
      <c r="C517" t="s">
        <v>39</v>
      </c>
      <c r="D517" t="s">
        <v>41</v>
      </c>
      <c r="E517" t="str">
        <f t="shared" si="8"/>
        <v>4152014Average Per Ton100% Cycling</v>
      </c>
      <c r="F517">
        <v>0.26375999999999999</v>
      </c>
      <c r="G517">
        <v>0.36359429999999998</v>
      </c>
      <c r="H517">
        <v>0.36783900000000003</v>
      </c>
      <c r="I517">
        <v>88.203599999999994</v>
      </c>
      <c r="J517">
        <v>6.3503799999999999E-2</v>
      </c>
      <c r="K517">
        <v>8.4968100000000005E-2</v>
      </c>
      <c r="L517">
        <v>9.9834300000000001E-2</v>
      </c>
      <c r="M517">
        <v>0.11470039999999999</v>
      </c>
      <c r="N517">
        <v>0.1361648</v>
      </c>
      <c r="O517">
        <v>6.7748500000000003E-2</v>
      </c>
      <c r="P517">
        <v>8.9212899999999998E-2</v>
      </c>
      <c r="Q517">
        <v>0.104079</v>
      </c>
      <c r="R517">
        <v>0.1189452</v>
      </c>
      <c r="S517">
        <v>0.14040949999999999</v>
      </c>
      <c r="T517">
        <v>14</v>
      </c>
      <c r="U517">
        <v>17</v>
      </c>
    </row>
    <row r="518" spans="1:21">
      <c r="A518" s="12">
        <v>41520</v>
      </c>
      <c r="B518" s="13">
        <v>15</v>
      </c>
      <c r="C518" t="s">
        <v>38</v>
      </c>
      <c r="D518" t="s">
        <v>40</v>
      </c>
      <c r="E518" t="str">
        <f t="shared" si="8"/>
        <v>4152015Average Per Device50% Cycling</v>
      </c>
      <c r="F518">
        <v>1.7534289999999999</v>
      </c>
      <c r="G518">
        <v>2.2967040000000001</v>
      </c>
      <c r="H518">
        <v>2.3060230000000002</v>
      </c>
      <c r="I518">
        <v>88.716099999999997</v>
      </c>
      <c r="J518">
        <v>0.36572460000000001</v>
      </c>
      <c r="K518">
        <v>0.47062310000000002</v>
      </c>
      <c r="L518">
        <v>0.54327550000000002</v>
      </c>
      <c r="M518">
        <v>0.61592789999999997</v>
      </c>
      <c r="N518">
        <v>0.72082639999999998</v>
      </c>
      <c r="O518">
        <v>0.37504340000000003</v>
      </c>
      <c r="P518">
        <v>0.47994189999999998</v>
      </c>
      <c r="Q518">
        <v>0.55259429999999998</v>
      </c>
      <c r="R518">
        <v>0.62524670000000004</v>
      </c>
      <c r="S518">
        <v>0.73014520000000005</v>
      </c>
      <c r="T518">
        <v>14</v>
      </c>
      <c r="U518">
        <v>17</v>
      </c>
    </row>
    <row r="519" spans="1:21">
      <c r="A519" s="12">
        <v>41520</v>
      </c>
      <c r="B519" s="13">
        <v>15</v>
      </c>
      <c r="C519" t="s">
        <v>38</v>
      </c>
      <c r="D519" t="s">
        <v>41</v>
      </c>
      <c r="E519" t="str">
        <f t="shared" si="8"/>
        <v>4152015Average Per Device100% Cycling</v>
      </c>
      <c r="F519">
        <v>0.85178580000000004</v>
      </c>
      <c r="G519">
        <v>1.4863569999999999</v>
      </c>
      <c r="H519">
        <v>1.4686889999999999</v>
      </c>
      <c r="I519">
        <v>87.909199999999998</v>
      </c>
      <c r="J519">
        <v>0.50287630000000005</v>
      </c>
      <c r="K519">
        <v>0.5806829</v>
      </c>
      <c r="L519">
        <v>0.63457149999999996</v>
      </c>
      <c r="M519">
        <v>0.68846010000000002</v>
      </c>
      <c r="N519">
        <v>0.76626669999999997</v>
      </c>
      <c r="O519">
        <v>0.48520809999999998</v>
      </c>
      <c r="P519">
        <v>0.56301469999999998</v>
      </c>
      <c r="Q519">
        <v>0.61690339999999999</v>
      </c>
      <c r="R519">
        <v>0.67079200000000005</v>
      </c>
      <c r="S519">
        <v>0.7485986</v>
      </c>
      <c r="T519">
        <v>14</v>
      </c>
      <c r="U519">
        <v>17</v>
      </c>
    </row>
    <row r="520" spans="1:21">
      <c r="A520" s="12">
        <v>41520</v>
      </c>
      <c r="B520" s="13">
        <v>15</v>
      </c>
      <c r="C520" t="s">
        <v>37</v>
      </c>
      <c r="D520" t="s">
        <v>40</v>
      </c>
      <c r="E520" t="str">
        <f t="shared" si="8"/>
        <v>4152015Average Per Premise50% Cycling</v>
      </c>
      <c r="F520">
        <v>1.947865</v>
      </c>
      <c r="G520">
        <v>2.5312109999999999</v>
      </c>
      <c r="H520">
        <v>2.54921</v>
      </c>
      <c r="I520">
        <v>88.716099999999997</v>
      </c>
      <c r="J520">
        <v>0.38587949999999999</v>
      </c>
      <c r="K520">
        <v>0.5025442</v>
      </c>
      <c r="L520">
        <v>0.58334589999999997</v>
      </c>
      <c r="M520">
        <v>0.66414759999999995</v>
      </c>
      <c r="N520">
        <v>0.78081230000000001</v>
      </c>
      <c r="O520">
        <v>0.40387889999999999</v>
      </c>
      <c r="P520">
        <v>0.5205436</v>
      </c>
      <c r="Q520">
        <v>0.60134529999999997</v>
      </c>
      <c r="R520">
        <v>0.68214699999999995</v>
      </c>
      <c r="S520">
        <v>0.79881170000000001</v>
      </c>
      <c r="T520">
        <v>14</v>
      </c>
      <c r="U520">
        <v>17</v>
      </c>
    </row>
    <row r="521" spans="1:21">
      <c r="A521" s="12">
        <v>41520</v>
      </c>
      <c r="B521" s="13">
        <v>15</v>
      </c>
      <c r="C521" t="s">
        <v>37</v>
      </c>
      <c r="D521" t="s">
        <v>41</v>
      </c>
      <c r="E521" t="str">
        <f t="shared" si="8"/>
        <v>4152015Average Per Premise100% Cycling</v>
      </c>
      <c r="F521">
        <v>0.96148750000000005</v>
      </c>
      <c r="G521">
        <v>1.6737379999999999</v>
      </c>
      <c r="H521">
        <v>1.6740139999999999</v>
      </c>
      <c r="I521">
        <v>87.909199999999998</v>
      </c>
      <c r="J521">
        <v>0.56425559999999997</v>
      </c>
      <c r="K521">
        <v>0.65169220000000005</v>
      </c>
      <c r="L521">
        <v>0.71225050000000001</v>
      </c>
      <c r="M521">
        <v>0.77280879999999996</v>
      </c>
      <c r="N521">
        <v>0.86024529999999999</v>
      </c>
      <c r="O521">
        <v>0.56453129999999996</v>
      </c>
      <c r="P521">
        <v>0.65196790000000004</v>
      </c>
      <c r="Q521">
        <v>0.7125262</v>
      </c>
      <c r="R521">
        <v>0.77308449999999995</v>
      </c>
      <c r="S521">
        <v>0.86052110000000004</v>
      </c>
      <c r="T521">
        <v>14</v>
      </c>
      <c r="U521">
        <v>17</v>
      </c>
    </row>
    <row r="522" spans="1:21">
      <c r="A522" s="12">
        <v>41520</v>
      </c>
      <c r="B522" s="13">
        <v>15</v>
      </c>
      <c r="C522" t="s">
        <v>39</v>
      </c>
      <c r="D522" t="s">
        <v>40</v>
      </c>
      <c r="E522" t="str">
        <f t="shared" si="8"/>
        <v>4152015Average Per Ton50% Cycling</v>
      </c>
      <c r="F522">
        <v>0.50124340000000001</v>
      </c>
      <c r="G522">
        <v>0.65440430000000005</v>
      </c>
      <c r="H522">
        <v>0.65619689999999997</v>
      </c>
      <c r="I522">
        <v>88.716099999999997</v>
      </c>
      <c r="J522">
        <v>0.10422729999999999</v>
      </c>
      <c r="K522">
        <v>0.1331377</v>
      </c>
      <c r="L522">
        <v>0.15316089999999999</v>
      </c>
      <c r="M522">
        <v>0.17318420000000001</v>
      </c>
      <c r="N522">
        <v>0.20209460000000001</v>
      </c>
      <c r="O522">
        <v>0.1060198</v>
      </c>
      <c r="P522">
        <v>0.1349302</v>
      </c>
      <c r="Q522">
        <v>0.15495349999999999</v>
      </c>
      <c r="R522">
        <v>0.17497670000000001</v>
      </c>
      <c r="S522">
        <v>0.20388709999999999</v>
      </c>
      <c r="T522">
        <v>14</v>
      </c>
      <c r="U522">
        <v>17</v>
      </c>
    </row>
    <row r="523" spans="1:21">
      <c r="A523" s="12">
        <v>41520</v>
      </c>
      <c r="B523" s="13">
        <v>15</v>
      </c>
      <c r="C523" t="s">
        <v>39</v>
      </c>
      <c r="D523" t="s">
        <v>41</v>
      </c>
      <c r="E523" t="str">
        <f t="shared" si="8"/>
        <v>4152015Average Per Ton100% Cycling</v>
      </c>
      <c r="F523">
        <v>0.24087539999999999</v>
      </c>
      <c r="G523">
        <v>0.40986840000000002</v>
      </c>
      <c r="H523">
        <v>0.41465340000000001</v>
      </c>
      <c r="I523">
        <v>87.909199999999998</v>
      </c>
      <c r="J523">
        <v>0.13295779999999999</v>
      </c>
      <c r="K523">
        <v>0.15424769999999999</v>
      </c>
      <c r="L523">
        <v>0.16899310000000001</v>
      </c>
      <c r="M523">
        <v>0.1837384</v>
      </c>
      <c r="N523">
        <v>0.2050284</v>
      </c>
      <c r="O523">
        <v>0.1377427</v>
      </c>
      <c r="P523">
        <v>0.1590326</v>
      </c>
      <c r="Q523">
        <v>0.17377799999999999</v>
      </c>
      <c r="R523">
        <v>0.1885233</v>
      </c>
      <c r="S523">
        <v>0.20981330000000001</v>
      </c>
      <c r="T523">
        <v>14</v>
      </c>
      <c r="U523">
        <v>17</v>
      </c>
    </row>
    <row r="524" spans="1:21">
      <c r="A524" s="12">
        <v>41520</v>
      </c>
      <c r="B524" s="13">
        <v>16</v>
      </c>
      <c r="C524" t="s">
        <v>38</v>
      </c>
      <c r="D524" t="s">
        <v>40</v>
      </c>
      <c r="E524" t="str">
        <f t="shared" si="8"/>
        <v>4152016Average Per Device50% Cycling</v>
      </c>
      <c r="F524">
        <v>1.9413</v>
      </c>
      <c r="G524">
        <v>2.5055869999999998</v>
      </c>
      <c r="H524">
        <v>2.5157530000000001</v>
      </c>
      <c r="I524">
        <v>87.665800000000004</v>
      </c>
      <c r="J524">
        <v>0.38694390000000001</v>
      </c>
      <c r="K524">
        <v>0.49171930000000003</v>
      </c>
      <c r="L524">
        <v>0.56428650000000002</v>
      </c>
      <c r="M524">
        <v>0.63685360000000002</v>
      </c>
      <c r="N524">
        <v>0.74162899999999998</v>
      </c>
      <c r="O524">
        <v>0.39711030000000003</v>
      </c>
      <c r="P524">
        <v>0.50188580000000005</v>
      </c>
      <c r="Q524">
        <v>0.57445290000000004</v>
      </c>
      <c r="R524">
        <v>0.64702000000000004</v>
      </c>
      <c r="S524">
        <v>0.7517954</v>
      </c>
      <c r="T524">
        <v>14</v>
      </c>
      <c r="U524">
        <v>17</v>
      </c>
    </row>
    <row r="525" spans="1:21">
      <c r="A525" s="12">
        <v>41520</v>
      </c>
      <c r="B525" s="13">
        <v>16</v>
      </c>
      <c r="C525" t="s">
        <v>38</v>
      </c>
      <c r="D525" t="s">
        <v>41</v>
      </c>
      <c r="E525" t="str">
        <f t="shared" si="8"/>
        <v>4152016Average Per Device100% Cycling</v>
      </c>
      <c r="F525">
        <v>0.91339769999999998</v>
      </c>
      <c r="G525">
        <v>1.6536230000000001</v>
      </c>
      <c r="H525">
        <v>1.633966</v>
      </c>
      <c r="I525">
        <v>86.640600000000006</v>
      </c>
      <c r="J525">
        <v>0.60804809999999998</v>
      </c>
      <c r="K525">
        <v>0.68613919999999995</v>
      </c>
      <c r="L525">
        <v>0.74022480000000002</v>
      </c>
      <c r="M525">
        <v>0.79431050000000003</v>
      </c>
      <c r="N525">
        <v>0.8724016</v>
      </c>
      <c r="O525">
        <v>0.58839169999999996</v>
      </c>
      <c r="P525">
        <v>0.66648269999999998</v>
      </c>
      <c r="Q525">
        <v>0.7205684</v>
      </c>
      <c r="R525">
        <v>0.77465410000000001</v>
      </c>
      <c r="S525">
        <v>0.85274519999999998</v>
      </c>
      <c r="T525">
        <v>14</v>
      </c>
      <c r="U525">
        <v>17</v>
      </c>
    </row>
    <row r="526" spans="1:21">
      <c r="A526" s="12">
        <v>41520</v>
      </c>
      <c r="B526" s="13">
        <v>16</v>
      </c>
      <c r="C526" t="s">
        <v>37</v>
      </c>
      <c r="D526" t="s">
        <v>40</v>
      </c>
      <c r="E526" t="str">
        <f t="shared" si="8"/>
        <v>4152016Average Per Premise50% Cycling</v>
      </c>
      <c r="F526">
        <v>2.1514250000000001</v>
      </c>
      <c r="G526">
        <v>2.7708179999999998</v>
      </c>
      <c r="H526">
        <v>2.790521</v>
      </c>
      <c r="I526">
        <v>87.665800000000004</v>
      </c>
      <c r="J526">
        <v>0.4193923</v>
      </c>
      <c r="K526">
        <v>0.53755399999999998</v>
      </c>
      <c r="L526">
        <v>0.61939239999999995</v>
      </c>
      <c r="M526">
        <v>0.70123080000000004</v>
      </c>
      <c r="N526">
        <v>0.81939249999999997</v>
      </c>
      <c r="O526">
        <v>0.43909540000000002</v>
      </c>
      <c r="P526">
        <v>0.55725709999999995</v>
      </c>
      <c r="Q526">
        <v>0.63909550000000004</v>
      </c>
      <c r="R526">
        <v>0.72093399999999996</v>
      </c>
      <c r="S526">
        <v>0.8390957</v>
      </c>
      <c r="T526">
        <v>14</v>
      </c>
      <c r="U526">
        <v>17</v>
      </c>
    </row>
    <row r="527" spans="1:21">
      <c r="A527" s="12">
        <v>41520</v>
      </c>
      <c r="B527" s="13">
        <v>16</v>
      </c>
      <c r="C527" t="s">
        <v>37</v>
      </c>
      <c r="D527" t="s">
        <v>41</v>
      </c>
      <c r="E527" t="str">
        <f t="shared" si="8"/>
        <v>4152016Average Per Premise100% Cycling</v>
      </c>
      <c r="F527">
        <v>1.031196</v>
      </c>
      <c r="G527">
        <v>1.8515029999999999</v>
      </c>
      <c r="H527">
        <v>1.851809</v>
      </c>
      <c r="I527">
        <v>86.640600000000006</v>
      </c>
      <c r="J527">
        <v>0.6714774</v>
      </c>
      <c r="K527">
        <v>0.75940759999999996</v>
      </c>
      <c r="L527">
        <v>0.82030789999999998</v>
      </c>
      <c r="M527">
        <v>0.88120810000000005</v>
      </c>
      <c r="N527">
        <v>0.96913830000000001</v>
      </c>
      <c r="O527">
        <v>0.67178249999999995</v>
      </c>
      <c r="P527">
        <v>0.75971270000000002</v>
      </c>
      <c r="Q527">
        <v>0.82061289999999998</v>
      </c>
      <c r="R527">
        <v>0.88151310000000005</v>
      </c>
      <c r="S527">
        <v>0.96944330000000001</v>
      </c>
      <c r="T527">
        <v>14</v>
      </c>
      <c r="U527">
        <v>17</v>
      </c>
    </row>
    <row r="528" spans="1:21">
      <c r="A528" s="12">
        <v>41520</v>
      </c>
      <c r="B528" s="13">
        <v>16</v>
      </c>
      <c r="C528" t="s">
        <v>39</v>
      </c>
      <c r="D528" t="s">
        <v>40</v>
      </c>
      <c r="E528" t="str">
        <f t="shared" si="8"/>
        <v>4152016Average Per Ton50% Cycling</v>
      </c>
      <c r="F528">
        <v>0.55202090000000004</v>
      </c>
      <c r="G528">
        <v>0.71106239999999998</v>
      </c>
      <c r="H528">
        <v>0.71301020000000004</v>
      </c>
      <c r="I528">
        <v>87.665800000000004</v>
      </c>
      <c r="J528">
        <v>0.1105713</v>
      </c>
      <c r="K528">
        <v>0.1392079</v>
      </c>
      <c r="L528">
        <v>0.1590415</v>
      </c>
      <c r="M528">
        <v>0.17887520000000001</v>
      </c>
      <c r="N528">
        <v>0.2075118</v>
      </c>
      <c r="O528">
        <v>0.11251899999999999</v>
      </c>
      <c r="P528">
        <v>0.14115559999999999</v>
      </c>
      <c r="Q528">
        <v>0.1609893</v>
      </c>
      <c r="R528">
        <v>0.18082290000000001</v>
      </c>
      <c r="S528">
        <v>0.20945949999999999</v>
      </c>
      <c r="T528">
        <v>14</v>
      </c>
      <c r="U528">
        <v>17</v>
      </c>
    </row>
    <row r="529" spans="1:21">
      <c r="A529" s="12">
        <v>41520</v>
      </c>
      <c r="B529" s="13">
        <v>16</v>
      </c>
      <c r="C529" t="s">
        <v>39</v>
      </c>
      <c r="D529" t="s">
        <v>41</v>
      </c>
      <c r="E529" t="str">
        <f t="shared" si="8"/>
        <v>4152016Average Per Ton100% Cycling</v>
      </c>
      <c r="F529">
        <v>0.25752320000000001</v>
      </c>
      <c r="G529">
        <v>0.45595950000000002</v>
      </c>
      <c r="H529">
        <v>0.46128249999999998</v>
      </c>
      <c r="I529">
        <v>86.640600000000006</v>
      </c>
      <c r="J529">
        <v>0.16219729999999999</v>
      </c>
      <c r="K529">
        <v>0.18360760000000001</v>
      </c>
      <c r="L529">
        <v>0.19843630000000001</v>
      </c>
      <c r="M529">
        <v>0.21326490000000001</v>
      </c>
      <c r="N529">
        <v>0.2346752</v>
      </c>
      <c r="O529">
        <v>0.16752030000000001</v>
      </c>
      <c r="P529">
        <v>0.1889306</v>
      </c>
      <c r="Q529">
        <v>0.2037593</v>
      </c>
      <c r="R529">
        <v>0.2185879</v>
      </c>
      <c r="S529">
        <v>0.23999819999999999</v>
      </c>
      <c r="T529">
        <v>14</v>
      </c>
      <c r="U529">
        <v>17</v>
      </c>
    </row>
    <row r="530" spans="1:21">
      <c r="A530" s="12">
        <v>41520</v>
      </c>
      <c r="B530" s="13">
        <v>17</v>
      </c>
      <c r="C530" t="s">
        <v>38</v>
      </c>
      <c r="D530" t="s">
        <v>40</v>
      </c>
      <c r="E530" t="str">
        <f t="shared" si="8"/>
        <v>4152017Average Per Device50% Cycling</v>
      </c>
      <c r="F530">
        <v>2.1468769999999999</v>
      </c>
      <c r="G530">
        <v>2.6453890000000002</v>
      </c>
      <c r="H530">
        <v>2.6561219999999999</v>
      </c>
      <c r="I530">
        <v>87.176500000000004</v>
      </c>
      <c r="J530">
        <v>0.31485859999999999</v>
      </c>
      <c r="K530">
        <v>0.42336259999999998</v>
      </c>
      <c r="L530" s="1">
        <v>0.49851200000000001</v>
      </c>
      <c r="M530" s="1">
        <v>0.57366150000000005</v>
      </c>
      <c r="N530">
        <v>0.68216540000000003</v>
      </c>
      <c r="O530">
        <v>0.32559250000000001</v>
      </c>
      <c r="P530">
        <v>0.43409639999999999</v>
      </c>
      <c r="Q530">
        <v>0.50924590000000003</v>
      </c>
      <c r="R530">
        <v>0.58439529999999995</v>
      </c>
      <c r="S530">
        <v>0.6928993</v>
      </c>
      <c r="T530">
        <v>14</v>
      </c>
      <c r="U530">
        <v>17</v>
      </c>
    </row>
    <row r="531" spans="1:21">
      <c r="A531" s="12">
        <v>41520</v>
      </c>
      <c r="B531" s="13">
        <v>17</v>
      </c>
      <c r="C531" t="s">
        <v>38</v>
      </c>
      <c r="D531" t="s">
        <v>41</v>
      </c>
      <c r="E531" t="str">
        <f t="shared" si="8"/>
        <v>4152017Average Per Device100% Cycling</v>
      </c>
      <c r="F531">
        <v>0.97615680000000005</v>
      </c>
      <c r="G531">
        <v>1.797226</v>
      </c>
      <c r="H531">
        <v>1.7758620000000001</v>
      </c>
      <c r="I531">
        <v>86.569299999999998</v>
      </c>
      <c r="J531">
        <v>0.68693789999999999</v>
      </c>
      <c r="K531">
        <v>0.76618359999999996</v>
      </c>
      <c r="L531" s="1">
        <v>0.82106880000000004</v>
      </c>
      <c r="M531" s="1">
        <v>0.87595409999999996</v>
      </c>
      <c r="N531">
        <v>0.95519980000000004</v>
      </c>
      <c r="O531">
        <v>0.66557449999999996</v>
      </c>
      <c r="P531">
        <v>0.74482020000000004</v>
      </c>
      <c r="Q531">
        <v>0.79970540000000001</v>
      </c>
      <c r="R531">
        <v>0.85459070000000004</v>
      </c>
      <c r="S531">
        <v>0.93383640000000001</v>
      </c>
      <c r="T531">
        <v>14</v>
      </c>
      <c r="U531">
        <v>17</v>
      </c>
    </row>
    <row r="532" spans="1:21">
      <c r="A532" s="12">
        <v>41520</v>
      </c>
      <c r="B532" s="13">
        <v>17</v>
      </c>
      <c r="C532" t="s">
        <v>37</v>
      </c>
      <c r="D532" t="s">
        <v>40</v>
      </c>
      <c r="E532" t="str">
        <f t="shared" si="8"/>
        <v>4152017Average Per Premise50% Cycling</v>
      </c>
      <c r="F532">
        <v>2.4099409999999999</v>
      </c>
      <c r="G532">
        <v>2.914148</v>
      </c>
      <c r="H532">
        <v>2.9348709999999998</v>
      </c>
      <c r="I532">
        <v>87.176500000000004</v>
      </c>
      <c r="J532">
        <v>0.29472409999999999</v>
      </c>
      <c r="K532">
        <v>0.41848869999999999</v>
      </c>
      <c r="L532" s="1">
        <v>0.50420759999999998</v>
      </c>
      <c r="M532" s="1">
        <v>0.58992659999999997</v>
      </c>
      <c r="N532">
        <v>0.71369119999999997</v>
      </c>
      <c r="O532">
        <v>0.31544650000000002</v>
      </c>
      <c r="P532">
        <v>0.43921100000000002</v>
      </c>
      <c r="Q532">
        <v>0.52493000000000001</v>
      </c>
      <c r="R532">
        <v>0.610649</v>
      </c>
      <c r="S532">
        <v>0.7344136</v>
      </c>
      <c r="T532">
        <v>14</v>
      </c>
      <c r="U532">
        <v>17</v>
      </c>
    </row>
    <row r="533" spans="1:21">
      <c r="A533" s="12">
        <v>41520</v>
      </c>
      <c r="B533" s="13">
        <v>17</v>
      </c>
      <c r="C533" t="s">
        <v>37</v>
      </c>
      <c r="D533" t="s">
        <v>41</v>
      </c>
      <c r="E533" t="str">
        <f t="shared" si="8"/>
        <v>4152017Average Per Premise100% Cycling</v>
      </c>
      <c r="F533">
        <v>1.098835</v>
      </c>
      <c r="G533">
        <v>2.0332409999999999</v>
      </c>
      <c r="H533">
        <v>2.0335760000000001</v>
      </c>
      <c r="I533">
        <v>86.569299999999998</v>
      </c>
      <c r="J533">
        <v>0.7860028</v>
      </c>
      <c r="K533">
        <v>0.87368089999999998</v>
      </c>
      <c r="L533" s="1">
        <v>0.93440650000000003</v>
      </c>
      <c r="M533" s="1">
        <v>0.99513209999999996</v>
      </c>
      <c r="N533">
        <v>1.0828100000000001</v>
      </c>
      <c r="O533">
        <v>0.78633779999999998</v>
      </c>
      <c r="P533">
        <v>0.87401589999999996</v>
      </c>
      <c r="Q533">
        <v>0.9347415</v>
      </c>
      <c r="R533">
        <v>0.99546710000000005</v>
      </c>
      <c r="S533">
        <v>1.083145</v>
      </c>
      <c r="T533">
        <v>14</v>
      </c>
      <c r="U533">
        <v>17</v>
      </c>
    </row>
    <row r="534" spans="1:21">
      <c r="A534" s="12">
        <v>41520</v>
      </c>
      <c r="B534" s="13">
        <v>17</v>
      </c>
      <c r="C534" t="s">
        <v>39</v>
      </c>
      <c r="D534" t="s">
        <v>40</v>
      </c>
      <c r="E534" t="str">
        <f t="shared" si="8"/>
        <v>4152017Average Per Ton50% Cycling</v>
      </c>
      <c r="F534">
        <v>0.61158129999999999</v>
      </c>
      <c r="G534">
        <v>0.75439719999999999</v>
      </c>
      <c r="H534">
        <v>0.75646360000000001</v>
      </c>
      <c r="I534">
        <v>87.176500000000004</v>
      </c>
      <c r="J534">
        <v>9.2487100000000003E-2</v>
      </c>
      <c r="K534">
        <v>0.1222217</v>
      </c>
      <c r="L534" s="1">
        <v>0.14281579999999999</v>
      </c>
      <c r="M534" s="1">
        <v>0.1634099</v>
      </c>
      <c r="N534">
        <v>0.1931445</v>
      </c>
      <c r="O534">
        <v>9.4553499999999999E-2</v>
      </c>
      <c r="P534">
        <v>0.1242882</v>
      </c>
      <c r="Q534">
        <v>0.14488229999999999</v>
      </c>
      <c r="R534">
        <v>0.1654764</v>
      </c>
      <c r="S534">
        <v>0.195211</v>
      </c>
      <c r="T534">
        <v>14</v>
      </c>
      <c r="U534">
        <v>17</v>
      </c>
    </row>
    <row r="535" spans="1:21">
      <c r="A535" s="12">
        <v>41520</v>
      </c>
      <c r="B535" s="13">
        <v>17</v>
      </c>
      <c r="C535" t="s">
        <v>39</v>
      </c>
      <c r="D535" t="s">
        <v>41</v>
      </c>
      <c r="E535" t="str">
        <f t="shared" si="8"/>
        <v>4152017Average Per Ton100% Cycling</v>
      </c>
      <c r="F535">
        <v>0.27573419999999998</v>
      </c>
      <c r="G535">
        <v>0.49385859999999998</v>
      </c>
      <c r="H535">
        <v>0.49962400000000001</v>
      </c>
      <c r="I535">
        <v>86.569299999999998</v>
      </c>
      <c r="J535">
        <v>0.18146860000000001</v>
      </c>
      <c r="K535">
        <v>0.2031251</v>
      </c>
      <c r="L535" s="1">
        <v>0.2181244</v>
      </c>
      <c r="M535" s="1">
        <v>0.23312359999999999</v>
      </c>
      <c r="N535">
        <v>0.25478010000000001</v>
      </c>
      <c r="O535">
        <v>0.18723409999999999</v>
      </c>
      <c r="P535">
        <v>0.20889060000000001</v>
      </c>
      <c r="Q535">
        <v>0.2238898</v>
      </c>
      <c r="R535">
        <v>0.23888909999999999</v>
      </c>
      <c r="S535">
        <v>0.26054559999999999</v>
      </c>
      <c r="T535">
        <v>14</v>
      </c>
      <c r="U535">
        <v>17</v>
      </c>
    </row>
    <row r="536" spans="1:21">
      <c r="A536" s="12">
        <v>41520</v>
      </c>
      <c r="B536" s="13">
        <v>18</v>
      </c>
      <c r="C536" t="s">
        <v>38</v>
      </c>
      <c r="D536" t="s">
        <v>40</v>
      </c>
      <c r="E536" t="str">
        <f t="shared" si="8"/>
        <v>4152018Average Per Device50% Cycling</v>
      </c>
      <c r="F536">
        <v>3.046926</v>
      </c>
      <c r="G536">
        <v>2.8273440000000001</v>
      </c>
      <c r="H536">
        <v>2.838816</v>
      </c>
      <c r="I536">
        <v>84.896000000000001</v>
      </c>
      <c r="J536">
        <v>-0.4189544</v>
      </c>
      <c r="K536">
        <v>-0.30116389999999998</v>
      </c>
      <c r="L536" s="1">
        <v>-0.21958259999999999</v>
      </c>
      <c r="M536" s="1">
        <v>-0.13800119999999999</v>
      </c>
      <c r="N536">
        <v>-2.0210700000000002E-2</v>
      </c>
      <c r="O536">
        <v>-0.40748240000000002</v>
      </c>
      <c r="P536">
        <v>-0.2896919</v>
      </c>
      <c r="Q536">
        <v>-0.20811060000000001</v>
      </c>
      <c r="R536">
        <v>-0.12652920000000001</v>
      </c>
      <c r="S536">
        <v>-8.7387999999999997E-3</v>
      </c>
      <c r="T536">
        <v>14</v>
      </c>
      <c r="U536">
        <v>17</v>
      </c>
    </row>
    <row r="537" spans="1:21">
      <c r="A537" s="12">
        <v>41520</v>
      </c>
      <c r="B537" s="13">
        <v>18</v>
      </c>
      <c r="C537" t="s">
        <v>38</v>
      </c>
      <c r="D537" t="s">
        <v>41</v>
      </c>
      <c r="E537" t="str">
        <f t="shared" si="8"/>
        <v>4152018Average Per Device100% Cycling</v>
      </c>
      <c r="F537">
        <v>1.935352</v>
      </c>
      <c r="G537">
        <v>1.997636</v>
      </c>
      <c r="H537">
        <v>1.9738899999999999</v>
      </c>
      <c r="I537">
        <v>84.012</v>
      </c>
      <c r="J537">
        <v>-9.9369600000000002E-2</v>
      </c>
      <c r="K537">
        <v>-3.8636E-3</v>
      </c>
      <c r="L537" s="1">
        <v>6.2283600000000001E-2</v>
      </c>
      <c r="M537" s="1">
        <v>0.12843080000000001</v>
      </c>
      <c r="N537">
        <v>0.22393689999999999</v>
      </c>
      <c r="O537">
        <v>-0.1231153</v>
      </c>
      <c r="P537">
        <v>-2.76092E-2</v>
      </c>
      <c r="Q537">
        <v>3.8538000000000003E-2</v>
      </c>
      <c r="R537">
        <v>0.10468520000000001</v>
      </c>
      <c r="S537">
        <v>0.20019120000000001</v>
      </c>
      <c r="T537">
        <v>14</v>
      </c>
      <c r="U537">
        <v>17</v>
      </c>
    </row>
    <row r="538" spans="1:21">
      <c r="A538" s="12">
        <v>41520</v>
      </c>
      <c r="B538" s="13">
        <v>18</v>
      </c>
      <c r="C538" t="s">
        <v>37</v>
      </c>
      <c r="D538" t="s">
        <v>40</v>
      </c>
      <c r="E538" t="str">
        <f t="shared" si="8"/>
        <v>4152018Average Per Premise50% Cycling</v>
      </c>
      <c r="F538">
        <v>3.4304549999999998</v>
      </c>
      <c r="G538">
        <v>3.1060050000000001</v>
      </c>
      <c r="H538">
        <v>3.1280920000000001</v>
      </c>
      <c r="I538">
        <v>84.896000000000001</v>
      </c>
      <c r="J538">
        <v>-0.54912289999999997</v>
      </c>
      <c r="K538">
        <v>-0.41638399999999998</v>
      </c>
      <c r="L538" s="1">
        <v>-0.3244495</v>
      </c>
      <c r="M538" s="1">
        <v>-0.232515</v>
      </c>
      <c r="N538">
        <v>-9.9776199999999995E-2</v>
      </c>
      <c r="O538">
        <v>-0.52703619999999995</v>
      </c>
      <c r="P538">
        <v>-0.39429740000000002</v>
      </c>
      <c r="Q538">
        <v>-0.30236289999999999</v>
      </c>
      <c r="R538">
        <v>-0.21042839999999999</v>
      </c>
      <c r="S538">
        <v>-7.7689599999999998E-2</v>
      </c>
      <c r="T538">
        <v>14</v>
      </c>
      <c r="U538">
        <v>17</v>
      </c>
    </row>
    <row r="539" spans="1:21">
      <c r="A539" s="12">
        <v>41520</v>
      </c>
      <c r="B539" s="13">
        <v>18</v>
      </c>
      <c r="C539" t="s">
        <v>37</v>
      </c>
      <c r="D539" t="s">
        <v>41</v>
      </c>
      <c r="E539" t="str">
        <f t="shared" si="8"/>
        <v>4152018Average Per Premise100% Cycling</v>
      </c>
      <c r="F539">
        <v>2.1730499999999999</v>
      </c>
      <c r="G539">
        <v>2.2928109999999999</v>
      </c>
      <c r="H539">
        <v>2.2931889999999999</v>
      </c>
      <c r="I539">
        <v>84.012</v>
      </c>
      <c r="J539">
        <v>-6.4820699999999995E-2</v>
      </c>
      <c r="K539">
        <v>4.4231699999999999E-2</v>
      </c>
      <c r="L539" s="1">
        <v>0.11976100000000001</v>
      </c>
      <c r="M539" s="1">
        <v>0.1952903</v>
      </c>
      <c r="N539">
        <v>0.30434270000000002</v>
      </c>
      <c r="O539">
        <v>-6.4443E-2</v>
      </c>
      <c r="P539">
        <v>4.4609299999999998E-2</v>
      </c>
      <c r="Q539">
        <v>0.1201386</v>
      </c>
      <c r="R539">
        <v>0.19566800000000001</v>
      </c>
      <c r="S539">
        <v>0.3047203</v>
      </c>
      <c r="T539">
        <v>14</v>
      </c>
      <c r="U539">
        <v>17</v>
      </c>
    </row>
    <row r="540" spans="1:21">
      <c r="A540" s="12">
        <v>41520</v>
      </c>
      <c r="B540" s="13">
        <v>18</v>
      </c>
      <c r="C540" t="s">
        <v>39</v>
      </c>
      <c r="D540" t="s">
        <v>40</v>
      </c>
      <c r="E540" t="str">
        <f t="shared" si="8"/>
        <v>4152018Average Per Ton50% Cycling</v>
      </c>
      <c r="F540">
        <v>0.86433680000000002</v>
      </c>
      <c r="G540">
        <v>0.80732349999999997</v>
      </c>
      <c r="H540">
        <v>0.8095348</v>
      </c>
      <c r="I540">
        <v>84.896000000000001</v>
      </c>
      <c r="J540">
        <v>-0.1118953</v>
      </c>
      <c r="K540">
        <v>-7.9470600000000002E-2</v>
      </c>
      <c r="L540" s="1">
        <v>-5.7013300000000003E-2</v>
      </c>
      <c r="M540" s="1">
        <v>-3.4556099999999999E-2</v>
      </c>
      <c r="N540">
        <v>-2.1313999999999999E-3</v>
      </c>
      <c r="O540">
        <v>-0.1096839</v>
      </c>
      <c r="P540">
        <v>-7.72592E-2</v>
      </c>
      <c r="Q540">
        <v>-5.4801900000000001E-2</v>
      </c>
      <c r="R540">
        <v>-3.2344699999999997E-2</v>
      </c>
      <c r="S540">
        <v>8.0000000000000007E-5</v>
      </c>
      <c r="T540">
        <v>14</v>
      </c>
      <c r="U540">
        <v>17</v>
      </c>
    </row>
    <row r="541" spans="1:21">
      <c r="A541" s="12">
        <v>41520</v>
      </c>
      <c r="B541" s="13">
        <v>18</v>
      </c>
      <c r="C541" t="s">
        <v>39</v>
      </c>
      <c r="D541" t="s">
        <v>41</v>
      </c>
      <c r="E541" t="str">
        <f t="shared" si="8"/>
        <v>4152018Average Per Ton100% Cycling</v>
      </c>
      <c r="F541">
        <v>0.53693590000000002</v>
      </c>
      <c r="G541">
        <v>0.54975879999999999</v>
      </c>
      <c r="H541">
        <v>0.55617680000000003</v>
      </c>
      <c r="I541">
        <v>84.012</v>
      </c>
      <c r="J541">
        <v>-3.1172499999999999E-2</v>
      </c>
      <c r="K541">
        <v>-5.1796999999999998E-3</v>
      </c>
      <c r="L541" s="1">
        <v>1.28229E-2</v>
      </c>
      <c r="M541" s="1">
        <v>3.0825399999999999E-2</v>
      </c>
      <c r="N541">
        <v>5.6818300000000002E-2</v>
      </c>
      <c r="O541">
        <v>-2.4754499999999999E-2</v>
      </c>
      <c r="P541">
        <v>1.2384E-3</v>
      </c>
      <c r="Q541">
        <v>1.9240899999999998E-2</v>
      </c>
      <c r="R541">
        <v>3.7243499999999999E-2</v>
      </c>
      <c r="S541">
        <v>6.3236299999999995E-2</v>
      </c>
      <c r="T541">
        <v>14</v>
      </c>
      <c r="U541">
        <v>17</v>
      </c>
    </row>
    <row r="542" spans="1:21">
      <c r="A542" s="12">
        <v>41520</v>
      </c>
      <c r="B542" s="13">
        <v>19</v>
      </c>
      <c r="C542" t="s">
        <v>38</v>
      </c>
      <c r="D542" t="s">
        <v>40</v>
      </c>
      <c r="E542" t="str">
        <f t="shared" si="8"/>
        <v>4152019Average Per Device50% Cycling</v>
      </c>
      <c r="F542">
        <v>3.088997</v>
      </c>
      <c r="G542">
        <v>2.6091259999999998</v>
      </c>
      <c r="H542">
        <v>2.619713</v>
      </c>
      <c r="I542">
        <v>80.501000000000005</v>
      </c>
      <c r="J542">
        <v>-0.6680239</v>
      </c>
      <c r="K542">
        <v>-0.5568613</v>
      </c>
      <c r="L542" s="1">
        <v>-0.47987059999999998</v>
      </c>
      <c r="M542" s="1">
        <v>-0.40287970000000001</v>
      </c>
      <c r="N542">
        <v>-0.29171730000000001</v>
      </c>
      <c r="O542">
        <v>-0.65743739999999995</v>
      </c>
      <c r="P542">
        <v>-0.54627479999999995</v>
      </c>
      <c r="Q542">
        <v>-0.46928409999999998</v>
      </c>
      <c r="R542">
        <v>-0.39229320000000001</v>
      </c>
      <c r="S542">
        <v>-0.28113080000000001</v>
      </c>
      <c r="T542">
        <v>14</v>
      </c>
      <c r="U542">
        <v>17</v>
      </c>
    </row>
    <row r="543" spans="1:21">
      <c r="A543" s="12">
        <v>41520</v>
      </c>
      <c r="B543" s="13">
        <v>19</v>
      </c>
      <c r="C543" t="s">
        <v>38</v>
      </c>
      <c r="D543" t="s">
        <v>41</v>
      </c>
      <c r="E543" t="str">
        <f t="shared" si="8"/>
        <v>4152019Average Per Device100% Cycling</v>
      </c>
      <c r="F543">
        <v>2.3521719999999999</v>
      </c>
      <c r="G543">
        <v>2.1186790000000002</v>
      </c>
      <c r="H543">
        <v>2.0934940000000002</v>
      </c>
      <c r="I543">
        <v>79.9392</v>
      </c>
      <c r="J543">
        <v>-0.41267520000000002</v>
      </c>
      <c r="K543">
        <v>-0.30681269999999999</v>
      </c>
      <c r="L543" s="1">
        <v>-0.23349259999999999</v>
      </c>
      <c r="M543" s="1">
        <v>-0.1601726</v>
      </c>
      <c r="N543">
        <v>-5.4309999999999997E-2</v>
      </c>
      <c r="O543">
        <v>-0.43785980000000002</v>
      </c>
      <c r="P543">
        <v>-0.3319973</v>
      </c>
      <c r="Q543">
        <v>-0.2586772</v>
      </c>
      <c r="R543">
        <v>-0.1853572</v>
      </c>
      <c r="S543">
        <v>-7.9494700000000001E-2</v>
      </c>
      <c r="T543">
        <v>14</v>
      </c>
      <c r="U543">
        <v>17</v>
      </c>
    </row>
    <row r="544" spans="1:21">
      <c r="A544" s="12">
        <v>41520</v>
      </c>
      <c r="B544" s="13">
        <v>19</v>
      </c>
      <c r="C544" t="s">
        <v>37</v>
      </c>
      <c r="D544" t="s">
        <v>40</v>
      </c>
      <c r="E544" t="str">
        <f t="shared" si="8"/>
        <v>4152019Average Per Premise50% Cycling</v>
      </c>
      <c r="F544">
        <v>3.489611</v>
      </c>
      <c r="G544">
        <v>2.8754919999999999</v>
      </c>
      <c r="H544">
        <v>2.8959389999999998</v>
      </c>
      <c r="I544">
        <v>80.501000000000005</v>
      </c>
      <c r="J544">
        <v>-0.82906400000000002</v>
      </c>
      <c r="K544">
        <v>-0.7020729</v>
      </c>
      <c r="L544" s="1">
        <v>-0.61411930000000003</v>
      </c>
      <c r="M544" s="1">
        <v>-0.52616569999999996</v>
      </c>
      <c r="N544">
        <v>-0.39917449999999999</v>
      </c>
      <c r="O544">
        <v>-0.80861649999999996</v>
      </c>
      <c r="P544">
        <v>-0.68162540000000005</v>
      </c>
      <c r="Q544">
        <v>-0.59367179999999997</v>
      </c>
      <c r="R544">
        <v>-0.50571820000000001</v>
      </c>
      <c r="S544">
        <v>-0.37872699999999998</v>
      </c>
      <c r="T544">
        <v>14</v>
      </c>
      <c r="U544">
        <v>17</v>
      </c>
    </row>
    <row r="545" spans="1:21">
      <c r="A545" s="12">
        <v>41520</v>
      </c>
      <c r="B545" s="13">
        <v>19</v>
      </c>
      <c r="C545" t="s">
        <v>37</v>
      </c>
      <c r="D545" t="s">
        <v>41</v>
      </c>
      <c r="E545" t="str">
        <f t="shared" si="8"/>
        <v>4152019Average Per Premise100% Cycling</v>
      </c>
      <c r="F545">
        <v>2.6546180000000001</v>
      </c>
      <c r="G545">
        <v>2.4165269999999999</v>
      </c>
      <c r="H545">
        <v>2.416925</v>
      </c>
      <c r="I545">
        <v>79.9392</v>
      </c>
      <c r="J545">
        <v>-0.44285099999999999</v>
      </c>
      <c r="K545">
        <v>-0.32187690000000002</v>
      </c>
      <c r="L545" s="1">
        <v>-0.23809050000000001</v>
      </c>
      <c r="M545" s="1">
        <v>-0.1543042</v>
      </c>
      <c r="N545">
        <v>-3.3329999999999999E-2</v>
      </c>
      <c r="O545">
        <v>-0.44245279999999998</v>
      </c>
      <c r="P545">
        <v>-0.32147870000000001</v>
      </c>
      <c r="Q545">
        <v>-0.2376924</v>
      </c>
      <c r="R545">
        <v>-0.15390599999999999</v>
      </c>
      <c r="S545">
        <v>-3.29319E-2</v>
      </c>
      <c r="T545">
        <v>14</v>
      </c>
      <c r="U545">
        <v>17</v>
      </c>
    </row>
    <row r="546" spans="1:21">
      <c r="A546" s="12">
        <v>41520</v>
      </c>
      <c r="B546" s="13">
        <v>19</v>
      </c>
      <c r="C546" t="s">
        <v>39</v>
      </c>
      <c r="D546" t="s">
        <v>40</v>
      </c>
      <c r="E546" t="str">
        <f t="shared" si="8"/>
        <v>4152019Average Per Ton50% Cycling</v>
      </c>
      <c r="F546">
        <v>0.8799804</v>
      </c>
      <c r="G546">
        <v>0.74715670000000001</v>
      </c>
      <c r="H546">
        <v>0.74920330000000002</v>
      </c>
      <c r="I546">
        <v>80.501000000000005</v>
      </c>
      <c r="J546">
        <v>-0.18506649999999999</v>
      </c>
      <c r="K546">
        <v>-0.154201</v>
      </c>
      <c r="L546" s="1">
        <v>-0.13282359999999999</v>
      </c>
      <c r="M546" s="1">
        <v>-0.1114463</v>
      </c>
      <c r="N546">
        <v>-8.0580799999999994E-2</v>
      </c>
      <c r="O546">
        <v>-0.18301990000000001</v>
      </c>
      <c r="P546">
        <v>-0.1521544</v>
      </c>
      <c r="Q546">
        <v>-0.13077710000000001</v>
      </c>
      <c r="R546">
        <v>-0.1093997</v>
      </c>
      <c r="S546">
        <v>-7.8534199999999998E-2</v>
      </c>
      <c r="T546">
        <v>14</v>
      </c>
      <c r="U546">
        <v>17</v>
      </c>
    </row>
    <row r="547" spans="1:21">
      <c r="A547" s="12">
        <v>41520</v>
      </c>
      <c r="B547" s="13">
        <v>19</v>
      </c>
      <c r="C547" t="s">
        <v>39</v>
      </c>
      <c r="D547" t="s">
        <v>41</v>
      </c>
      <c r="E547" t="str">
        <f t="shared" si="8"/>
        <v>4152019Average Per Ton100% Cycling</v>
      </c>
      <c r="F547">
        <v>0.64714859999999996</v>
      </c>
      <c r="G547">
        <v>0.58019209999999999</v>
      </c>
      <c r="H547">
        <v>0.58696550000000003</v>
      </c>
      <c r="I547">
        <v>79.9392</v>
      </c>
      <c r="J547">
        <v>-0.11486440000000001</v>
      </c>
      <c r="K547">
        <v>-8.6559999999999998E-2</v>
      </c>
      <c r="L547" s="1">
        <v>-6.6956500000000002E-2</v>
      </c>
      <c r="M547" s="1">
        <v>-4.7352900000000003E-2</v>
      </c>
      <c r="N547">
        <v>-1.9048499999999999E-2</v>
      </c>
      <c r="O547">
        <v>-0.10809100000000001</v>
      </c>
      <c r="P547">
        <v>-7.9786599999999999E-2</v>
      </c>
      <c r="Q547">
        <v>-6.0183100000000003E-2</v>
      </c>
      <c r="R547">
        <v>-4.05796E-2</v>
      </c>
      <c r="S547">
        <v>-1.22752E-2</v>
      </c>
      <c r="T547">
        <v>14</v>
      </c>
      <c r="U547">
        <v>17</v>
      </c>
    </row>
    <row r="548" spans="1:21">
      <c r="A548" s="12">
        <v>41520</v>
      </c>
      <c r="B548" s="13">
        <v>20</v>
      </c>
      <c r="C548" t="s">
        <v>38</v>
      </c>
      <c r="D548" t="s">
        <v>40</v>
      </c>
      <c r="E548" t="str">
        <f t="shared" si="8"/>
        <v>4152020Average Per Device50% Cycling</v>
      </c>
      <c r="F548">
        <v>2.7295820000000002</v>
      </c>
      <c r="G548">
        <v>2.4412039999999999</v>
      </c>
      <c r="H548">
        <v>2.4511090000000002</v>
      </c>
      <c r="I548">
        <v>77.270799999999994</v>
      </c>
      <c r="J548">
        <v>-0.45788839999999997</v>
      </c>
      <c r="K548">
        <v>-0.35774030000000001</v>
      </c>
      <c r="L548" s="1">
        <v>-0.28837800000000002</v>
      </c>
      <c r="M548" s="1">
        <v>-0.21901570000000001</v>
      </c>
      <c r="N548">
        <v>-0.1188676</v>
      </c>
      <c r="O548">
        <v>-0.44798310000000002</v>
      </c>
      <c r="P548">
        <v>-0.3478349</v>
      </c>
      <c r="Q548">
        <v>-0.27847270000000002</v>
      </c>
      <c r="R548">
        <v>-0.2091104</v>
      </c>
      <c r="S548">
        <v>-0.1089622</v>
      </c>
      <c r="T548">
        <v>14</v>
      </c>
      <c r="U548">
        <v>17</v>
      </c>
    </row>
    <row r="549" spans="1:21">
      <c r="A549" s="12">
        <v>41520</v>
      </c>
      <c r="B549" s="13">
        <v>20</v>
      </c>
      <c r="C549" t="s">
        <v>38</v>
      </c>
      <c r="D549" t="s">
        <v>41</v>
      </c>
      <c r="E549" t="str">
        <f t="shared" si="8"/>
        <v>4152020Average Per Device100% Cycling</v>
      </c>
      <c r="F549">
        <v>2.3283900000000002</v>
      </c>
      <c r="G549">
        <v>1.9943109999999999</v>
      </c>
      <c r="H549">
        <v>1.970604</v>
      </c>
      <c r="I549">
        <v>77.117599999999996</v>
      </c>
      <c r="J549">
        <v>-0.50145969999999995</v>
      </c>
      <c r="K549">
        <v>-0.40257009999999999</v>
      </c>
      <c r="L549" s="1">
        <v>-0.33407949999999997</v>
      </c>
      <c r="M549" s="1">
        <v>-0.26558890000000002</v>
      </c>
      <c r="N549">
        <v>-0.16669929999999999</v>
      </c>
      <c r="O549">
        <v>-0.52516589999999996</v>
      </c>
      <c r="P549">
        <v>-0.4262763</v>
      </c>
      <c r="Q549">
        <v>-0.35778569999999998</v>
      </c>
      <c r="R549">
        <v>-0.28929510000000003</v>
      </c>
      <c r="S549">
        <v>-0.19040550000000001</v>
      </c>
      <c r="T549">
        <v>14</v>
      </c>
      <c r="U549">
        <v>17</v>
      </c>
    </row>
    <row r="550" spans="1:21">
      <c r="A550" s="12">
        <v>41520</v>
      </c>
      <c r="B550" s="13">
        <v>20</v>
      </c>
      <c r="C550" t="s">
        <v>37</v>
      </c>
      <c r="D550" t="s">
        <v>40</v>
      </c>
      <c r="E550" t="str">
        <f t="shared" si="8"/>
        <v>4152020Average Per Premise50% Cycling</v>
      </c>
      <c r="F550">
        <v>3.1234570000000001</v>
      </c>
      <c r="G550">
        <v>2.7021989999999998</v>
      </c>
      <c r="H550">
        <v>2.7214140000000002</v>
      </c>
      <c r="I550">
        <v>77.270799999999994</v>
      </c>
      <c r="J550">
        <v>-0.61635549999999995</v>
      </c>
      <c r="K550">
        <v>-0.50109029999999999</v>
      </c>
      <c r="L550" s="1">
        <v>-0.42125800000000002</v>
      </c>
      <c r="M550" s="1">
        <v>-0.3414256</v>
      </c>
      <c r="N550">
        <v>-0.22616040000000001</v>
      </c>
      <c r="O550">
        <v>-0.59714040000000002</v>
      </c>
      <c r="P550">
        <v>-0.4818752</v>
      </c>
      <c r="Q550">
        <v>-0.40204289999999998</v>
      </c>
      <c r="R550">
        <v>-0.32221050000000001</v>
      </c>
      <c r="S550">
        <v>-0.2069453</v>
      </c>
      <c r="T550">
        <v>14</v>
      </c>
      <c r="U550">
        <v>17</v>
      </c>
    </row>
    <row r="551" spans="1:21">
      <c r="A551" s="12">
        <v>41520</v>
      </c>
      <c r="B551" s="13">
        <v>20</v>
      </c>
      <c r="C551" t="s">
        <v>37</v>
      </c>
      <c r="D551" t="s">
        <v>41</v>
      </c>
      <c r="E551" t="str">
        <f t="shared" si="8"/>
        <v>4152020Average Per Premise100% Cycling</v>
      </c>
      <c r="F551">
        <v>2.6174210000000002</v>
      </c>
      <c r="G551">
        <v>2.2791969999999999</v>
      </c>
      <c r="H551">
        <v>2.2795730000000001</v>
      </c>
      <c r="I551">
        <v>77.117599999999996</v>
      </c>
      <c r="J551">
        <v>-0.52857100000000001</v>
      </c>
      <c r="K551">
        <v>-0.41611219999999999</v>
      </c>
      <c r="L551" s="1">
        <v>-0.33822370000000002</v>
      </c>
      <c r="M551" s="1">
        <v>-0.26033509999999999</v>
      </c>
      <c r="N551">
        <v>-0.14787639999999999</v>
      </c>
      <c r="O551">
        <v>-0.52819539999999998</v>
      </c>
      <c r="P551">
        <v>-0.41573670000000001</v>
      </c>
      <c r="Q551">
        <v>-0.33784819999999999</v>
      </c>
      <c r="R551">
        <v>-0.25995960000000001</v>
      </c>
      <c r="S551">
        <v>-0.14750089999999999</v>
      </c>
      <c r="T551">
        <v>14</v>
      </c>
      <c r="U551">
        <v>17</v>
      </c>
    </row>
    <row r="552" spans="1:21">
      <c r="A552" s="12">
        <v>41520</v>
      </c>
      <c r="B552" s="13">
        <v>20</v>
      </c>
      <c r="C552" t="s">
        <v>39</v>
      </c>
      <c r="D552" t="s">
        <v>40</v>
      </c>
      <c r="E552" t="str">
        <f t="shared" si="8"/>
        <v>4152020Average Per Ton50% Cycling</v>
      </c>
      <c r="F552">
        <v>0.79457109999999997</v>
      </c>
      <c r="G552">
        <v>0.69488059999999996</v>
      </c>
      <c r="H552">
        <v>0.69678399999999996</v>
      </c>
      <c r="I552">
        <v>77.270799999999994</v>
      </c>
      <c r="J552">
        <v>-0.1486596</v>
      </c>
      <c r="K552">
        <v>-0.1197283</v>
      </c>
      <c r="L552" s="1">
        <v>-9.9690500000000001E-2</v>
      </c>
      <c r="M552" s="1">
        <v>-7.9652700000000007E-2</v>
      </c>
      <c r="N552">
        <v>-5.07214E-2</v>
      </c>
      <c r="O552">
        <v>-0.1467562</v>
      </c>
      <c r="P552">
        <v>-0.11782479999999999</v>
      </c>
      <c r="Q552">
        <v>-9.7787100000000002E-2</v>
      </c>
      <c r="R552">
        <v>-7.7749299999999993E-2</v>
      </c>
      <c r="S552">
        <v>-4.8818E-2</v>
      </c>
      <c r="T552">
        <v>14</v>
      </c>
      <c r="U552">
        <v>17</v>
      </c>
    </row>
    <row r="553" spans="1:21">
      <c r="A553" s="12">
        <v>41520</v>
      </c>
      <c r="B553" s="13">
        <v>20</v>
      </c>
      <c r="C553" t="s">
        <v>39</v>
      </c>
      <c r="D553" t="s">
        <v>41</v>
      </c>
      <c r="E553" t="str">
        <f t="shared" si="8"/>
        <v>4152020Average Per Ton100% Cycling</v>
      </c>
      <c r="F553">
        <v>0.64315690000000003</v>
      </c>
      <c r="G553">
        <v>0.55078609999999995</v>
      </c>
      <c r="H553">
        <v>0.55721620000000005</v>
      </c>
      <c r="I553">
        <v>77.117599999999996</v>
      </c>
      <c r="J553">
        <v>-0.13777829999999999</v>
      </c>
      <c r="K553">
        <v>-0.1109511</v>
      </c>
      <c r="L553" s="1">
        <v>-9.23707E-2</v>
      </c>
      <c r="M553" s="1">
        <v>-7.3790400000000006E-2</v>
      </c>
      <c r="N553">
        <v>-4.6963199999999997E-2</v>
      </c>
      <c r="O553">
        <v>-0.1313482</v>
      </c>
      <c r="P553">
        <v>-0.10452110000000001</v>
      </c>
      <c r="Q553">
        <v>-8.5940699999999995E-2</v>
      </c>
      <c r="R553">
        <v>-6.7360299999999998E-2</v>
      </c>
      <c r="S553">
        <v>-4.0533199999999998E-2</v>
      </c>
      <c r="T553">
        <v>14</v>
      </c>
      <c r="U553">
        <v>17</v>
      </c>
    </row>
    <row r="554" spans="1:21">
      <c r="A554" s="12">
        <v>41520</v>
      </c>
      <c r="B554" s="13">
        <v>21</v>
      </c>
      <c r="C554" t="s">
        <v>38</v>
      </c>
      <c r="D554" t="s">
        <v>40</v>
      </c>
      <c r="E554" t="str">
        <f t="shared" si="8"/>
        <v>4152021Average Per Device50% Cycling</v>
      </c>
      <c r="F554">
        <v>2.4386220000000001</v>
      </c>
      <c r="G554">
        <v>2.3495720000000002</v>
      </c>
      <c r="H554">
        <v>2.359105</v>
      </c>
      <c r="I554">
        <v>75.790099999999995</v>
      </c>
      <c r="J554">
        <v>-0.24973699999999999</v>
      </c>
      <c r="K554">
        <v>-0.1548021</v>
      </c>
      <c r="L554" s="1">
        <v>-8.9050500000000005E-2</v>
      </c>
      <c r="M554" s="1">
        <v>-2.3298900000000001E-2</v>
      </c>
      <c r="N554">
        <v>7.1635900000000002E-2</v>
      </c>
      <c r="O554">
        <v>-0.24020359999999999</v>
      </c>
      <c r="P554">
        <v>-0.1452687</v>
      </c>
      <c r="Q554">
        <v>-7.9517099999999993E-2</v>
      </c>
      <c r="R554">
        <v>-1.37655E-2</v>
      </c>
      <c r="S554">
        <v>8.11693E-2</v>
      </c>
      <c r="T554">
        <v>14</v>
      </c>
      <c r="U554">
        <v>17</v>
      </c>
    </row>
    <row r="555" spans="1:21">
      <c r="A555" s="12">
        <v>41520</v>
      </c>
      <c r="B555" s="13">
        <v>21</v>
      </c>
      <c r="C555" t="s">
        <v>38</v>
      </c>
      <c r="D555" t="s">
        <v>41</v>
      </c>
      <c r="E555" t="str">
        <f t="shared" si="8"/>
        <v>4152021Average Per Device100% Cycling</v>
      </c>
      <c r="F555">
        <v>2.2331089999999998</v>
      </c>
      <c r="G555">
        <v>1.919718</v>
      </c>
      <c r="H555">
        <v>1.896898</v>
      </c>
      <c r="I555">
        <v>75.366100000000003</v>
      </c>
      <c r="J555">
        <v>-0.4704758</v>
      </c>
      <c r="K555">
        <v>-0.37766899999999998</v>
      </c>
      <c r="L555" s="1">
        <v>-0.31339129999999998</v>
      </c>
      <c r="M555" s="1">
        <v>-0.24911359999999999</v>
      </c>
      <c r="N555">
        <v>-0.1563068</v>
      </c>
      <c r="O555">
        <v>-0.49329529999999999</v>
      </c>
      <c r="P555">
        <v>-0.40048859999999997</v>
      </c>
      <c r="Q555">
        <v>-0.33621079999999998</v>
      </c>
      <c r="R555">
        <v>-0.27193309999999998</v>
      </c>
      <c r="S555">
        <v>-0.17912629999999999</v>
      </c>
      <c r="T555">
        <v>14</v>
      </c>
      <c r="U555">
        <v>17</v>
      </c>
    </row>
    <row r="556" spans="1:21">
      <c r="A556" s="12">
        <v>41520</v>
      </c>
      <c r="B556" s="13">
        <v>21</v>
      </c>
      <c r="C556" t="s">
        <v>37</v>
      </c>
      <c r="D556" t="s">
        <v>40</v>
      </c>
      <c r="E556" t="str">
        <f t="shared" si="8"/>
        <v>4152021Average Per Premise50% Cycling</v>
      </c>
      <c r="F556">
        <v>2.7863329999999999</v>
      </c>
      <c r="G556">
        <v>2.6044939999999999</v>
      </c>
      <c r="H556">
        <v>2.623014</v>
      </c>
      <c r="I556">
        <v>75.790099999999995</v>
      </c>
      <c r="J556">
        <v>-0.36393520000000001</v>
      </c>
      <c r="K556">
        <v>-0.25635140000000001</v>
      </c>
      <c r="L556" s="1">
        <v>-0.18183920000000001</v>
      </c>
      <c r="M556" s="1">
        <v>-0.10732700000000001</v>
      </c>
      <c r="N556">
        <v>2.5680000000000001E-4</v>
      </c>
      <c r="O556">
        <v>-0.34541490000000002</v>
      </c>
      <c r="P556">
        <v>-0.23783109999999999</v>
      </c>
      <c r="Q556">
        <v>-0.16331889999999999</v>
      </c>
      <c r="R556">
        <v>-8.8806700000000002E-2</v>
      </c>
      <c r="S556">
        <v>1.8777100000000001E-2</v>
      </c>
      <c r="T556">
        <v>14</v>
      </c>
      <c r="U556">
        <v>17</v>
      </c>
    </row>
    <row r="557" spans="1:21">
      <c r="A557" s="12">
        <v>41520</v>
      </c>
      <c r="B557" s="13">
        <v>21</v>
      </c>
      <c r="C557" t="s">
        <v>37</v>
      </c>
      <c r="D557" t="s">
        <v>41</v>
      </c>
      <c r="E557" t="str">
        <f t="shared" si="8"/>
        <v>4152021Average Per Premise100% Cycling</v>
      </c>
      <c r="F557">
        <v>2.5122429999999998</v>
      </c>
      <c r="G557">
        <v>2.201165</v>
      </c>
      <c r="H557">
        <v>2.2015280000000002</v>
      </c>
      <c r="I557">
        <v>75.366100000000003</v>
      </c>
      <c r="J557">
        <v>-0.48972159999999998</v>
      </c>
      <c r="K557">
        <v>-0.38417709999999999</v>
      </c>
      <c r="L557" s="1">
        <v>-0.3110774</v>
      </c>
      <c r="M557" s="1">
        <v>-0.23797760000000001</v>
      </c>
      <c r="N557">
        <v>-0.1324331</v>
      </c>
      <c r="O557">
        <v>-0.48935889999999999</v>
      </c>
      <c r="P557">
        <v>-0.3838145</v>
      </c>
      <c r="Q557">
        <v>-0.31071470000000001</v>
      </c>
      <c r="R557">
        <v>-0.23761499999999999</v>
      </c>
      <c r="S557">
        <v>-0.13207050000000001</v>
      </c>
      <c r="T557">
        <v>14</v>
      </c>
      <c r="U557">
        <v>17</v>
      </c>
    </row>
    <row r="558" spans="1:21">
      <c r="A558" s="12">
        <v>41520</v>
      </c>
      <c r="B558" s="13">
        <v>21</v>
      </c>
      <c r="C558" t="s">
        <v>39</v>
      </c>
      <c r="D558" t="s">
        <v>40</v>
      </c>
      <c r="E558" t="str">
        <f t="shared" si="8"/>
        <v>4152021Average Per Ton50% Cycling</v>
      </c>
      <c r="F558">
        <v>0.70726750000000005</v>
      </c>
      <c r="G558">
        <v>0.67044009999999998</v>
      </c>
      <c r="H558">
        <v>0.6722766</v>
      </c>
      <c r="I558">
        <v>75.790099999999995</v>
      </c>
      <c r="J558">
        <v>-8.2433999999999993E-2</v>
      </c>
      <c r="K558">
        <v>-5.5489299999999998E-2</v>
      </c>
      <c r="L558" s="1">
        <v>-3.6827400000000003E-2</v>
      </c>
      <c r="M558" s="1">
        <v>-1.81656E-2</v>
      </c>
      <c r="N558">
        <v>8.7791999999999992E-3</v>
      </c>
      <c r="O558">
        <v>-8.0597600000000005E-2</v>
      </c>
      <c r="P558">
        <v>-5.36528E-2</v>
      </c>
      <c r="Q558">
        <v>-3.4991000000000001E-2</v>
      </c>
      <c r="R558">
        <v>-1.6329099999999999E-2</v>
      </c>
      <c r="S558">
        <v>1.0615599999999999E-2</v>
      </c>
      <c r="T558">
        <v>14</v>
      </c>
      <c r="U558">
        <v>17</v>
      </c>
    </row>
    <row r="559" spans="1:21">
      <c r="A559" s="12">
        <v>41520</v>
      </c>
      <c r="B559" s="13">
        <v>21</v>
      </c>
      <c r="C559" t="s">
        <v>39</v>
      </c>
      <c r="D559" t="s">
        <v>41</v>
      </c>
      <c r="E559" t="str">
        <f t="shared" si="8"/>
        <v>4152021Average Per Ton100% Cycling</v>
      </c>
      <c r="F559">
        <v>0.61723269999999997</v>
      </c>
      <c r="G559">
        <v>0.53181250000000002</v>
      </c>
      <c r="H559">
        <v>0.53802099999999997</v>
      </c>
      <c r="I559">
        <v>75.366100000000003</v>
      </c>
      <c r="J559">
        <v>-0.1279778</v>
      </c>
      <c r="K559">
        <v>-0.10283440000000001</v>
      </c>
      <c r="L559" s="1">
        <v>-8.5420200000000002E-2</v>
      </c>
      <c r="M559" s="1">
        <v>-6.8005999999999997E-2</v>
      </c>
      <c r="N559">
        <v>-4.2862600000000001E-2</v>
      </c>
      <c r="O559">
        <v>-0.1217693</v>
      </c>
      <c r="P559">
        <v>-9.6625900000000001E-2</v>
      </c>
      <c r="Q559">
        <v>-7.9211699999999996E-2</v>
      </c>
      <c r="R559">
        <v>-6.1797400000000002E-2</v>
      </c>
      <c r="S559">
        <v>-3.6653999999999999E-2</v>
      </c>
      <c r="T559">
        <v>14</v>
      </c>
      <c r="U559">
        <v>17</v>
      </c>
    </row>
    <row r="560" spans="1:21">
      <c r="A560" s="12">
        <v>41520</v>
      </c>
      <c r="B560" s="13">
        <v>22</v>
      </c>
      <c r="C560" t="s">
        <v>38</v>
      </c>
      <c r="D560" t="s">
        <v>40</v>
      </c>
      <c r="E560" t="str">
        <f t="shared" si="8"/>
        <v>4152022Average Per Device50% Cycling</v>
      </c>
      <c r="F560">
        <v>2.0570810000000002</v>
      </c>
      <c r="G560">
        <v>2.0655190000000001</v>
      </c>
      <c r="H560">
        <v>2.0739000000000001</v>
      </c>
      <c r="I560">
        <v>73.855400000000003</v>
      </c>
      <c r="J560">
        <v>-0.13802049999999999</v>
      </c>
      <c r="K560">
        <v>-5.1491599999999998E-2</v>
      </c>
      <c r="L560" s="1">
        <v>8.4381000000000005E-3</v>
      </c>
      <c r="M560" s="1">
        <v>6.8367800000000006E-2</v>
      </c>
      <c r="N560">
        <v>0.1548968</v>
      </c>
      <c r="O560">
        <v>-0.12963959999999999</v>
      </c>
      <c r="P560">
        <v>-4.3110700000000002E-2</v>
      </c>
      <c r="Q560">
        <v>1.6819000000000001E-2</v>
      </c>
      <c r="R560">
        <v>7.6748700000000003E-2</v>
      </c>
      <c r="S560">
        <v>0.16327759999999999</v>
      </c>
      <c r="T560">
        <v>14</v>
      </c>
      <c r="U560">
        <v>17</v>
      </c>
    </row>
    <row r="561" spans="1:21">
      <c r="A561" s="12">
        <v>41520</v>
      </c>
      <c r="B561" s="13">
        <v>22</v>
      </c>
      <c r="C561" t="s">
        <v>38</v>
      </c>
      <c r="D561" t="s">
        <v>41</v>
      </c>
      <c r="E561" t="str">
        <f t="shared" si="8"/>
        <v>4152022Average Per Device100% Cycling</v>
      </c>
      <c r="F561">
        <v>1.871964</v>
      </c>
      <c r="G561">
        <v>1.6755990000000001</v>
      </c>
      <c r="H561">
        <v>1.6556820000000001</v>
      </c>
      <c r="I561">
        <v>73.880700000000004</v>
      </c>
      <c r="J561">
        <v>-0.33344430000000003</v>
      </c>
      <c r="K561">
        <v>-0.25245679999999998</v>
      </c>
      <c r="L561" s="1">
        <v>-0.19636500000000001</v>
      </c>
      <c r="M561" s="1">
        <v>-0.14027329999999999</v>
      </c>
      <c r="N561">
        <v>-5.9285699999999997E-2</v>
      </c>
      <c r="O561">
        <v>-0.35336210000000001</v>
      </c>
      <c r="P561">
        <v>-0.27237450000000002</v>
      </c>
      <c r="Q561">
        <v>-0.21628269999999999</v>
      </c>
      <c r="R561">
        <v>-0.160191</v>
      </c>
      <c r="S561">
        <v>-7.9203399999999993E-2</v>
      </c>
      <c r="T561">
        <v>14</v>
      </c>
      <c r="U561">
        <v>17</v>
      </c>
    </row>
    <row r="562" spans="1:21">
      <c r="A562" s="12">
        <v>41520</v>
      </c>
      <c r="B562" s="13">
        <v>22</v>
      </c>
      <c r="C562" t="s">
        <v>37</v>
      </c>
      <c r="D562" t="s">
        <v>40</v>
      </c>
      <c r="E562" t="str">
        <f t="shared" si="8"/>
        <v>4152022Average Per Premise50% Cycling</v>
      </c>
      <c r="F562">
        <v>2.3213249999999999</v>
      </c>
      <c r="G562">
        <v>2.2872319999999999</v>
      </c>
      <c r="H562">
        <v>2.3034970000000001</v>
      </c>
      <c r="I562">
        <v>73.855400000000003</v>
      </c>
      <c r="J562">
        <v>-0.1954726</v>
      </c>
      <c r="K562">
        <v>-0.10012790000000001</v>
      </c>
      <c r="L562" s="1">
        <v>-3.4092400000000002E-2</v>
      </c>
      <c r="M562" s="1">
        <v>3.1942999999999999E-2</v>
      </c>
      <c r="N562">
        <v>0.1272877</v>
      </c>
      <c r="O562">
        <v>-0.17920810000000001</v>
      </c>
      <c r="P562">
        <v>-8.3863400000000005E-2</v>
      </c>
      <c r="Q562">
        <v>-1.7828E-2</v>
      </c>
      <c r="R562">
        <v>4.82075E-2</v>
      </c>
      <c r="S562">
        <v>0.14355219999999999</v>
      </c>
      <c r="T562">
        <v>14</v>
      </c>
      <c r="U562">
        <v>17</v>
      </c>
    </row>
    <row r="563" spans="1:21">
      <c r="A563" s="12">
        <v>41520</v>
      </c>
      <c r="B563" s="13">
        <v>22</v>
      </c>
      <c r="C563" t="s">
        <v>37</v>
      </c>
      <c r="D563" t="s">
        <v>41</v>
      </c>
      <c r="E563" t="str">
        <f t="shared" si="8"/>
        <v>4152022Average Per Premise100% Cycling</v>
      </c>
      <c r="F563">
        <v>2.1343489999999998</v>
      </c>
      <c r="G563">
        <v>1.9455480000000001</v>
      </c>
      <c r="H563">
        <v>1.9458690000000001</v>
      </c>
      <c r="I563">
        <v>73.880700000000004</v>
      </c>
      <c r="J563">
        <v>-0.34986030000000001</v>
      </c>
      <c r="K563">
        <v>-0.25470530000000002</v>
      </c>
      <c r="L563" s="1">
        <v>-0.1888012</v>
      </c>
      <c r="M563" s="1">
        <v>-0.1228971</v>
      </c>
      <c r="N563">
        <v>-2.7741999999999999E-2</v>
      </c>
      <c r="O563">
        <v>-0.34953980000000001</v>
      </c>
      <c r="P563">
        <v>-0.25438470000000002</v>
      </c>
      <c r="Q563">
        <v>-0.1884806</v>
      </c>
      <c r="R563">
        <v>-0.1225765</v>
      </c>
      <c r="S563">
        <v>-2.7421500000000001E-2</v>
      </c>
      <c r="T563">
        <v>14</v>
      </c>
      <c r="U563">
        <v>17</v>
      </c>
    </row>
    <row r="564" spans="1:21">
      <c r="A564" s="12">
        <v>41520</v>
      </c>
      <c r="B564" s="13">
        <v>22</v>
      </c>
      <c r="C564" t="s">
        <v>39</v>
      </c>
      <c r="D564" t="s">
        <v>40</v>
      </c>
      <c r="E564" t="str">
        <f t="shared" si="8"/>
        <v>4152022Average Per Ton50% Cycling</v>
      </c>
      <c r="F564">
        <v>0.59496499999999997</v>
      </c>
      <c r="G564">
        <v>0.59481059999999997</v>
      </c>
      <c r="H564">
        <v>0.59643990000000002</v>
      </c>
      <c r="I564">
        <v>73.855400000000003</v>
      </c>
      <c r="J564">
        <v>-4.18479E-2</v>
      </c>
      <c r="K564">
        <v>-1.7215000000000001E-2</v>
      </c>
      <c r="L564" s="1">
        <v>-1.5440000000000001E-4</v>
      </c>
      <c r="M564" s="1">
        <v>1.6906299999999999E-2</v>
      </c>
      <c r="N564">
        <v>4.1539100000000002E-2</v>
      </c>
      <c r="O564">
        <v>-4.02186E-2</v>
      </c>
      <c r="P564">
        <v>-1.5585699999999999E-2</v>
      </c>
      <c r="Q564">
        <v>1.4748999999999999E-3</v>
      </c>
      <c r="R564">
        <v>1.8535599999999999E-2</v>
      </c>
      <c r="S564">
        <v>4.3168400000000003E-2</v>
      </c>
      <c r="T564">
        <v>14</v>
      </c>
      <c r="U564">
        <v>17</v>
      </c>
    </row>
    <row r="565" spans="1:21">
      <c r="A565" s="12">
        <v>41520</v>
      </c>
      <c r="B565" s="13">
        <v>22</v>
      </c>
      <c r="C565" t="s">
        <v>39</v>
      </c>
      <c r="D565" t="s">
        <v>41</v>
      </c>
      <c r="E565" t="str">
        <f t="shared" si="8"/>
        <v>4152022Average Per Ton100% Cycling</v>
      </c>
      <c r="F565">
        <v>0.52208849999999996</v>
      </c>
      <c r="G565">
        <v>0.46157189999999998</v>
      </c>
      <c r="H565">
        <v>0.4669604</v>
      </c>
      <c r="I565">
        <v>73.880700000000004</v>
      </c>
      <c r="J565">
        <v>-9.8292599999999994E-2</v>
      </c>
      <c r="K565">
        <v>-7.5974200000000006E-2</v>
      </c>
      <c r="L565" s="1">
        <v>-6.0516599999999997E-2</v>
      </c>
      <c r="M565" s="1">
        <v>-4.5059000000000002E-2</v>
      </c>
      <c r="N565">
        <v>-2.27406E-2</v>
      </c>
      <c r="O565">
        <v>-9.2904100000000003E-2</v>
      </c>
      <c r="P565">
        <v>-7.0585700000000001E-2</v>
      </c>
      <c r="Q565">
        <v>-5.5128099999999999E-2</v>
      </c>
      <c r="R565">
        <v>-3.9670400000000001E-2</v>
      </c>
      <c r="S565">
        <v>-1.7352099999999999E-2</v>
      </c>
      <c r="T565">
        <v>14</v>
      </c>
      <c r="U565">
        <v>17</v>
      </c>
    </row>
    <row r="566" spans="1:21">
      <c r="A566" s="12">
        <v>41520</v>
      </c>
      <c r="B566" s="13">
        <v>23</v>
      </c>
      <c r="C566" t="s">
        <v>38</v>
      </c>
      <c r="D566" t="s">
        <v>40</v>
      </c>
      <c r="E566" t="str">
        <f t="shared" si="8"/>
        <v>4152023Average Per Device50% Cycling</v>
      </c>
      <c r="F566">
        <v>1.6676530000000001</v>
      </c>
      <c r="G566">
        <v>1.671006</v>
      </c>
      <c r="H566">
        <v>1.677786</v>
      </c>
      <c r="I566">
        <v>73.193799999999996</v>
      </c>
      <c r="J566">
        <v>-0.1273205</v>
      </c>
      <c r="K566">
        <v>-5.0117500000000002E-2</v>
      </c>
      <c r="L566" s="1">
        <v>3.3530000000000001E-3</v>
      </c>
      <c r="M566" s="1">
        <v>5.6823499999999999E-2</v>
      </c>
      <c r="N566">
        <v>0.13402649999999999</v>
      </c>
      <c r="O566">
        <v>-0.12054040000000001</v>
      </c>
      <c r="P566">
        <v>-4.3337399999999998E-2</v>
      </c>
      <c r="Q566">
        <v>1.0133100000000001E-2</v>
      </c>
      <c r="R566">
        <v>6.3603699999999999E-2</v>
      </c>
      <c r="S566">
        <v>0.1408066</v>
      </c>
      <c r="T566">
        <v>14</v>
      </c>
      <c r="U566">
        <v>17</v>
      </c>
    </row>
    <row r="567" spans="1:21">
      <c r="A567" s="12">
        <v>41520</v>
      </c>
      <c r="B567" s="13">
        <v>23</v>
      </c>
      <c r="C567" t="s">
        <v>38</v>
      </c>
      <c r="D567" t="s">
        <v>41</v>
      </c>
      <c r="E567" t="str">
        <f t="shared" si="8"/>
        <v>4152023Average Per Device100% Cycling</v>
      </c>
      <c r="F567">
        <v>1.5273589999999999</v>
      </c>
      <c r="G567">
        <v>1.361367</v>
      </c>
      <c r="H567">
        <v>1.3451839999999999</v>
      </c>
      <c r="I567">
        <v>73.206800000000001</v>
      </c>
      <c r="J567">
        <v>-0.28713290000000002</v>
      </c>
      <c r="K567">
        <v>-0.215562</v>
      </c>
      <c r="L567" s="1">
        <v>-0.1659921</v>
      </c>
      <c r="M567" s="1">
        <v>-0.11642230000000001</v>
      </c>
      <c r="N567">
        <v>-4.4851299999999997E-2</v>
      </c>
      <c r="O567">
        <v>-0.30331540000000001</v>
      </c>
      <c r="P567">
        <v>-0.23174439999999999</v>
      </c>
      <c r="Q567">
        <v>-0.18217459999999999</v>
      </c>
      <c r="R567">
        <v>-0.13260469999999999</v>
      </c>
      <c r="S567">
        <v>-6.1033799999999999E-2</v>
      </c>
      <c r="T567">
        <v>14</v>
      </c>
      <c r="U567">
        <v>17</v>
      </c>
    </row>
    <row r="568" spans="1:21">
      <c r="A568" s="12">
        <v>41520</v>
      </c>
      <c r="B568" s="13">
        <v>23</v>
      </c>
      <c r="C568" t="s">
        <v>37</v>
      </c>
      <c r="D568" t="s">
        <v>40</v>
      </c>
      <c r="E568" t="str">
        <f t="shared" si="8"/>
        <v>4152023Average Per Premise50% Cycling</v>
      </c>
      <c r="F568">
        <v>1.8982330000000001</v>
      </c>
      <c r="G568">
        <v>1.845845</v>
      </c>
      <c r="H568">
        <v>1.85897</v>
      </c>
      <c r="I568">
        <v>73.193799999999996</v>
      </c>
      <c r="J568">
        <v>-0.1983818</v>
      </c>
      <c r="K568">
        <v>-0.11212800000000001</v>
      </c>
      <c r="L568" s="1">
        <v>-5.2388900000000002E-2</v>
      </c>
      <c r="M568" s="1">
        <v>7.3502000000000003E-3</v>
      </c>
      <c r="N568">
        <v>9.3604000000000007E-2</v>
      </c>
      <c r="O568">
        <v>-0.18525610000000001</v>
      </c>
      <c r="P568">
        <v>-9.9002300000000001E-2</v>
      </c>
      <c r="Q568">
        <v>-3.9263199999999998E-2</v>
      </c>
      <c r="R568">
        <v>2.0475799999999999E-2</v>
      </c>
      <c r="S568">
        <v>0.10672959999999999</v>
      </c>
      <c r="T568">
        <v>14</v>
      </c>
      <c r="U568">
        <v>17</v>
      </c>
    </row>
    <row r="569" spans="1:21">
      <c r="A569" s="12">
        <v>41520</v>
      </c>
      <c r="B569" s="13">
        <v>23</v>
      </c>
      <c r="C569" t="s">
        <v>37</v>
      </c>
      <c r="D569" t="s">
        <v>41</v>
      </c>
      <c r="E569" t="str">
        <f t="shared" si="8"/>
        <v>4152023Average Per Premise100% Cycling</v>
      </c>
      <c r="F569">
        <v>1.7587919999999999</v>
      </c>
      <c r="G569">
        <v>1.58816</v>
      </c>
      <c r="H569">
        <v>1.5884210000000001</v>
      </c>
      <c r="I569">
        <v>73.206800000000001</v>
      </c>
      <c r="J569">
        <v>-0.31435740000000001</v>
      </c>
      <c r="K569">
        <v>-0.22944329999999999</v>
      </c>
      <c r="L569" s="1">
        <v>-0.17063200000000001</v>
      </c>
      <c r="M569" s="1">
        <v>-0.1118207</v>
      </c>
      <c r="N569">
        <v>-2.6906599999999999E-2</v>
      </c>
      <c r="O569">
        <v>-0.31409569999999998</v>
      </c>
      <c r="P569">
        <v>-0.22918160000000001</v>
      </c>
      <c r="Q569">
        <v>-0.1703703</v>
      </c>
      <c r="R569">
        <v>-0.11155909999999999</v>
      </c>
      <c r="S569">
        <v>-2.6644899999999999E-2</v>
      </c>
      <c r="T569">
        <v>14</v>
      </c>
      <c r="U569">
        <v>17</v>
      </c>
    </row>
    <row r="570" spans="1:21">
      <c r="A570" s="12">
        <v>41520</v>
      </c>
      <c r="B570" s="13">
        <v>23</v>
      </c>
      <c r="C570" t="s">
        <v>39</v>
      </c>
      <c r="D570" t="s">
        <v>40</v>
      </c>
      <c r="E570" t="str">
        <f t="shared" si="8"/>
        <v>4152023Average Per Ton50% Cycling</v>
      </c>
      <c r="F570">
        <v>0.48744379999999998</v>
      </c>
      <c r="G570">
        <v>0.4838652</v>
      </c>
      <c r="H570">
        <v>0.48519060000000003</v>
      </c>
      <c r="I570">
        <v>73.193799999999996</v>
      </c>
      <c r="J570">
        <v>-4.1388000000000001E-2</v>
      </c>
      <c r="K570">
        <v>-1.9049900000000002E-2</v>
      </c>
      <c r="L570" s="1">
        <v>-3.5785000000000001E-3</v>
      </c>
      <c r="M570" s="1">
        <v>1.18928E-2</v>
      </c>
      <c r="N570">
        <v>3.4230900000000002E-2</v>
      </c>
      <c r="O570">
        <v>-4.0062599999999997E-2</v>
      </c>
      <c r="P570">
        <v>-1.7724500000000001E-2</v>
      </c>
      <c r="Q570">
        <v>-2.2531000000000001E-3</v>
      </c>
      <c r="R570">
        <v>1.3218199999999999E-2</v>
      </c>
      <c r="S570">
        <v>3.5556299999999999E-2</v>
      </c>
      <c r="T570">
        <v>14</v>
      </c>
      <c r="U570">
        <v>17</v>
      </c>
    </row>
    <row r="571" spans="1:21">
      <c r="A571" s="12">
        <v>41520</v>
      </c>
      <c r="B571" s="13">
        <v>23</v>
      </c>
      <c r="C571" t="s">
        <v>39</v>
      </c>
      <c r="D571" t="s">
        <v>41</v>
      </c>
      <c r="E571" t="str">
        <f t="shared" si="8"/>
        <v>4152023Average Per Ton100% Cycling</v>
      </c>
      <c r="F571">
        <v>0.42056660000000001</v>
      </c>
      <c r="G571">
        <v>0.37713350000000001</v>
      </c>
      <c r="H571">
        <v>0.38153619999999999</v>
      </c>
      <c r="I571">
        <v>73.206800000000001</v>
      </c>
      <c r="J571">
        <v>-7.5953000000000007E-2</v>
      </c>
      <c r="K571">
        <v>-5.6739999999999999E-2</v>
      </c>
      <c r="L571" s="1">
        <v>-4.3433100000000002E-2</v>
      </c>
      <c r="M571" s="1">
        <v>-3.0126199999999999E-2</v>
      </c>
      <c r="N571">
        <v>-1.09132E-2</v>
      </c>
      <c r="O571">
        <v>-7.1550299999999997E-2</v>
      </c>
      <c r="P571">
        <v>-5.2337300000000003E-2</v>
      </c>
      <c r="Q571">
        <v>-3.90304E-2</v>
      </c>
      <c r="R571">
        <v>-2.57235E-2</v>
      </c>
      <c r="S571">
        <v>-6.5104999999999998E-3</v>
      </c>
      <c r="T571">
        <v>14</v>
      </c>
      <c r="U571">
        <v>17</v>
      </c>
    </row>
    <row r="572" spans="1:21">
      <c r="A572" s="12">
        <v>41520</v>
      </c>
      <c r="B572" s="13">
        <v>24</v>
      </c>
      <c r="C572" t="s">
        <v>38</v>
      </c>
      <c r="D572" t="s">
        <v>40</v>
      </c>
      <c r="E572" t="str">
        <f t="shared" si="8"/>
        <v>4152024Average Per Device50% Cycling</v>
      </c>
      <c r="F572">
        <v>1.323005</v>
      </c>
      <c r="G572">
        <v>1.271711</v>
      </c>
      <c r="H572">
        <v>1.2768710000000001</v>
      </c>
      <c r="I572">
        <v>71.835099999999997</v>
      </c>
      <c r="J572">
        <v>-0.16154979999999999</v>
      </c>
      <c r="K572">
        <v>-9.6409700000000001E-2</v>
      </c>
      <c r="L572" s="1">
        <v>-5.1293800000000001E-2</v>
      </c>
      <c r="M572" s="1">
        <v>-6.1780000000000003E-3</v>
      </c>
      <c r="N572">
        <v>5.8962100000000003E-2</v>
      </c>
      <c r="O572">
        <v>-0.1563898</v>
      </c>
      <c r="P572">
        <v>-9.1249700000000003E-2</v>
      </c>
      <c r="Q572">
        <v>-4.6133899999999999E-2</v>
      </c>
      <c r="R572">
        <v>-1.018E-3</v>
      </c>
      <c r="S572">
        <v>6.4122100000000001E-2</v>
      </c>
      <c r="T572">
        <v>14</v>
      </c>
      <c r="U572">
        <v>17</v>
      </c>
    </row>
    <row r="573" spans="1:21">
      <c r="A573" s="12">
        <v>41520</v>
      </c>
      <c r="B573" s="13">
        <v>24</v>
      </c>
      <c r="C573" t="s">
        <v>38</v>
      </c>
      <c r="D573" t="s">
        <v>41</v>
      </c>
      <c r="E573" t="str">
        <f t="shared" si="8"/>
        <v>4152024Average Per Device100% Cycling</v>
      </c>
      <c r="F573">
        <v>1.131802</v>
      </c>
      <c r="G573">
        <v>1.0890219999999999</v>
      </c>
      <c r="H573">
        <v>1.076077</v>
      </c>
      <c r="I573">
        <v>71.622500000000002</v>
      </c>
      <c r="J573">
        <v>-0.1420661</v>
      </c>
      <c r="K573">
        <v>-8.3407099999999998E-2</v>
      </c>
      <c r="L573" s="1">
        <v>-4.2779999999999999E-2</v>
      </c>
      <c r="M573" s="1">
        <v>-2.153E-3</v>
      </c>
      <c r="N573">
        <v>5.6506000000000001E-2</v>
      </c>
      <c r="O573">
        <v>-0.15501119999999999</v>
      </c>
      <c r="P573">
        <v>-9.6352199999999999E-2</v>
      </c>
      <c r="Q573">
        <v>-5.57251E-2</v>
      </c>
      <c r="R573">
        <v>-1.5098E-2</v>
      </c>
      <c r="S573">
        <v>4.3561000000000002E-2</v>
      </c>
      <c r="T573">
        <v>14</v>
      </c>
      <c r="U573">
        <v>17</v>
      </c>
    </row>
    <row r="574" spans="1:21">
      <c r="A574" s="12">
        <v>41520</v>
      </c>
      <c r="B574" s="13">
        <v>24</v>
      </c>
      <c r="C574" t="s">
        <v>37</v>
      </c>
      <c r="D574" t="s">
        <v>40</v>
      </c>
      <c r="E574" t="str">
        <f t="shared" si="8"/>
        <v>4152024Average Per Premise50% Cycling</v>
      </c>
      <c r="F574">
        <v>1.4990289999999999</v>
      </c>
      <c r="G574">
        <v>1.42302</v>
      </c>
      <c r="H574">
        <v>1.4331389999999999</v>
      </c>
      <c r="I574">
        <v>71.835099999999997</v>
      </c>
      <c r="J574">
        <v>-0.2013567</v>
      </c>
      <c r="K574">
        <v>-0.1273001</v>
      </c>
      <c r="L574" s="1">
        <v>-7.6008800000000001E-2</v>
      </c>
      <c r="M574" s="1">
        <v>-2.47175E-2</v>
      </c>
      <c r="N574">
        <v>4.9339099999999997E-2</v>
      </c>
      <c r="O574">
        <v>-0.19123760000000001</v>
      </c>
      <c r="P574">
        <v>-0.11718099999999999</v>
      </c>
      <c r="Q574">
        <v>-6.5889699999999995E-2</v>
      </c>
      <c r="R574">
        <v>-1.4598399999999999E-2</v>
      </c>
      <c r="S574">
        <v>5.94581E-2</v>
      </c>
      <c r="T574">
        <v>14</v>
      </c>
      <c r="U574">
        <v>17</v>
      </c>
    </row>
    <row r="575" spans="1:21">
      <c r="A575" s="12">
        <v>41520</v>
      </c>
      <c r="B575" s="13">
        <v>24</v>
      </c>
      <c r="C575" t="s">
        <v>37</v>
      </c>
      <c r="D575" t="s">
        <v>41</v>
      </c>
      <c r="E575" t="str">
        <f t="shared" si="8"/>
        <v>4152024Average Per Premise100% Cycling</v>
      </c>
      <c r="F575">
        <v>1.318608</v>
      </c>
      <c r="G575">
        <v>1.2616369999999999</v>
      </c>
      <c r="H575">
        <v>1.2618450000000001</v>
      </c>
      <c r="I575">
        <v>71.622500000000002</v>
      </c>
      <c r="J575">
        <v>-0.1772321</v>
      </c>
      <c r="K575">
        <v>-0.10618089999999999</v>
      </c>
      <c r="L575" s="1">
        <v>-5.6971099999999997E-2</v>
      </c>
      <c r="M575" s="1">
        <v>-7.7612000000000002E-3</v>
      </c>
      <c r="N575">
        <v>6.3289999999999999E-2</v>
      </c>
      <c r="O575">
        <v>-0.17702419999999999</v>
      </c>
      <c r="P575">
        <v>-0.105973</v>
      </c>
      <c r="Q575">
        <v>-5.67632E-2</v>
      </c>
      <c r="R575">
        <v>-7.5532999999999998E-3</v>
      </c>
      <c r="S575">
        <v>6.3497899999999996E-2</v>
      </c>
      <c r="T575">
        <v>14</v>
      </c>
      <c r="U575">
        <v>17</v>
      </c>
    </row>
    <row r="576" spans="1:21">
      <c r="A576" s="12">
        <v>41520</v>
      </c>
      <c r="B576" s="13">
        <v>24</v>
      </c>
      <c r="C576" t="s">
        <v>39</v>
      </c>
      <c r="D576" t="s">
        <v>40</v>
      </c>
      <c r="E576" t="str">
        <f t="shared" si="8"/>
        <v>4152024Average Per Ton50% Cycling</v>
      </c>
      <c r="F576">
        <v>0.38199929999999999</v>
      </c>
      <c r="G576">
        <v>0.36905919999999998</v>
      </c>
      <c r="H576">
        <v>0.37007020000000002</v>
      </c>
      <c r="I576">
        <v>71.835099999999997</v>
      </c>
      <c r="J576">
        <v>-4.4151299999999997E-2</v>
      </c>
      <c r="K576">
        <v>-2.5711399999999999E-2</v>
      </c>
      <c r="L576" s="1">
        <v>-1.294E-2</v>
      </c>
      <c r="M576" s="1">
        <v>-1.6870000000000001E-4</v>
      </c>
      <c r="N576">
        <v>1.8271200000000001E-2</v>
      </c>
      <c r="O576">
        <v>-4.3140299999999999E-2</v>
      </c>
      <c r="P576">
        <v>-2.47005E-2</v>
      </c>
      <c r="Q576">
        <v>-1.19291E-2</v>
      </c>
      <c r="R576">
        <v>8.4230000000000004E-4</v>
      </c>
      <c r="S576">
        <v>1.92821E-2</v>
      </c>
      <c r="T576">
        <v>14</v>
      </c>
      <c r="U576">
        <v>17</v>
      </c>
    </row>
    <row r="577" spans="1:21">
      <c r="A577" s="12">
        <v>41520</v>
      </c>
      <c r="B577" s="13">
        <v>24</v>
      </c>
      <c r="C577" t="s">
        <v>39</v>
      </c>
      <c r="D577" t="s">
        <v>41</v>
      </c>
      <c r="E577" t="str">
        <f t="shared" si="8"/>
        <v>4152024Average Per Ton100% Cycling</v>
      </c>
      <c r="F577">
        <v>0.30908809999999998</v>
      </c>
      <c r="G577">
        <v>0.3005311</v>
      </c>
      <c r="H577">
        <v>0.30403960000000002</v>
      </c>
      <c r="I577">
        <v>71.622500000000002</v>
      </c>
      <c r="J577">
        <v>-3.4743999999999997E-2</v>
      </c>
      <c r="K577">
        <v>-1.9272500000000001E-2</v>
      </c>
      <c r="L577" s="1">
        <v>-8.5570000000000004E-3</v>
      </c>
      <c r="M577" s="1">
        <v>2.1584999999999998E-3</v>
      </c>
      <c r="N577">
        <v>1.763E-2</v>
      </c>
      <c r="O577">
        <v>-3.1235499999999999E-2</v>
      </c>
      <c r="P577">
        <v>-1.5764E-2</v>
      </c>
      <c r="Q577">
        <v>-5.0485E-3</v>
      </c>
      <c r="R577">
        <v>5.6670000000000002E-3</v>
      </c>
      <c r="S577">
        <v>2.1138500000000001E-2</v>
      </c>
      <c r="T577">
        <v>14</v>
      </c>
      <c r="U577">
        <v>17</v>
      </c>
    </row>
    <row r="578" spans="1:21">
      <c r="A578" s="12">
        <v>41522</v>
      </c>
      <c r="B578" s="13">
        <v>1</v>
      </c>
      <c r="C578" t="s">
        <v>38</v>
      </c>
      <c r="D578" t="s">
        <v>40</v>
      </c>
      <c r="E578" t="str">
        <f t="shared" si="8"/>
        <v>415221Average Per Device50% Cycling</v>
      </c>
      <c r="F578">
        <v>1.174682</v>
      </c>
      <c r="G578">
        <v>1.1523399999999999</v>
      </c>
      <c r="H578">
        <v>1.1268279999999999</v>
      </c>
      <c r="I578">
        <v>73.5471</v>
      </c>
      <c r="J578">
        <v>-0.13343160000000001</v>
      </c>
      <c r="K578">
        <v>-6.7798999999999998E-2</v>
      </c>
      <c r="L578" s="1">
        <v>-2.23421E-2</v>
      </c>
      <c r="M578" s="1">
        <v>2.3114800000000001E-2</v>
      </c>
      <c r="N578">
        <v>8.8747400000000004E-2</v>
      </c>
      <c r="O578">
        <v>-0.158944</v>
      </c>
      <c r="P578">
        <v>-9.3311500000000006E-2</v>
      </c>
      <c r="Q578">
        <v>-4.7854500000000001E-2</v>
      </c>
      <c r="R578">
        <v>-2.3976000000000002E-3</v>
      </c>
      <c r="S578">
        <v>6.3235E-2</v>
      </c>
      <c r="T578">
        <v>14</v>
      </c>
      <c r="U578">
        <v>17</v>
      </c>
    </row>
    <row r="579" spans="1:21">
      <c r="A579" s="12">
        <v>41522</v>
      </c>
      <c r="B579" s="13">
        <v>1</v>
      </c>
      <c r="C579" t="s">
        <v>38</v>
      </c>
      <c r="D579" t="s">
        <v>41</v>
      </c>
      <c r="E579" t="str">
        <f t="shared" ref="E579:E642" si="9">CONCATENATE(A579,B579,C579,D579)</f>
        <v>415221Average Per Device100% Cycling</v>
      </c>
      <c r="F579">
        <v>1.0085139999999999</v>
      </c>
      <c r="G579">
        <v>0.92625880000000005</v>
      </c>
      <c r="H579">
        <v>0.87278169999999999</v>
      </c>
      <c r="I579">
        <v>73.041200000000003</v>
      </c>
      <c r="J579">
        <v>-0.1739108</v>
      </c>
      <c r="K579">
        <v>-0.1197599</v>
      </c>
      <c r="L579" s="1">
        <v>-8.2255099999999998E-2</v>
      </c>
      <c r="M579" s="1">
        <v>-4.4750400000000003E-2</v>
      </c>
      <c r="N579">
        <v>9.4004999999999991E-3</v>
      </c>
      <c r="O579">
        <v>-0.2273879</v>
      </c>
      <c r="P579">
        <v>-0.173237</v>
      </c>
      <c r="Q579">
        <v>-0.1357322</v>
      </c>
      <c r="R579">
        <v>-9.8227499999999995E-2</v>
      </c>
      <c r="S579">
        <v>-4.4076600000000001E-2</v>
      </c>
      <c r="T579">
        <v>14</v>
      </c>
      <c r="U579">
        <v>17</v>
      </c>
    </row>
    <row r="580" spans="1:21">
      <c r="A580" s="12">
        <v>41522</v>
      </c>
      <c r="B580" s="13">
        <v>1</v>
      </c>
      <c r="C580" t="s">
        <v>37</v>
      </c>
      <c r="D580" t="s">
        <v>40</v>
      </c>
      <c r="E580" t="str">
        <f t="shared" si="9"/>
        <v>415221Average Per Premise50% Cycling</v>
      </c>
      <c r="F580">
        <v>1.300503</v>
      </c>
      <c r="G580">
        <v>1.309126</v>
      </c>
      <c r="H580">
        <v>1.2627379999999999</v>
      </c>
      <c r="I580">
        <v>73.5471</v>
      </c>
      <c r="J580">
        <v>-0.1149548</v>
      </c>
      <c r="K580">
        <v>-4.1944200000000001E-2</v>
      </c>
      <c r="L580" s="1">
        <v>8.6227999999999999E-3</v>
      </c>
      <c r="M580" s="1">
        <v>5.9189699999999998E-2</v>
      </c>
      <c r="N580">
        <v>0.1322004</v>
      </c>
      <c r="O580">
        <v>-0.1613425</v>
      </c>
      <c r="P580">
        <v>-8.8331900000000005E-2</v>
      </c>
      <c r="Q580">
        <v>-3.7764899999999997E-2</v>
      </c>
      <c r="R580">
        <v>1.2801999999999999E-2</v>
      </c>
      <c r="S580">
        <v>8.5812700000000006E-2</v>
      </c>
      <c r="T580">
        <v>14</v>
      </c>
      <c r="U580">
        <v>17</v>
      </c>
    </row>
    <row r="581" spans="1:21">
      <c r="A581" s="12">
        <v>41522</v>
      </c>
      <c r="B581" s="13">
        <v>1</v>
      </c>
      <c r="C581" t="s">
        <v>37</v>
      </c>
      <c r="D581" t="s">
        <v>41</v>
      </c>
      <c r="E581" t="str">
        <f t="shared" si="9"/>
        <v>415221Average Per Premise100% Cycling</v>
      </c>
      <c r="F581">
        <v>1.1728460000000001</v>
      </c>
      <c r="G581">
        <v>1.089734</v>
      </c>
      <c r="H581">
        <v>1.01783</v>
      </c>
      <c r="I581">
        <v>73.041200000000003</v>
      </c>
      <c r="J581">
        <v>-0.19564899999999999</v>
      </c>
      <c r="K581">
        <v>-0.129161</v>
      </c>
      <c r="L581" s="1">
        <v>-8.3111599999999994E-2</v>
      </c>
      <c r="M581" s="1">
        <v>-3.7062299999999999E-2</v>
      </c>
      <c r="N581">
        <v>2.9425699999999999E-2</v>
      </c>
      <c r="O581">
        <v>-0.2675534</v>
      </c>
      <c r="P581">
        <v>-0.20106540000000001</v>
      </c>
      <c r="Q581">
        <v>-0.15501609999999999</v>
      </c>
      <c r="R581">
        <v>-0.1089667</v>
      </c>
      <c r="S581">
        <v>-4.2478700000000001E-2</v>
      </c>
      <c r="T581">
        <v>14</v>
      </c>
      <c r="U581">
        <v>17</v>
      </c>
    </row>
    <row r="582" spans="1:21">
      <c r="A582" s="12">
        <v>41522</v>
      </c>
      <c r="B582" s="13">
        <v>1</v>
      </c>
      <c r="C582" t="s">
        <v>39</v>
      </c>
      <c r="D582" t="s">
        <v>40</v>
      </c>
      <c r="E582" t="str">
        <f t="shared" si="9"/>
        <v>415221Average Per Ton50% Cycling</v>
      </c>
      <c r="F582">
        <v>0.33640429999999999</v>
      </c>
      <c r="G582">
        <v>0.34082440000000003</v>
      </c>
      <c r="H582">
        <v>0.332368</v>
      </c>
      <c r="I582">
        <v>73.5471</v>
      </c>
      <c r="J582">
        <v>-2.9359799999999998E-2</v>
      </c>
      <c r="K582">
        <v>-9.4023000000000006E-3</v>
      </c>
      <c r="L582" s="1">
        <v>4.4200999999999997E-3</v>
      </c>
      <c r="M582" s="1">
        <v>1.8242600000000001E-2</v>
      </c>
      <c r="N582">
        <v>3.8199999999999998E-2</v>
      </c>
      <c r="O582">
        <v>-3.7816099999999998E-2</v>
      </c>
      <c r="P582">
        <v>-1.7858700000000002E-2</v>
      </c>
      <c r="Q582">
        <v>-4.0362000000000002E-3</v>
      </c>
      <c r="R582">
        <v>9.7862000000000001E-3</v>
      </c>
      <c r="S582">
        <v>2.9743599999999999E-2</v>
      </c>
      <c r="T582">
        <v>14</v>
      </c>
      <c r="U582">
        <v>17</v>
      </c>
    </row>
    <row r="583" spans="1:21">
      <c r="A583" s="12">
        <v>41522</v>
      </c>
      <c r="B583" s="13">
        <v>1</v>
      </c>
      <c r="C583" t="s">
        <v>39</v>
      </c>
      <c r="D583" t="s">
        <v>41</v>
      </c>
      <c r="E583" t="str">
        <f t="shared" si="9"/>
        <v>415221Average Per Ton100% Cycling</v>
      </c>
      <c r="F583">
        <v>0.27849829999999998</v>
      </c>
      <c r="G583">
        <v>0.25266159999999999</v>
      </c>
      <c r="H583">
        <v>0.23469029999999999</v>
      </c>
      <c r="I583">
        <v>73.041200000000003</v>
      </c>
      <c r="J583">
        <v>-5.0305900000000001E-2</v>
      </c>
      <c r="K583">
        <v>-3.5849300000000001E-2</v>
      </c>
      <c r="L583" s="1">
        <v>-2.5836700000000001E-2</v>
      </c>
      <c r="M583" s="1">
        <v>-1.5824100000000001E-2</v>
      </c>
      <c r="N583">
        <v>-1.3676000000000001E-3</v>
      </c>
      <c r="O583">
        <v>-6.8277199999999996E-2</v>
      </c>
      <c r="P583">
        <v>-5.3820600000000003E-2</v>
      </c>
      <c r="Q583">
        <v>-4.3808100000000003E-2</v>
      </c>
      <c r="R583">
        <v>-3.3795499999999999E-2</v>
      </c>
      <c r="S583">
        <v>-1.9338899999999999E-2</v>
      </c>
      <c r="T583">
        <v>14</v>
      </c>
      <c r="U583">
        <v>17</v>
      </c>
    </row>
    <row r="584" spans="1:21">
      <c r="A584" s="12">
        <v>41522</v>
      </c>
      <c r="B584" s="13">
        <v>2</v>
      </c>
      <c r="C584" t="s">
        <v>38</v>
      </c>
      <c r="D584" t="s">
        <v>40</v>
      </c>
      <c r="E584" t="str">
        <f t="shared" si="9"/>
        <v>415222Average Per Device50% Cycling</v>
      </c>
      <c r="F584">
        <v>0.95290419999999998</v>
      </c>
      <c r="G584">
        <v>1.0051680000000001</v>
      </c>
      <c r="H584">
        <v>0.9829137</v>
      </c>
      <c r="I584">
        <v>72.187399999999997</v>
      </c>
      <c r="J584">
        <v>-4.8059600000000001E-2</v>
      </c>
      <c r="K584">
        <v>1.12122E-2</v>
      </c>
      <c r="L584" s="1">
        <v>5.22636E-2</v>
      </c>
      <c r="M584" s="1">
        <v>9.3315099999999998E-2</v>
      </c>
      <c r="N584">
        <v>0.1525869</v>
      </c>
      <c r="O584">
        <v>-7.0313700000000007E-2</v>
      </c>
      <c r="P584">
        <v>-1.1042E-2</v>
      </c>
      <c r="Q584">
        <v>3.0009500000000001E-2</v>
      </c>
      <c r="R584">
        <v>7.1060999999999999E-2</v>
      </c>
      <c r="S584">
        <v>0.1303328</v>
      </c>
      <c r="T584">
        <v>14</v>
      </c>
      <c r="U584">
        <v>17</v>
      </c>
    </row>
    <row r="585" spans="1:21">
      <c r="A585" s="12">
        <v>41522</v>
      </c>
      <c r="B585" s="13">
        <v>2</v>
      </c>
      <c r="C585" t="s">
        <v>38</v>
      </c>
      <c r="D585" t="s">
        <v>41</v>
      </c>
      <c r="E585" t="str">
        <f t="shared" si="9"/>
        <v>415222Average Per Device100% Cycling</v>
      </c>
      <c r="F585">
        <v>0.86094440000000005</v>
      </c>
      <c r="G585">
        <v>0.81149830000000001</v>
      </c>
      <c r="H585">
        <v>0.76464690000000002</v>
      </c>
      <c r="I585">
        <v>72.112499999999997</v>
      </c>
      <c r="J585">
        <v>-0.13170029999999999</v>
      </c>
      <c r="K585">
        <v>-8.3103800000000005E-2</v>
      </c>
      <c r="L585" s="1">
        <v>-4.9445999999999997E-2</v>
      </c>
      <c r="M585" s="1">
        <v>-1.5788300000000002E-2</v>
      </c>
      <c r="N585">
        <v>3.2808200000000003E-2</v>
      </c>
      <c r="O585">
        <v>-0.17855170000000001</v>
      </c>
      <c r="P585">
        <v>-0.1299553</v>
      </c>
      <c r="Q585">
        <v>-9.6297499999999994E-2</v>
      </c>
      <c r="R585">
        <v>-6.2639700000000006E-2</v>
      </c>
      <c r="S585">
        <v>-1.40433E-2</v>
      </c>
      <c r="T585">
        <v>14</v>
      </c>
      <c r="U585">
        <v>17</v>
      </c>
    </row>
    <row r="586" spans="1:21">
      <c r="A586" s="12">
        <v>41522</v>
      </c>
      <c r="B586" s="13">
        <v>2</v>
      </c>
      <c r="C586" t="s">
        <v>37</v>
      </c>
      <c r="D586" t="s">
        <v>40</v>
      </c>
      <c r="E586" t="str">
        <f t="shared" si="9"/>
        <v>415222Average Per Premise50% Cycling</v>
      </c>
      <c r="F586">
        <v>1.061237</v>
      </c>
      <c r="G586">
        <v>1.154255</v>
      </c>
      <c r="H586">
        <v>1.1133550000000001</v>
      </c>
      <c r="I586">
        <v>72.187399999999997</v>
      </c>
      <c r="J586">
        <v>-1.9807499999999999E-2</v>
      </c>
      <c r="K586">
        <v>4.6850799999999998E-2</v>
      </c>
      <c r="L586" s="1">
        <v>9.3018100000000006E-2</v>
      </c>
      <c r="M586" s="1">
        <v>0.13918530000000001</v>
      </c>
      <c r="N586">
        <v>0.20584359999999999</v>
      </c>
      <c r="O586">
        <v>-6.0707499999999998E-2</v>
      </c>
      <c r="P586">
        <v>5.9508E-3</v>
      </c>
      <c r="Q586">
        <v>5.2118100000000001E-2</v>
      </c>
      <c r="R586">
        <v>9.8285399999999995E-2</v>
      </c>
      <c r="S586">
        <v>0.1649436</v>
      </c>
      <c r="T586">
        <v>14</v>
      </c>
      <c r="U586">
        <v>17</v>
      </c>
    </row>
    <row r="587" spans="1:21">
      <c r="A587" s="12">
        <v>41522</v>
      </c>
      <c r="B587" s="13">
        <v>2</v>
      </c>
      <c r="C587" t="s">
        <v>37</v>
      </c>
      <c r="D587" t="s">
        <v>41</v>
      </c>
      <c r="E587" t="str">
        <f t="shared" si="9"/>
        <v>415222Average Per Premise100% Cycling</v>
      </c>
      <c r="F587">
        <v>0.99491130000000005</v>
      </c>
      <c r="G587">
        <v>0.94532369999999999</v>
      </c>
      <c r="H587">
        <v>0.88294799999999996</v>
      </c>
      <c r="I587">
        <v>72.112499999999997</v>
      </c>
      <c r="J587">
        <v>-0.14918439999999999</v>
      </c>
      <c r="K587">
        <v>-9.03418E-2</v>
      </c>
      <c r="L587" s="1">
        <v>-4.9587600000000003E-2</v>
      </c>
      <c r="M587" s="1">
        <v>-8.8333999999999999E-3</v>
      </c>
      <c r="N587">
        <v>5.0009199999999997E-2</v>
      </c>
      <c r="O587">
        <v>-0.21156</v>
      </c>
      <c r="P587">
        <v>-0.15271750000000001</v>
      </c>
      <c r="Q587">
        <v>-0.1119633</v>
      </c>
      <c r="R587">
        <v>-7.1209099999999997E-2</v>
      </c>
      <c r="S587">
        <v>-1.2366500000000001E-2</v>
      </c>
      <c r="T587">
        <v>14</v>
      </c>
      <c r="U587">
        <v>17</v>
      </c>
    </row>
    <row r="588" spans="1:21">
      <c r="A588" s="12">
        <v>41522</v>
      </c>
      <c r="B588" s="13">
        <v>2</v>
      </c>
      <c r="C588" t="s">
        <v>39</v>
      </c>
      <c r="D588" t="s">
        <v>40</v>
      </c>
      <c r="E588" t="str">
        <f t="shared" si="9"/>
        <v>415222Average Per Ton50% Cycling</v>
      </c>
      <c r="F588">
        <v>0.27731</v>
      </c>
      <c r="G588">
        <v>0.30517830000000001</v>
      </c>
      <c r="H588">
        <v>0.29760639999999999</v>
      </c>
      <c r="I588">
        <v>72.187399999999997</v>
      </c>
      <c r="J588">
        <v>-7.0599E-3</v>
      </c>
      <c r="K588">
        <v>1.3576E-2</v>
      </c>
      <c r="L588" s="1">
        <v>2.7868299999999999E-2</v>
      </c>
      <c r="M588" s="1">
        <v>4.2160599999999999E-2</v>
      </c>
      <c r="N588">
        <v>6.2796500000000005E-2</v>
      </c>
      <c r="O588">
        <v>-1.46318E-2</v>
      </c>
      <c r="P588">
        <v>6.0039999999999998E-3</v>
      </c>
      <c r="Q588">
        <v>2.0296399999999999E-2</v>
      </c>
      <c r="R588">
        <v>3.45887E-2</v>
      </c>
      <c r="S588">
        <v>5.5224500000000003E-2</v>
      </c>
      <c r="T588">
        <v>14</v>
      </c>
      <c r="U588">
        <v>17</v>
      </c>
    </row>
    <row r="589" spans="1:21">
      <c r="A589" s="12">
        <v>41522</v>
      </c>
      <c r="B589" s="13">
        <v>2</v>
      </c>
      <c r="C589" t="s">
        <v>39</v>
      </c>
      <c r="D589" t="s">
        <v>41</v>
      </c>
      <c r="E589" t="str">
        <f t="shared" si="9"/>
        <v>415222Average Per Ton100% Cycling</v>
      </c>
      <c r="F589">
        <v>0.23938470000000001</v>
      </c>
      <c r="G589">
        <v>0.22397149999999999</v>
      </c>
      <c r="H589">
        <v>0.2080409</v>
      </c>
      <c r="I589">
        <v>72.112499999999997</v>
      </c>
      <c r="J589">
        <v>-3.7822399999999999E-2</v>
      </c>
      <c r="K589">
        <v>-2.4582799999999998E-2</v>
      </c>
      <c r="L589" s="1">
        <v>-1.5413100000000001E-2</v>
      </c>
      <c r="M589" s="1">
        <v>-6.2433999999999996E-3</v>
      </c>
      <c r="N589">
        <v>6.9962000000000002E-3</v>
      </c>
      <c r="O589">
        <v>-5.3753000000000002E-2</v>
      </c>
      <c r="P589">
        <v>-4.0513500000000001E-2</v>
      </c>
      <c r="Q589">
        <v>-3.1343799999999998E-2</v>
      </c>
      <c r="R589">
        <v>-2.2174099999999999E-2</v>
      </c>
      <c r="S589">
        <v>-8.9344999999999997E-3</v>
      </c>
      <c r="T589">
        <v>14</v>
      </c>
      <c r="U589">
        <v>17</v>
      </c>
    </row>
    <row r="590" spans="1:21">
      <c r="A590" s="12">
        <v>41522</v>
      </c>
      <c r="B590" s="13">
        <v>3</v>
      </c>
      <c r="C590" t="s">
        <v>38</v>
      </c>
      <c r="D590" t="s">
        <v>40</v>
      </c>
      <c r="E590" t="str">
        <f t="shared" si="9"/>
        <v>415223Average Per Device50% Cycling</v>
      </c>
      <c r="F590">
        <v>0.84985080000000002</v>
      </c>
      <c r="G590">
        <v>0.8918104</v>
      </c>
      <c r="H590">
        <v>0.87206600000000001</v>
      </c>
      <c r="I590">
        <v>71.505399999999995</v>
      </c>
      <c r="J590">
        <v>-4.3662899999999998E-2</v>
      </c>
      <c r="K590">
        <v>6.9236000000000002E-3</v>
      </c>
      <c r="L590" s="1">
        <v>4.19596E-2</v>
      </c>
      <c r="M590" s="1">
        <v>7.6995599999999997E-2</v>
      </c>
      <c r="N590">
        <v>0.1275821</v>
      </c>
      <c r="O590">
        <v>-6.34073E-2</v>
      </c>
      <c r="P590">
        <v>-1.28208E-2</v>
      </c>
      <c r="Q590">
        <v>2.2215200000000001E-2</v>
      </c>
      <c r="R590">
        <v>5.7251200000000002E-2</v>
      </c>
      <c r="S590">
        <v>0.10783769999999999</v>
      </c>
      <c r="T590">
        <v>14</v>
      </c>
      <c r="U590">
        <v>17</v>
      </c>
    </row>
    <row r="591" spans="1:21">
      <c r="A591" s="12">
        <v>41522</v>
      </c>
      <c r="B591" s="13">
        <v>3</v>
      </c>
      <c r="C591" t="s">
        <v>38</v>
      </c>
      <c r="D591" t="s">
        <v>41</v>
      </c>
      <c r="E591" t="str">
        <f t="shared" si="9"/>
        <v>415223Average Per Device100% Cycling</v>
      </c>
      <c r="F591">
        <v>0.74278719999999998</v>
      </c>
      <c r="G591">
        <v>0.73593629999999999</v>
      </c>
      <c r="H591">
        <v>0.69344740000000005</v>
      </c>
      <c r="I591">
        <v>70.990700000000004</v>
      </c>
      <c r="J591">
        <v>-7.9925599999999999E-2</v>
      </c>
      <c r="K591">
        <v>-3.67525E-2</v>
      </c>
      <c r="L591" s="1">
        <v>-6.8509E-3</v>
      </c>
      <c r="M591" s="1">
        <v>2.30507E-2</v>
      </c>
      <c r="N591">
        <v>6.6223799999999999E-2</v>
      </c>
      <c r="O591">
        <v>-0.1224146</v>
      </c>
      <c r="P591">
        <v>-7.9241400000000004E-2</v>
      </c>
      <c r="Q591">
        <v>-4.9339800000000003E-2</v>
      </c>
      <c r="R591">
        <v>-1.9438199999999999E-2</v>
      </c>
      <c r="S591">
        <v>2.37349E-2</v>
      </c>
      <c r="T591">
        <v>14</v>
      </c>
      <c r="U591">
        <v>17</v>
      </c>
    </row>
    <row r="592" spans="1:21">
      <c r="A592" s="12">
        <v>41522</v>
      </c>
      <c r="B592" s="13">
        <v>3</v>
      </c>
      <c r="C592" t="s">
        <v>37</v>
      </c>
      <c r="D592" t="s">
        <v>40</v>
      </c>
      <c r="E592" t="str">
        <f t="shared" si="9"/>
        <v>415223Average Per Premise50% Cycling</v>
      </c>
      <c r="F592">
        <v>0.95113360000000002</v>
      </c>
      <c r="G592">
        <v>1.013754</v>
      </c>
      <c r="H592">
        <v>0.9778327</v>
      </c>
      <c r="I592">
        <v>71.505399999999995</v>
      </c>
      <c r="J592">
        <v>-3.23115E-2</v>
      </c>
      <c r="K592">
        <v>2.37752E-2</v>
      </c>
      <c r="L592" s="1">
        <v>6.2620599999999998E-2</v>
      </c>
      <c r="M592" s="1">
        <v>0.1014661</v>
      </c>
      <c r="N592">
        <v>0.15755269999999999</v>
      </c>
      <c r="O592">
        <v>-6.8233000000000002E-2</v>
      </c>
      <c r="P592">
        <v>-1.21463E-2</v>
      </c>
      <c r="Q592">
        <v>2.66991E-2</v>
      </c>
      <c r="R592">
        <v>6.5544599999999995E-2</v>
      </c>
      <c r="S592">
        <v>0.12163119999999999</v>
      </c>
      <c r="T592">
        <v>14</v>
      </c>
      <c r="U592">
        <v>17</v>
      </c>
    </row>
    <row r="593" spans="1:21">
      <c r="A593" s="12">
        <v>41522</v>
      </c>
      <c r="B593" s="13">
        <v>3</v>
      </c>
      <c r="C593" t="s">
        <v>37</v>
      </c>
      <c r="D593" t="s">
        <v>41</v>
      </c>
      <c r="E593" t="str">
        <f t="shared" si="9"/>
        <v>415223Average Per Premise100% Cycling</v>
      </c>
      <c r="F593">
        <v>0.85291779999999995</v>
      </c>
      <c r="G593">
        <v>0.84928539999999997</v>
      </c>
      <c r="H593">
        <v>0.79324660000000002</v>
      </c>
      <c r="I593">
        <v>70.990700000000004</v>
      </c>
      <c r="J593">
        <v>-8.9642700000000006E-2</v>
      </c>
      <c r="K593">
        <v>-3.8827100000000003E-2</v>
      </c>
      <c r="L593" s="1">
        <v>-3.6324E-3</v>
      </c>
      <c r="M593" s="1">
        <v>3.1562300000000001E-2</v>
      </c>
      <c r="N593">
        <v>8.2377900000000004E-2</v>
      </c>
      <c r="O593">
        <v>-0.14568149999999999</v>
      </c>
      <c r="P593">
        <v>-9.4865900000000003E-2</v>
      </c>
      <c r="Q593">
        <v>-5.9671200000000001E-2</v>
      </c>
      <c r="R593">
        <v>-2.4476399999999999E-2</v>
      </c>
      <c r="S593">
        <v>2.6339100000000001E-2</v>
      </c>
      <c r="T593">
        <v>14</v>
      </c>
      <c r="U593">
        <v>17</v>
      </c>
    </row>
    <row r="594" spans="1:21">
      <c r="A594" s="12">
        <v>41522</v>
      </c>
      <c r="B594" s="13">
        <v>3</v>
      </c>
      <c r="C594" t="s">
        <v>39</v>
      </c>
      <c r="D594" t="s">
        <v>40</v>
      </c>
      <c r="E594" t="str">
        <f t="shared" si="9"/>
        <v>415223Average Per Ton50% Cycling</v>
      </c>
      <c r="F594">
        <v>0.24586810000000001</v>
      </c>
      <c r="G594">
        <v>0.26799650000000003</v>
      </c>
      <c r="H594">
        <v>0.2613471</v>
      </c>
      <c r="I594">
        <v>71.505399999999995</v>
      </c>
      <c r="J594">
        <v>-6.1748999999999997E-3</v>
      </c>
      <c r="K594">
        <v>1.05469E-2</v>
      </c>
      <c r="L594" s="1">
        <v>2.2128399999999999E-2</v>
      </c>
      <c r="M594" s="1">
        <v>3.3709900000000001E-2</v>
      </c>
      <c r="N594">
        <v>5.0431799999999999E-2</v>
      </c>
      <c r="O594">
        <v>-1.28243E-2</v>
      </c>
      <c r="P594">
        <v>3.8974999999999999E-3</v>
      </c>
      <c r="Q594">
        <v>1.5479E-2</v>
      </c>
      <c r="R594">
        <v>2.7060500000000001E-2</v>
      </c>
      <c r="S594">
        <v>4.3782399999999999E-2</v>
      </c>
      <c r="T594">
        <v>14</v>
      </c>
      <c r="U594">
        <v>17</v>
      </c>
    </row>
    <row r="595" spans="1:21">
      <c r="A595" s="12">
        <v>41522</v>
      </c>
      <c r="B595" s="13">
        <v>3</v>
      </c>
      <c r="C595" t="s">
        <v>39</v>
      </c>
      <c r="D595" t="s">
        <v>41</v>
      </c>
      <c r="E595" t="str">
        <f t="shared" si="9"/>
        <v>415223Average Per Ton100% Cycling</v>
      </c>
      <c r="F595">
        <v>0.20678440000000001</v>
      </c>
      <c r="G595">
        <v>0.20341339999999999</v>
      </c>
      <c r="H595">
        <v>0.188945</v>
      </c>
      <c r="I595">
        <v>70.990700000000004</v>
      </c>
      <c r="J595">
        <v>-2.3342600000000002E-2</v>
      </c>
      <c r="K595">
        <v>-1.1543299999999999E-2</v>
      </c>
      <c r="L595" s="1">
        <v>-3.3709999999999999E-3</v>
      </c>
      <c r="M595" s="1">
        <v>4.8012000000000003E-3</v>
      </c>
      <c r="N595">
        <v>1.66006E-2</v>
      </c>
      <c r="O595">
        <v>-3.7810999999999997E-2</v>
      </c>
      <c r="P595">
        <v>-2.6011599999999999E-2</v>
      </c>
      <c r="Q595">
        <v>-1.7839399999999998E-2</v>
      </c>
      <c r="R595">
        <v>-9.6672000000000008E-3</v>
      </c>
      <c r="S595">
        <v>2.1321999999999999E-3</v>
      </c>
      <c r="T595">
        <v>14</v>
      </c>
      <c r="U595">
        <v>17</v>
      </c>
    </row>
    <row r="596" spans="1:21">
      <c r="A596" s="12">
        <v>41522</v>
      </c>
      <c r="B596" s="13">
        <v>4</v>
      </c>
      <c r="C596" t="s">
        <v>38</v>
      </c>
      <c r="D596" t="s">
        <v>40</v>
      </c>
      <c r="E596" t="str">
        <f t="shared" si="9"/>
        <v>415224Average Per Device50% Cycling</v>
      </c>
      <c r="F596">
        <v>0.77567680000000006</v>
      </c>
      <c r="G596">
        <v>0.81239470000000003</v>
      </c>
      <c r="H596">
        <v>0.79440860000000002</v>
      </c>
      <c r="I596">
        <v>71.202399999999997</v>
      </c>
      <c r="J596">
        <v>-4.054E-2</v>
      </c>
      <c r="K596">
        <v>5.1045999999999999E-3</v>
      </c>
      <c r="L596" s="1">
        <v>3.6718000000000001E-2</v>
      </c>
      <c r="M596" s="1">
        <v>6.8331299999999998E-2</v>
      </c>
      <c r="N596">
        <v>0.1139759</v>
      </c>
      <c r="O596">
        <v>-5.85262E-2</v>
      </c>
      <c r="P596">
        <v>-1.28816E-2</v>
      </c>
      <c r="Q596">
        <v>1.87318E-2</v>
      </c>
      <c r="R596">
        <v>5.0345099999999997E-2</v>
      </c>
      <c r="S596">
        <v>9.59898E-2</v>
      </c>
      <c r="T596">
        <v>14</v>
      </c>
      <c r="U596">
        <v>17</v>
      </c>
    </row>
    <row r="597" spans="1:21">
      <c r="A597" s="12">
        <v>41522</v>
      </c>
      <c r="B597" s="13">
        <v>4</v>
      </c>
      <c r="C597" t="s">
        <v>38</v>
      </c>
      <c r="D597" t="s">
        <v>41</v>
      </c>
      <c r="E597" t="str">
        <f t="shared" si="9"/>
        <v>415224Average Per Device100% Cycling</v>
      </c>
      <c r="F597">
        <v>0.64680709999999997</v>
      </c>
      <c r="G597">
        <v>0.65988650000000004</v>
      </c>
      <c r="H597">
        <v>0.62178829999999996</v>
      </c>
      <c r="I597">
        <v>71.076400000000007</v>
      </c>
      <c r="J597">
        <v>-4.3502899999999997E-2</v>
      </c>
      <c r="K597">
        <v>-1.00736E-2</v>
      </c>
      <c r="L597" s="1">
        <v>1.3079500000000001E-2</v>
      </c>
      <c r="M597" s="1">
        <v>3.6232500000000001E-2</v>
      </c>
      <c r="N597">
        <v>6.9661799999999996E-2</v>
      </c>
      <c r="O597">
        <v>-8.1601099999999996E-2</v>
      </c>
      <c r="P597">
        <v>-4.8171800000000001E-2</v>
      </c>
      <c r="Q597">
        <v>-2.5018800000000001E-2</v>
      </c>
      <c r="R597">
        <v>-1.8657000000000001E-3</v>
      </c>
      <c r="S597">
        <v>3.1563599999999997E-2</v>
      </c>
      <c r="T597">
        <v>14</v>
      </c>
      <c r="U597">
        <v>17</v>
      </c>
    </row>
    <row r="598" spans="1:21">
      <c r="A598" s="12">
        <v>41522</v>
      </c>
      <c r="B598" s="13">
        <v>4</v>
      </c>
      <c r="C598" t="s">
        <v>37</v>
      </c>
      <c r="D598" t="s">
        <v>40</v>
      </c>
      <c r="E598" t="str">
        <f t="shared" si="9"/>
        <v>415224Average Per Premise50% Cycling</v>
      </c>
      <c r="F598">
        <v>0.86636440000000003</v>
      </c>
      <c r="G598">
        <v>0.93430939999999996</v>
      </c>
      <c r="H598">
        <v>0.90120299999999998</v>
      </c>
      <c r="I598">
        <v>71.202399999999997</v>
      </c>
      <c r="J598">
        <v>-2.0461099999999999E-2</v>
      </c>
      <c r="K598">
        <v>3.177E-2</v>
      </c>
      <c r="L598" s="1">
        <v>6.7945099999999994E-2</v>
      </c>
      <c r="M598" s="1">
        <v>0.10412009999999999</v>
      </c>
      <c r="N598">
        <v>0.1563512</v>
      </c>
      <c r="O598">
        <v>-5.3567499999999997E-2</v>
      </c>
      <c r="P598">
        <v>-1.3365E-3</v>
      </c>
      <c r="Q598">
        <v>3.4838599999999997E-2</v>
      </c>
      <c r="R598">
        <v>7.1013699999999999E-2</v>
      </c>
      <c r="S598">
        <v>0.1232448</v>
      </c>
      <c r="T598">
        <v>14</v>
      </c>
      <c r="U598">
        <v>17</v>
      </c>
    </row>
    <row r="599" spans="1:21">
      <c r="A599" s="12">
        <v>41522</v>
      </c>
      <c r="B599" s="13">
        <v>4</v>
      </c>
      <c r="C599" t="s">
        <v>37</v>
      </c>
      <c r="D599" t="s">
        <v>41</v>
      </c>
      <c r="E599" t="str">
        <f t="shared" si="9"/>
        <v>415224Average Per Premise100% Cycling</v>
      </c>
      <c r="F599">
        <v>0.74797979999999997</v>
      </c>
      <c r="G599">
        <v>0.76220929999999998</v>
      </c>
      <c r="H599">
        <v>0.71191610000000005</v>
      </c>
      <c r="I599">
        <v>71.076400000000007</v>
      </c>
      <c r="J599">
        <v>-5.6524499999999998E-2</v>
      </c>
      <c r="K599">
        <v>-1.4722499999999999E-2</v>
      </c>
      <c r="L599" s="1">
        <v>1.4229500000000001E-2</v>
      </c>
      <c r="M599" s="1">
        <v>4.3181400000000002E-2</v>
      </c>
      <c r="N599">
        <v>8.4983500000000003E-2</v>
      </c>
      <c r="O599">
        <v>-0.1068177</v>
      </c>
      <c r="P599">
        <v>-6.5015600000000007E-2</v>
      </c>
      <c r="Q599">
        <v>-3.6063699999999997E-2</v>
      </c>
      <c r="R599">
        <v>-7.1117000000000003E-3</v>
      </c>
      <c r="S599">
        <v>3.46903E-2</v>
      </c>
      <c r="T599">
        <v>14</v>
      </c>
      <c r="U599">
        <v>17</v>
      </c>
    </row>
    <row r="600" spans="1:21">
      <c r="A600" s="12">
        <v>41522</v>
      </c>
      <c r="B600" s="13">
        <v>4</v>
      </c>
      <c r="C600" t="s">
        <v>39</v>
      </c>
      <c r="D600" t="s">
        <v>40</v>
      </c>
      <c r="E600" t="str">
        <f t="shared" si="9"/>
        <v>415224Average Per Ton50% Cycling</v>
      </c>
      <c r="F600">
        <v>0.2243134</v>
      </c>
      <c r="G600">
        <v>0.24136389999999999</v>
      </c>
      <c r="H600">
        <v>0.23537530000000001</v>
      </c>
      <c r="I600">
        <v>71.202399999999997</v>
      </c>
      <c r="J600">
        <v>-7.8082999999999998E-3</v>
      </c>
      <c r="K600">
        <v>6.8785000000000001E-3</v>
      </c>
      <c r="L600" s="1">
        <v>1.70505E-2</v>
      </c>
      <c r="M600" s="1">
        <v>2.72225E-2</v>
      </c>
      <c r="N600">
        <v>4.1909200000000001E-2</v>
      </c>
      <c r="O600">
        <v>-1.3796900000000001E-2</v>
      </c>
      <c r="P600">
        <v>8.899E-4</v>
      </c>
      <c r="Q600">
        <v>1.10619E-2</v>
      </c>
      <c r="R600">
        <v>2.12339E-2</v>
      </c>
      <c r="S600">
        <v>3.5920599999999997E-2</v>
      </c>
      <c r="T600">
        <v>14</v>
      </c>
      <c r="U600">
        <v>17</v>
      </c>
    </row>
    <row r="601" spans="1:21">
      <c r="A601" s="12">
        <v>41522</v>
      </c>
      <c r="B601" s="13">
        <v>4</v>
      </c>
      <c r="C601" t="s">
        <v>39</v>
      </c>
      <c r="D601" t="s">
        <v>41</v>
      </c>
      <c r="E601" t="str">
        <f t="shared" si="9"/>
        <v>415224Average Per Ton100% Cycling</v>
      </c>
      <c r="F601">
        <v>0.18019830000000001</v>
      </c>
      <c r="G601">
        <v>0.1824606</v>
      </c>
      <c r="H601">
        <v>0.16948250000000001</v>
      </c>
      <c r="I601">
        <v>71.076400000000007</v>
      </c>
      <c r="J601">
        <v>-1.38362E-2</v>
      </c>
      <c r="K601">
        <v>-4.3251000000000001E-3</v>
      </c>
      <c r="L601" s="1">
        <v>2.2621999999999998E-3</v>
      </c>
      <c r="M601" s="1">
        <v>8.8495999999999991E-3</v>
      </c>
      <c r="N601">
        <v>1.8360700000000001E-2</v>
      </c>
      <c r="O601">
        <v>-2.6814299999999999E-2</v>
      </c>
      <c r="P601">
        <v>-1.7303200000000001E-2</v>
      </c>
      <c r="Q601">
        <v>-1.0715799999999999E-2</v>
      </c>
      <c r="R601">
        <v>-4.1285000000000002E-3</v>
      </c>
      <c r="S601">
        <v>5.3826000000000004E-3</v>
      </c>
      <c r="T601">
        <v>14</v>
      </c>
      <c r="U601">
        <v>17</v>
      </c>
    </row>
    <row r="602" spans="1:21">
      <c r="A602" s="12">
        <v>41522</v>
      </c>
      <c r="B602" s="13">
        <v>5</v>
      </c>
      <c r="C602" t="s">
        <v>38</v>
      </c>
      <c r="D602" t="s">
        <v>40</v>
      </c>
      <c r="E602" t="str">
        <f t="shared" si="9"/>
        <v>415225Average Per Device50% Cycling</v>
      </c>
      <c r="F602">
        <v>0.71397639999999996</v>
      </c>
      <c r="G602">
        <v>0.77297039999999995</v>
      </c>
      <c r="H602">
        <v>0.75585709999999995</v>
      </c>
      <c r="I602">
        <v>70.821200000000005</v>
      </c>
      <c r="J602">
        <v>-7.4603999999999998E-3</v>
      </c>
      <c r="K602">
        <v>3.1801400000000001E-2</v>
      </c>
      <c r="L602" s="1">
        <v>5.8994100000000001E-2</v>
      </c>
      <c r="M602" s="1">
        <v>8.6186700000000005E-2</v>
      </c>
      <c r="N602">
        <v>0.12544849999999999</v>
      </c>
      <c r="O602">
        <v>-2.45737E-2</v>
      </c>
      <c r="P602">
        <v>1.4688100000000001E-2</v>
      </c>
      <c r="Q602">
        <v>4.18807E-2</v>
      </c>
      <c r="R602">
        <v>6.9073300000000004E-2</v>
      </c>
      <c r="S602">
        <v>0.10833520000000001</v>
      </c>
      <c r="T602">
        <v>14</v>
      </c>
      <c r="U602">
        <v>17</v>
      </c>
    </row>
    <row r="603" spans="1:21">
      <c r="A603" s="12">
        <v>41522</v>
      </c>
      <c r="B603" s="13">
        <v>5</v>
      </c>
      <c r="C603" t="s">
        <v>38</v>
      </c>
      <c r="D603" t="s">
        <v>41</v>
      </c>
      <c r="E603" t="str">
        <f t="shared" si="9"/>
        <v>415225Average Per Device100% Cycling</v>
      </c>
      <c r="F603">
        <v>0.62897590000000003</v>
      </c>
      <c r="G603">
        <v>0.66104260000000004</v>
      </c>
      <c r="H603">
        <v>0.62287760000000003</v>
      </c>
      <c r="I603">
        <v>70.877200000000002</v>
      </c>
      <c r="J603">
        <v>-2.1879800000000001E-2</v>
      </c>
      <c r="K603">
        <v>9.9921999999999997E-3</v>
      </c>
      <c r="L603" s="1">
        <v>3.2066699999999997E-2</v>
      </c>
      <c r="M603" s="1">
        <v>5.41412E-2</v>
      </c>
      <c r="N603">
        <v>8.6013300000000001E-2</v>
      </c>
      <c r="O603">
        <v>-6.0044800000000002E-2</v>
      </c>
      <c r="P603">
        <v>-2.8172800000000001E-2</v>
      </c>
      <c r="Q603">
        <v>-6.0983000000000001E-3</v>
      </c>
      <c r="R603">
        <v>1.5976199999999999E-2</v>
      </c>
      <c r="S603">
        <v>4.7848300000000003E-2</v>
      </c>
      <c r="T603">
        <v>14</v>
      </c>
      <c r="U603">
        <v>17</v>
      </c>
    </row>
    <row r="604" spans="1:21">
      <c r="A604" s="12">
        <v>41522</v>
      </c>
      <c r="B604" s="13">
        <v>5</v>
      </c>
      <c r="C604" t="s">
        <v>37</v>
      </c>
      <c r="D604" t="s">
        <v>40</v>
      </c>
      <c r="E604" t="str">
        <f t="shared" si="9"/>
        <v>415225Average Per Premise50% Cycling</v>
      </c>
      <c r="F604">
        <v>0.79844110000000001</v>
      </c>
      <c r="G604">
        <v>0.88779819999999998</v>
      </c>
      <c r="H604">
        <v>0.85633979999999998</v>
      </c>
      <c r="I604">
        <v>70.821200000000005</v>
      </c>
      <c r="J604">
        <v>1.12742E-2</v>
      </c>
      <c r="K604">
        <v>5.7406199999999998E-2</v>
      </c>
      <c r="L604" s="1">
        <v>8.9357099999999995E-2</v>
      </c>
      <c r="M604" s="1">
        <v>0.1213079</v>
      </c>
      <c r="N604">
        <v>0.1674399</v>
      </c>
      <c r="O604">
        <v>-2.0184199999999999E-2</v>
      </c>
      <c r="P604">
        <v>2.59478E-2</v>
      </c>
      <c r="Q604">
        <v>5.7898699999999997E-2</v>
      </c>
      <c r="R604">
        <v>8.9849600000000002E-2</v>
      </c>
      <c r="S604">
        <v>0.13598160000000001</v>
      </c>
      <c r="T604">
        <v>14</v>
      </c>
      <c r="U604">
        <v>17</v>
      </c>
    </row>
    <row r="605" spans="1:21">
      <c r="A605" s="12">
        <v>41522</v>
      </c>
      <c r="B605" s="13">
        <v>5</v>
      </c>
      <c r="C605" t="s">
        <v>37</v>
      </c>
      <c r="D605" t="s">
        <v>41</v>
      </c>
      <c r="E605" t="str">
        <f t="shared" si="9"/>
        <v>415225Average Per Premise100% Cycling</v>
      </c>
      <c r="F605">
        <v>0.73742799999999997</v>
      </c>
      <c r="G605">
        <v>0.76400729999999994</v>
      </c>
      <c r="H605">
        <v>0.71359539999999999</v>
      </c>
      <c r="I605">
        <v>70.877200000000002</v>
      </c>
      <c r="J605">
        <v>-4.3320400000000002E-2</v>
      </c>
      <c r="K605">
        <v>-2.0230999999999999E-3</v>
      </c>
      <c r="L605" s="1">
        <v>2.65793E-2</v>
      </c>
      <c r="M605" s="1">
        <v>5.5181599999999997E-2</v>
      </c>
      <c r="N605">
        <v>9.6478999999999995E-2</v>
      </c>
      <c r="O605">
        <v>-9.3732300000000005E-2</v>
      </c>
      <c r="P605">
        <v>-5.24349E-2</v>
      </c>
      <c r="Q605">
        <v>-2.3832599999999999E-2</v>
      </c>
      <c r="R605">
        <v>4.7698000000000003E-3</v>
      </c>
      <c r="S605">
        <v>4.60671E-2</v>
      </c>
      <c r="T605">
        <v>14</v>
      </c>
      <c r="U605">
        <v>17</v>
      </c>
    </row>
    <row r="606" spans="1:21">
      <c r="A606" s="12">
        <v>41522</v>
      </c>
      <c r="B606" s="13">
        <v>5</v>
      </c>
      <c r="C606" t="s">
        <v>39</v>
      </c>
      <c r="D606" t="s">
        <v>40</v>
      </c>
      <c r="E606" t="str">
        <f t="shared" si="9"/>
        <v>415225Average Per Ton50% Cycling</v>
      </c>
      <c r="F606">
        <v>0.2075246</v>
      </c>
      <c r="G606">
        <v>0.22855020000000001</v>
      </c>
      <c r="H606">
        <v>0.22287950000000001</v>
      </c>
      <c r="I606">
        <v>70.821200000000005</v>
      </c>
      <c r="J606">
        <v>-2.051E-4</v>
      </c>
      <c r="K606">
        <v>1.2338200000000001E-2</v>
      </c>
      <c r="L606" s="1">
        <v>2.1025599999999998E-2</v>
      </c>
      <c r="M606" s="1">
        <v>2.9713E-2</v>
      </c>
      <c r="N606">
        <v>4.2256200000000001E-2</v>
      </c>
      <c r="O606">
        <v>-5.8757000000000002E-3</v>
      </c>
      <c r="P606">
        <v>6.6674999999999998E-3</v>
      </c>
      <c r="Q606">
        <v>1.5354899999999999E-2</v>
      </c>
      <c r="R606">
        <v>2.4042299999999999E-2</v>
      </c>
      <c r="S606">
        <v>3.65855E-2</v>
      </c>
      <c r="T606">
        <v>14</v>
      </c>
      <c r="U606">
        <v>17</v>
      </c>
    </row>
    <row r="607" spans="1:21">
      <c r="A607" s="12">
        <v>41522</v>
      </c>
      <c r="B607" s="13">
        <v>5</v>
      </c>
      <c r="C607" t="s">
        <v>39</v>
      </c>
      <c r="D607" t="s">
        <v>41</v>
      </c>
      <c r="E607" t="str">
        <f t="shared" si="9"/>
        <v>415225Average Per Ton100% Cycling</v>
      </c>
      <c r="F607">
        <v>0.17481279999999999</v>
      </c>
      <c r="G607">
        <v>0.18261759999999999</v>
      </c>
      <c r="H607">
        <v>0.16962840000000001</v>
      </c>
      <c r="I607">
        <v>70.877200000000002</v>
      </c>
      <c r="J607">
        <v>-7.1060999999999997E-3</v>
      </c>
      <c r="K607">
        <v>1.7034000000000001E-3</v>
      </c>
      <c r="L607" s="1">
        <v>7.8047999999999998E-3</v>
      </c>
      <c r="M607" s="1">
        <v>1.3906200000000001E-2</v>
      </c>
      <c r="N607">
        <v>2.2715699999999998E-2</v>
      </c>
      <c r="O607">
        <v>-2.00953E-2</v>
      </c>
      <c r="P607">
        <v>-1.12858E-2</v>
      </c>
      <c r="Q607">
        <v>-5.1843999999999996E-3</v>
      </c>
      <c r="R607">
        <v>9.1699999999999995E-4</v>
      </c>
      <c r="S607">
        <v>9.7263999999999996E-3</v>
      </c>
      <c r="T607">
        <v>14</v>
      </c>
      <c r="U607">
        <v>17</v>
      </c>
    </row>
    <row r="608" spans="1:21">
      <c r="A608" s="12">
        <v>41522</v>
      </c>
      <c r="B608" s="13">
        <v>6</v>
      </c>
      <c r="C608" t="s">
        <v>38</v>
      </c>
      <c r="D608" t="s">
        <v>40</v>
      </c>
      <c r="E608" t="str">
        <f t="shared" si="9"/>
        <v>415226Average Per Device50% Cycling</v>
      </c>
      <c r="F608">
        <v>0.81134649999999997</v>
      </c>
      <c r="G608">
        <v>0.79227749999999997</v>
      </c>
      <c r="H608">
        <v>0.7747368</v>
      </c>
      <c r="I608">
        <v>69.755899999999997</v>
      </c>
      <c r="J608">
        <v>-9.1361999999999999E-2</v>
      </c>
      <c r="K608">
        <v>-4.8650699999999998E-2</v>
      </c>
      <c r="L608" s="1">
        <v>-1.9068999999999999E-2</v>
      </c>
      <c r="M608" s="1">
        <v>1.05127E-2</v>
      </c>
      <c r="N608">
        <v>5.3224E-2</v>
      </c>
      <c r="O608">
        <v>-0.10890279999999999</v>
      </c>
      <c r="P608">
        <v>-6.61915E-2</v>
      </c>
      <c r="Q608">
        <v>-3.6609799999999998E-2</v>
      </c>
      <c r="R608">
        <v>-7.0280999999999998E-3</v>
      </c>
      <c r="S608">
        <v>3.5683199999999998E-2</v>
      </c>
      <c r="T608">
        <v>14</v>
      </c>
      <c r="U608">
        <v>17</v>
      </c>
    </row>
    <row r="609" spans="1:21">
      <c r="A609" s="12">
        <v>41522</v>
      </c>
      <c r="B609" s="13">
        <v>6</v>
      </c>
      <c r="C609" t="s">
        <v>38</v>
      </c>
      <c r="D609" t="s">
        <v>41</v>
      </c>
      <c r="E609" t="str">
        <f t="shared" si="9"/>
        <v>415226Average Per Device100% Cycling</v>
      </c>
      <c r="F609">
        <v>0.67829910000000004</v>
      </c>
      <c r="G609">
        <v>0.69878300000000004</v>
      </c>
      <c r="H609">
        <v>0.6584392</v>
      </c>
      <c r="I609">
        <v>70.132999999999996</v>
      </c>
      <c r="J609">
        <v>-3.6527900000000002E-2</v>
      </c>
      <c r="K609">
        <v>-2.8448000000000002E-3</v>
      </c>
      <c r="L609" s="1">
        <v>2.0483999999999999E-2</v>
      </c>
      <c r="M609" s="1">
        <v>4.3812799999999999E-2</v>
      </c>
      <c r="N609">
        <v>7.7495900000000006E-2</v>
      </c>
      <c r="O609">
        <v>-7.6871800000000004E-2</v>
      </c>
      <c r="P609">
        <v>-4.3188699999999997E-2</v>
      </c>
      <c r="Q609">
        <v>-1.98599E-2</v>
      </c>
      <c r="R609">
        <v>3.4689E-3</v>
      </c>
      <c r="S609">
        <v>3.7151999999999998E-2</v>
      </c>
      <c r="T609">
        <v>14</v>
      </c>
      <c r="U609">
        <v>17</v>
      </c>
    </row>
    <row r="610" spans="1:21">
      <c r="A610" s="12">
        <v>41522</v>
      </c>
      <c r="B610" s="13">
        <v>6</v>
      </c>
      <c r="C610" t="s">
        <v>37</v>
      </c>
      <c r="D610" t="s">
        <v>40</v>
      </c>
      <c r="E610" t="str">
        <f t="shared" si="9"/>
        <v>415226Average Per Premise50% Cycling</v>
      </c>
      <c r="F610">
        <v>0.90415420000000002</v>
      </c>
      <c r="G610">
        <v>0.90268870000000001</v>
      </c>
      <c r="H610">
        <v>0.87070270000000005</v>
      </c>
      <c r="I610">
        <v>69.755899999999997</v>
      </c>
      <c r="J610">
        <v>-8.4115599999999999E-2</v>
      </c>
      <c r="K610">
        <v>-3.5285200000000003E-2</v>
      </c>
      <c r="L610" s="1">
        <v>-1.4653999999999999E-3</v>
      </c>
      <c r="M610" s="1">
        <v>3.2354399999999998E-2</v>
      </c>
      <c r="N610">
        <v>8.1184800000000001E-2</v>
      </c>
      <c r="O610">
        <v>-0.1161016</v>
      </c>
      <c r="P610">
        <v>-6.7271200000000003E-2</v>
      </c>
      <c r="Q610">
        <v>-3.3451399999999999E-2</v>
      </c>
      <c r="R610">
        <v>3.6840000000000001E-4</v>
      </c>
      <c r="S610">
        <v>4.9198800000000001E-2</v>
      </c>
      <c r="T610">
        <v>14</v>
      </c>
      <c r="U610">
        <v>17</v>
      </c>
    </row>
    <row r="611" spans="1:21">
      <c r="A611" s="12">
        <v>41522</v>
      </c>
      <c r="B611" s="13">
        <v>6</v>
      </c>
      <c r="C611" t="s">
        <v>37</v>
      </c>
      <c r="D611" t="s">
        <v>41</v>
      </c>
      <c r="E611" t="str">
        <f t="shared" si="9"/>
        <v>415226Average Per Premise100% Cycling</v>
      </c>
      <c r="F611">
        <v>0.80877220000000005</v>
      </c>
      <c r="G611">
        <v>0.80315979999999998</v>
      </c>
      <c r="H611">
        <v>0.75016459999999996</v>
      </c>
      <c r="I611">
        <v>70.132999999999996</v>
      </c>
      <c r="J611">
        <v>-8.0634700000000004E-2</v>
      </c>
      <c r="K611">
        <v>-3.63109E-2</v>
      </c>
      <c r="L611" s="1">
        <v>-5.6124E-3</v>
      </c>
      <c r="M611" s="1">
        <v>2.5086199999999999E-2</v>
      </c>
      <c r="N611">
        <v>6.9409999999999999E-2</v>
      </c>
      <c r="O611">
        <v>-0.1336299</v>
      </c>
      <c r="P611">
        <v>-8.9306099999999999E-2</v>
      </c>
      <c r="Q611">
        <v>-5.8607600000000003E-2</v>
      </c>
      <c r="R611">
        <v>-2.7909E-2</v>
      </c>
      <c r="S611">
        <v>1.64148E-2</v>
      </c>
      <c r="T611">
        <v>14</v>
      </c>
      <c r="U611">
        <v>17</v>
      </c>
    </row>
    <row r="612" spans="1:21">
      <c r="A612" s="12">
        <v>41522</v>
      </c>
      <c r="B612" s="13">
        <v>6</v>
      </c>
      <c r="C612" t="s">
        <v>39</v>
      </c>
      <c r="D612" t="s">
        <v>40</v>
      </c>
      <c r="E612" t="str">
        <f t="shared" si="9"/>
        <v>415226Average Per Ton50% Cycling</v>
      </c>
      <c r="F612">
        <v>0.23680409999999999</v>
      </c>
      <c r="G612">
        <v>0.2332813</v>
      </c>
      <c r="H612">
        <v>0.22749330000000001</v>
      </c>
      <c r="I612">
        <v>69.755899999999997</v>
      </c>
      <c r="J612">
        <v>-2.7180800000000001E-2</v>
      </c>
      <c r="K612">
        <v>-1.3203400000000001E-2</v>
      </c>
      <c r="L612" s="1">
        <v>-3.5227000000000001E-3</v>
      </c>
      <c r="M612" s="1">
        <v>6.1580000000000003E-3</v>
      </c>
      <c r="N612">
        <v>2.0135400000000001E-2</v>
      </c>
      <c r="O612">
        <v>-3.2968900000000002E-2</v>
      </c>
      <c r="P612">
        <v>-1.8991500000000001E-2</v>
      </c>
      <c r="Q612">
        <v>-9.3107999999999993E-3</v>
      </c>
      <c r="R612">
        <v>3.6989999999999999E-4</v>
      </c>
      <c r="S612">
        <v>1.43473E-2</v>
      </c>
      <c r="T612">
        <v>14</v>
      </c>
      <c r="U612">
        <v>17</v>
      </c>
    </row>
    <row r="613" spans="1:21">
      <c r="A613" s="12">
        <v>41522</v>
      </c>
      <c r="B613" s="13">
        <v>6</v>
      </c>
      <c r="C613" t="s">
        <v>39</v>
      </c>
      <c r="D613" t="s">
        <v>41</v>
      </c>
      <c r="E613" t="str">
        <f t="shared" si="9"/>
        <v>415226Average Per Ton100% Cycling</v>
      </c>
      <c r="F613">
        <v>0.1909603</v>
      </c>
      <c r="G613">
        <v>0.1931697</v>
      </c>
      <c r="H613">
        <v>0.1794299</v>
      </c>
      <c r="I613">
        <v>70.132999999999996</v>
      </c>
      <c r="J613">
        <v>-1.3959600000000001E-2</v>
      </c>
      <c r="K613">
        <v>-4.4067999999999998E-3</v>
      </c>
      <c r="L613" s="1">
        <v>2.2093999999999998E-3</v>
      </c>
      <c r="M613" s="1">
        <v>8.8255999999999994E-3</v>
      </c>
      <c r="N613">
        <v>1.83784E-2</v>
      </c>
      <c r="O613">
        <v>-2.7699399999999999E-2</v>
      </c>
      <c r="P613">
        <v>-1.8146599999999999E-2</v>
      </c>
      <c r="Q613">
        <v>-1.15304E-2</v>
      </c>
      <c r="R613">
        <v>-4.9141999999999996E-3</v>
      </c>
      <c r="S613">
        <v>4.6385999999999997E-3</v>
      </c>
      <c r="T613">
        <v>14</v>
      </c>
      <c r="U613">
        <v>17</v>
      </c>
    </row>
    <row r="614" spans="1:21">
      <c r="A614" s="12">
        <v>41522</v>
      </c>
      <c r="B614" s="13">
        <v>7</v>
      </c>
      <c r="C614" t="s">
        <v>38</v>
      </c>
      <c r="D614" t="s">
        <v>40</v>
      </c>
      <c r="E614" t="str">
        <f t="shared" si="9"/>
        <v>415227Average Per Device50% Cycling</v>
      </c>
      <c r="F614">
        <v>0.88321070000000002</v>
      </c>
      <c r="G614">
        <v>0.91060790000000003</v>
      </c>
      <c r="H614">
        <v>0.89044730000000005</v>
      </c>
      <c r="I614">
        <v>70.539599999999993</v>
      </c>
      <c r="J614">
        <v>-4.9577499999999997E-2</v>
      </c>
      <c r="K614">
        <v>-4.1002E-3</v>
      </c>
      <c r="L614" s="1">
        <v>2.73972E-2</v>
      </c>
      <c r="M614" s="1">
        <v>5.8894599999999998E-2</v>
      </c>
      <c r="N614">
        <v>0.1043719</v>
      </c>
      <c r="O614">
        <v>-6.9737999999999994E-2</v>
      </c>
      <c r="P614">
        <v>-2.4260799999999999E-2</v>
      </c>
      <c r="Q614">
        <v>7.2367000000000004E-3</v>
      </c>
      <c r="R614">
        <v>3.87341E-2</v>
      </c>
      <c r="S614">
        <v>8.4211400000000006E-2</v>
      </c>
      <c r="T614">
        <v>14</v>
      </c>
      <c r="U614">
        <v>17</v>
      </c>
    </row>
    <row r="615" spans="1:21">
      <c r="A615" s="12">
        <v>41522</v>
      </c>
      <c r="B615" s="13">
        <v>7</v>
      </c>
      <c r="C615" t="s">
        <v>38</v>
      </c>
      <c r="D615" t="s">
        <v>41</v>
      </c>
      <c r="E615" t="str">
        <f t="shared" si="9"/>
        <v>415227Average Per Device100% Cycling</v>
      </c>
      <c r="F615">
        <v>0.75727730000000004</v>
      </c>
      <c r="G615">
        <v>0.80077889999999996</v>
      </c>
      <c r="H615">
        <v>0.7545463</v>
      </c>
      <c r="I615">
        <v>70.868600000000001</v>
      </c>
      <c r="J615">
        <v>-2.0110099999999999E-2</v>
      </c>
      <c r="K615">
        <v>1.74722E-2</v>
      </c>
      <c r="L615" s="1">
        <v>4.3501600000000001E-2</v>
      </c>
      <c r="M615" s="1">
        <v>6.9530999999999996E-2</v>
      </c>
      <c r="N615">
        <v>0.10711329999999999</v>
      </c>
      <c r="O615">
        <v>-6.6342600000000002E-2</v>
      </c>
      <c r="P615">
        <v>-2.8760299999999999E-2</v>
      </c>
      <c r="Q615">
        <v>-2.7309999999999999E-3</v>
      </c>
      <c r="R615">
        <v>2.32984E-2</v>
      </c>
      <c r="S615">
        <v>6.0880700000000003E-2</v>
      </c>
      <c r="T615">
        <v>14</v>
      </c>
      <c r="U615">
        <v>17</v>
      </c>
    </row>
    <row r="616" spans="1:21">
      <c r="A616" s="12">
        <v>41522</v>
      </c>
      <c r="B616" s="13">
        <v>7</v>
      </c>
      <c r="C616" t="s">
        <v>37</v>
      </c>
      <c r="D616" t="s">
        <v>40</v>
      </c>
      <c r="E616" t="str">
        <f t="shared" si="9"/>
        <v>415227Average Per Premise50% Cycling</v>
      </c>
      <c r="F616">
        <v>0.98457059999999996</v>
      </c>
      <c r="G616">
        <v>1.0348250000000001</v>
      </c>
      <c r="H616">
        <v>0.99815659999999995</v>
      </c>
      <c r="I616">
        <v>70.539599999999993</v>
      </c>
      <c r="J616">
        <v>-3.7870800000000003E-2</v>
      </c>
      <c r="K616">
        <v>1.4194099999999999E-2</v>
      </c>
      <c r="L616" s="1">
        <v>5.0254100000000003E-2</v>
      </c>
      <c r="M616" s="1">
        <v>8.6314100000000005E-2</v>
      </c>
      <c r="N616">
        <v>0.138379</v>
      </c>
      <c r="O616">
        <v>-7.4538900000000005E-2</v>
      </c>
      <c r="P616">
        <v>-2.2474000000000001E-2</v>
      </c>
      <c r="Q616">
        <v>1.3586000000000001E-2</v>
      </c>
      <c r="R616">
        <v>4.9646000000000003E-2</v>
      </c>
      <c r="S616">
        <v>0.10171090000000001</v>
      </c>
      <c r="T616">
        <v>14</v>
      </c>
      <c r="U616">
        <v>17</v>
      </c>
    </row>
    <row r="617" spans="1:21">
      <c r="A617" s="12">
        <v>41522</v>
      </c>
      <c r="B617" s="13">
        <v>7</v>
      </c>
      <c r="C617" t="s">
        <v>37</v>
      </c>
      <c r="D617" t="s">
        <v>41</v>
      </c>
      <c r="E617" t="str">
        <f t="shared" si="9"/>
        <v>415227Average Per Premise100% Cycling</v>
      </c>
      <c r="F617">
        <v>0.87180259999999998</v>
      </c>
      <c r="G617">
        <v>0.91362080000000001</v>
      </c>
      <c r="H617">
        <v>0.85333700000000001</v>
      </c>
      <c r="I617">
        <v>70.868600000000001</v>
      </c>
      <c r="J617">
        <v>-3.3269E-2</v>
      </c>
      <c r="K617">
        <v>1.1093199999999999E-2</v>
      </c>
      <c r="L617" s="1">
        <v>4.1818300000000003E-2</v>
      </c>
      <c r="M617" s="1">
        <v>7.2543399999999994E-2</v>
      </c>
      <c r="N617">
        <v>0.1169055</v>
      </c>
      <c r="O617">
        <v>-9.3552800000000005E-2</v>
      </c>
      <c r="P617">
        <v>-4.9190699999999997E-2</v>
      </c>
      <c r="Q617">
        <v>-1.8465599999999999E-2</v>
      </c>
      <c r="R617">
        <v>1.22595E-2</v>
      </c>
      <c r="S617">
        <v>5.6621699999999997E-2</v>
      </c>
      <c r="T617">
        <v>14</v>
      </c>
      <c r="U617">
        <v>17</v>
      </c>
    </row>
    <row r="618" spans="1:21">
      <c r="A618" s="12">
        <v>41522</v>
      </c>
      <c r="B618" s="13">
        <v>7</v>
      </c>
      <c r="C618" t="s">
        <v>39</v>
      </c>
      <c r="D618" t="s">
        <v>40</v>
      </c>
      <c r="E618" t="str">
        <f t="shared" si="9"/>
        <v>415227Average Per Ton50% Cycling</v>
      </c>
      <c r="F618">
        <v>0.2559785</v>
      </c>
      <c r="G618">
        <v>0.26354569999999999</v>
      </c>
      <c r="H618">
        <v>0.25700669999999998</v>
      </c>
      <c r="I618">
        <v>70.539599999999993</v>
      </c>
      <c r="J618">
        <v>-1.47875E-2</v>
      </c>
      <c r="K618">
        <v>-1.5801999999999999E-3</v>
      </c>
      <c r="L618" s="1">
        <v>7.5671999999999996E-3</v>
      </c>
      <c r="M618" s="1">
        <v>1.67146E-2</v>
      </c>
      <c r="N618">
        <v>2.9921900000000001E-2</v>
      </c>
      <c r="O618">
        <v>-2.1326399999999999E-2</v>
      </c>
      <c r="P618">
        <v>-8.1191000000000006E-3</v>
      </c>
      <c r="Q618">
        <v>1.0281999999999999E-3</v>
      </c>
      <c r="R618">
        <v>1.01756E-2</v>
      </c>
      <c r="S618">
        <v>2.3382900000000002E-2</v>
      </c>
      <c r="T618">
        <v>14</v>
      </c>
      <c r="U618">
        <v>17</v>
      </c>
    </row>
    <row r="619" spans="1:21">
      <c r="A619" s="12">
        <v>41522</v>
      </c>
      <c r="B619" s="13">
        <v>7</v>
      </c>
      <c r="C619" t="s">
        <v>39</v>
      </c>
      <c r="D619" t="s">
        <v>41</v>
      </c>
      <c r="E619" t="str">
        <f t="shared" si="9"/>
        <v>415227Average Per Ton100% Cycling</v>
      </c>
      <c r="F619">
        <v>0.21004590000000001</v>
      </c>
      <c r="G619">
        <v>0.22315579999999999</v>
      </c>
      <c r="H619">
        <v>0.2072832</v>
      </c>
      <c r="I619">
        <v>70.868600000000001</v>
      </c>
      <c r="J619">
        <v>-4.7274999999999999E-3</v>
      </c>
      <c r="K619">
        <v>5.8110000000000002E-3</v>
      </c>
      <c r="L619" s="1">
        <v>1.3109900000000001E-2</v>
      </c>
      <c r="M619" s="1">
        <v>2.0408900000000001E-2</v>
      </c>
      <c r="N619">
        <v>3.0947300000000001E-2</v>
      </c>
      <c r="O619">
        <v>-2.06001E-2</v>
      </c>
      <c r="P619">
        <v>-1.00616E-2</v>
      </c>
      <c r="Q619">
        <v>-2.7626999999999999E-3</v>
      </c>
      <c r="R619">
        <v>4.5361999999999998E-3</v>
      </c>
      <c r="S619">
        <v>1.50747E-2</v>
      </c>
      <c r="T619">
        <v>14</v>
      </c>
      <c r="U619">
        <v>17</v>
      </c>
    </row>
    <row r="620" spans="1:21">
      <c r="A620" s="12">
        <v>41522</v>
      </c>
      <c r="B620" s="13">
        <v>8</v>
      </c>
      <c r="C620" t="s">
        <v>38</v>
      </c>
      <c r="D620" t="s">
        <v>40</v>
      </c>
      <c r="E620" t="str">
        <f t="shared" si="9"/>
        <v>415228Average Per Device50% Cycling</v>
      </c>
      <c r="F620">
        <v>0.94365840000000001</v>
      </c>
      <c r="G620">
        <v>1.021091</v>
      </c>
      <c r="H620">
        <v>0.99848409999999999</v>
      </c>
      <c r="I620">
        <v>75.604900000000001</v>
      </c>
      <c r="J620">
        <v>-1.3585699999999999E-2</v>
      </c>
      <c r="K620">
        <v>4.0188500000000002E-2</v>
      </c>
      <c r="L620" s="1">
        <v>7.7432299999999996E-2</v>
      </c>
      <c r="M620" s="1">
        <v>0.11467620000000001</v>
      </c>
      <c r="N620">
        <v>0.1684504</v>
      </c>
      <c r="O620">
        <v>-3.6192299999999997E-2</v>
      </c>
      <c r="P620">
        <v>1.7581900000000001E-2</v>
      </c>
      <c r="Q620">
        <v>5.4825699999999998E-2</v>
      </c>
      <c r="R620">
        <v>9.2069600000000001E-2</v>
      </c>
      <c r="S620">
        <v>0.1458438</v>
      </c>
      <c r="T620">
        <v>14</v>
      </c>
      <c r="U620">
        <v>17</v>
      </c>
    </row>
    <row r="621" spans="1:21">
      <c r="A621" s="12">
        <v>41522</v>
      </c>
      <c r="B621" s="13">
        <v>8</v>
      </c>
      <c r="C621" t="s">
        <v>38</v>
      </c>
      <c r="D621" t="s">
        <v>41</v>
      </c>
      <c r="E621" t="str">
        <f t="shared" si="9"/>
        <v>415228Average Per Device100% Cycling</v>
      </c>
      <c r="F621">
        <v>0.81473490000000004</v>
      </c>
      <c r="G621">
        <v>0.82623170000000001</v>
      </c>
      <c r="H621">
        <v>0.77852960000000004</v>
      </c>
      <c r="I621">
        <v>74.853700000000003</v>
      </c>
      <c r="J621">
        <v>-5.4730500000000001E-2</v>
      </c>
      <c r="K621">
        <v>-1.56028E-2</v>
      </c>
      <c r="L621" s="1">
        <v>1.14968E-2</v>
      </c>
      <c r="M621" s="1">
        <v>3.8596499999999999E-2</v>
      </c>
      <c r="N621">
        <v>7.7724199999999993E-2</v>
      </c>
      <c r="O621">
        <v>-0.1024326</v>
      </c>
      <c r="P621">
        <v>-6.3304899999999997E-2</v>
      </c>
      <c r="Q621">
        <v>-3.62052E-2</v>
      </c>
      <c r="R621">
        <v>-9.1055000000000007E-3</v>
      </c>
      <c r="S621">
        <v>3.0022099999999999E-2</v>
      </c>
      <c r="T621">
        <v>14</v>
      </c>
      <c r="U621">
        <v>17</v>
      </c>
    </row>
    <row r="622" spans="1:21">
      <c r="A622" s="12">
        <v>41522</v>
      </c>
      <c r="B622" s="13">
        <v>8</v>
      </c>
      <c r="C622" t="s">
        <v>37</v>
      </c>
      <c r="D622" t="s">
        <v>40</v>
      </c>
      <c r="E622" t="str">
        <f t="shared" si="9"/>
        <v>415228Average Per Premise50% Cycling</v>
      </c>
      <c r="F622">
        <v>1.0482130000000001</v>
      </c>
      <c r="G622">
        <v>1.1560170000000001</v>
      </c>
      <c r="H622">
        <v>1.115054</v>
      </c>
      <c r="I622">
        <v>75.604900000000001</v>
      </c>
      <c r="J622">
        <v>8.0429000000000004E-3</v>
      </c>
      <c r="K622">
        <v>6.69825E-2</v>
      </c>
      <c r="L622" s="1">
        <v>0.10780389999999999</v>
      </c>
      <c r="M622" s="1">
        <v>0.14862529999999999</v>
      </c>
      <c r="N622">
        <v>0.2075649</v>
      </c>
      <c r="O622">
        <v>-3.2919499999999997E-2</v>
      </c>
      <c r="P622">
        <v>2.6020100000000001E-2</v>
      </c>
      <c r="Q622">
        <v>6.6841499999999998E-2</v>
      </c>
      <c r="R622">
        <v>0.10766290000000001</v>
      </c>
      <c r="S622">
        <v>0.16660249999999999</v>
      </c>
      <c r="T622">
        <v>14</v>
      </c>
      <c r="U622">
        <v>17</v>
      </c>
    </row>
    <row r="623" spans="1:21">
      <c r="A623" s="12">
        <v>41522</v>
      </c>
      <c r="B623" s="13">
        <v>8</v>
      </c>
      <c r="C623" t="s">
        <v>37</v>
      </c>
      <c r="D623" t="s">
        <v>41</v>
      </c>
      <c r="E623" t="str">
        <f t="shared" si="9"/>
        <v>415228Average Per Premise100% Cycling</v>
      </c>
      <c r="F623">
        <v>0.92427550000000003</v>
      </c>
      <c r="G623">
        <v>0.93520999999999999</v>
      </c>
      <c r="H623">
        <v>0.87350170000000005</v>
      </c>
      <c r="I623">
        <v>74.853700000000003</v>
      </c>
      <c r="J623">
        <v>-6.32191E-2</v>
      </c>
      <c r="K623">
        <v>-1.9408499999999999E-2</v>
      </c>
      <c r="L623" s="1">
        <v>1.0934599999999999E-2</v>
      </c>
      <c r="M623" s="1">
        <v>4.1277700000000001E-2</v>
      </c>
      <c r="N623">
        <v>8.5088300000000006E-2</v>
      </c>
      <c r="O623">
        <v>-0.1249275</v>
      </c>
      <c r="P623">
        <v>-8.1116800000000003E-2</v>
      </c>
      <c r="Q623">
        <v>-5.0773699999999998E-2</v>
      </c>
      <c r="R623">
        <v>-2.04306E-2</v>
      </c>
      <c r="S623">
        <v>2.3380000000000001E-2</v>
      </c>
      <c r="T623">
        <v>14</v>
      </c>
      <c r="U623">
        <v>17</v>
      </c>
    </row>
    <row r="624" spans="1:21">
      <c r="A624" s="12">
        <v>41522</v>
      </c>
      <c r="B624" s="13">
        <v>8</v>
      </c>
      <c r="C624" t="s">
        <v>39</v>
      </c>
      <c r="D624" t="s">
        <v>40</v>
      </c>
      <c r="E624" t="str">
        <f t="shared" si="9"/>
        <v>415228Average Per Ton50% Cycling</v>
      </c>
      <c r="F624">
        <v>0.27522489999999999</v>
      </c>
      <c r="G624">
        <v>0.296991</v>
      </c>
      <c r="H624">
        <v>0.2896222</v>
      </c>
      <c r="I624">
        <v>75.604900000000001</v>
      </c>
      <c r="J624">
        <v>-4.8922000000000002E-3</v>
      </c>
      <c r="K624">
        <v>1.08577E-2</v>
      </c>
      <c r="L624" s="1">
        <v>2.17661E-2</v>
      </c>
      <c r="M624" s="1">
        <v>3.2674500000000002E-2</v>
      </c>
      <c r="N624">
        <v>4.8424399999999999E-2</v>
      </c>
      <c r="O624">
        <v>-1.2260999999999999E-2</v>
      </c>
      <c r="P624">
        <v>3.4889000000000001E-3</v>
      </c>
      <c r="Q624">
        <v>1.43973E-2</v>
      </c>
      <c r="R624">
        <v>2.5305600000000001E-2</v>
      </c>
      <c r="S624">
        <v>4.1055599999999998E-2</v>
      </c>
      <c r="T624">
        <v>14</v>
      </c>
      <c r="U624">
        <v>17</v>
      </c>
    </row>
    <row r="625" spans="1:21">
      <c r="A625" s="12">
        <v>41522</v>
      </c>
      <c r="B625" s="13">
        <v>8</v>
      </c>
      <c r="C625" t="s">
        <v>39</v>
      </c>
      <c r="D625" t="s">
        <v>41</v>
      </c>
      <c r="E625" t="str">
        <f t="shared" si="9"/>
        <v>415228Average Per Ton100% Cycling</v>
      </c>
      <c r="F625">
        <v>0.2233571</v>
      </c>
      <c r="G625">
        <v>0.2321471</v>
      </c>
      <c r="H625">
        <v>0.21563489999999999</v>
      </c>
      <c r="I625">
        <v>74.853700000000003</v>
      </c>
      <c r="J625">
        <v>-9.3822000000000003E-3</v>
      </c>
      <c r="K625">
        <v>1.3541E-3</v>
      </c>
      <c r="L625" s="1">
        <v>8.7899999999999992E-3</v>
      </c>
      <c r="M625" s="1">
        <v>1.6225900000000001E-2</v>
      </c>
      <c r="N625">
        <v>2.6962099999999999E-2</v>
      </c>
      <c r="O625">
        <v>-2.5894299999999999E-2</v>
      </c>
      <c r="P625">
        <v>-1.5158100000000001E-2</v>
      </c>
      <c r="Q625">
        <v>-7.7222000000000002E-3</v>
      </c>
      <c r="R625">
        <v>-2.8630000000000002E-4</v>
      </c>
      <c r="S625">
        <v>1.04499E-2</v>
      </c>
      <c r="T625">
        <v>14</v>
      </c>
      <c r="U625">
        <v>17</v>
      </c>
    </row>
    <row r="626" spans="1:21">
      <c r="A626" s="12">
        <v>41522</v>
      </c>
      <c r="B626" s="13">
        <v>9</v>
      </c>
      <c r="C626" t="s">
        <v>38</v>
      </c>
      <c r="D626" t="s">
        <v>40</v>
      </c>
      <c r="E626" t="str">
        <f t="shared" si="9"/>
        <v>415229Average Per Device50% Cycling</v>
      </c>
      <c r="F626">
        <v>1.0434639999999999</v>
      </c>
      <c r="G626">
        <v>1.154242</v>
      </c>
      <c r="H626">
        <v>1.1286879999999999</v>
      </c>
      <c r="I626">
        <v>81.612499999999997</v>
      </c>
      <c r="J626">
        <v>-7.9140000000000005E-4</v>
      </c>
      <c r="K626">
        <v>6.5124799999999997E-2</v>
      </c>
      <c r="L626" s="1">
        <v>0.11077819999999999</v>
      </c>
      <c r="M626" s="1">
        <v>0.1564316</v>
      </c>
      <c r="N626">
        <v>0.22234780000000001</v>
      </c>
      <c r="O626">
        <v>-2.6345899999999998E-2</v>
      </c>
      <c r="P626">
        <v>3.9570300000000003E-2</v>
      </c>
      <c r="Q626">
        <v>8.5223699999999999E-2</v>
      </c>
      <c r="R626">
        <v>0.13087699999999999</v>
      </c>
      <c r="S626">
        <v>0.1967932</v>
      </c>
      <c r="T626">
        <v>14</v>
      </c>
      <c r="U626">
        <v>17</v>
      </c>
    </row>
    <row r="627" spans="1:21">
      <c r="A627" s="12">
        <v>41522</v>
      </c>
      <c r="B627" s="13">
        <v>9</v>
      </c>
      <c r="C627" t="s">
        <v>38</v>
      </c>
      <c r="D627" t="s">
        <v>41</v>
      </c>
      <c r="E627" t="str">
        <f t="shared" si="9"/>
        <v>415229Average Per Device100% Cycling</v>
      </c>
      <c r="F627">
        <v>0.89395020000000003</v>
      </c>
      <c r="G627">
        <v>0.91425749999999995</v>
      </c>
      <c r="H627">
        <v>0.8614733</v>
      </c>
      <c r="I627">
        <v>80.037400000000005</v>
      </c>
      <c r="J627">
        <v>-6.3828899999999994E-2</v>
      </c>
      <c r="K627">
        <v>-1.4120499999999999E-2</v>
      </c>
      <c r="L627" s="1">
        <v>2.03074E-2</v>
      </c>
      <c r="M627" s="1">
        <v>5.4735199999999998E-2</v>
      </c>
      <c r="N627">
        <v>0.1044436</v>
      </c>
      <c r="O627">
        <v>-0.1166131</v>
      </c>
      <c r="P627">
        <v>-6.6904699999999998E-2</v>
      </c>
      <c r="Q627">
        <v>-3.24768E-2</v>
      </c>
      <c r="R627">
        <v>1.951E-3</v>
      </c>
      <c r="S627">
        <v>5.1659400000000001E-2</v>
      </c>
      <c r="T627">
        <v>14</v>
      </c>
      <c r="U627">
        <v>17</v>
      </c>
    </row>
    <row r="628" spans="1:21">
      <c r="A628" s="12">
        <v>41522</v>
      </c>
      <c r="B628" s="13">
        <v>9</v>
      </c>
      <c r="C628" t="s">
        <v>37</v>
      </c>
      <c r="D628" t="s">
        <v>40</v>
      </c>
      <c r="E628" t="str">
        <f t="shared" si="9"/>
        <v>415229Average Per Premise50% Cycling</v>
      </c>
      <c r="F628">
        <v>1.162201</v>
      </c>
      <c r="G628">
        <v>1.297261</v>
      </c>
      <c r="H628">
        <v>1.251293</v>
      </c>
      <c r="I628">
        <v>81.612499999999997</v>
      </c>
      <c r="J628">
        <v>9.7491000000000001E-3</v>
      </c>
      <c r="K628">
        <v>8.37836E-2</v>
      </c>
      <c r="L628" s="1">
        <v>0.1350596</v>
      </c>
      <c r="M628" s="1">
        <v>0.18633559999999999</v>
      </c>
      <c r="N628">
        <v>0.26037009999999999</v>
      </c>
      <c r="O628">
        <v>-3.6218199999999999E-2</v>
      </c>
      <c r="P628">
        <v>3.7816200000000001E-2</v>
      </c>
      <c r="Q628">
        <v>8.9092299999999999E-2</v>
      </c>
      <c r="R628">
        <v>0.1403683</v>
      </c>
      <c r="S628">
        <v>0.2144027</v>
      </c>
      <c r="T628">
        <v>14</v>
      </c>
      <c r="U628">
        <v>17</v>
      </c>
    </row>
    <row r="629" spans="1:21">
      <c r="A629" s="12">
        <v>41522</v>
      </c>
      <c r="B629" s="13">
        <v>9</v>
      </c>
      <c r="C629" t="s">
        <v>37</v>
      </c>
      <c r="D629" t="s">
        <v>41</v>
      </c>
      <c r="E629" t="str">
        <f t="shared" si="9"/>
        <v>415229Average Per Premise100% Cycling</v>
      </c>
      <c r="F629">
        <v>1.0088710000000001</v>
      </c>
      <c r="G629">
        <v>1.021387</v>
      </c>
      <c r="H629">
        <v>0.95399279999999997</v>
      </c>
      <c r="I629">
        <v>80.037400000000005</v>
      </c>
      <c r="J629">
        <v>-7.9761899999999997E-2</v>
      </c>
      <c r="K629">
        <v>-2.52432E-2</v>
      </c>
      <c r="L629" s="1">
        <v>1.2516299999999999E-2</v>
      </c>
      <c r="M629" s="1">
        <v>5.02757E-2</v>
      </c>
      <c r="N629">
        <v>0.1047944</v>
      </c>
      <c r="O629">
        <v>-0.1471565</v>
      </c>
      <c r="P629">
        <v>-9.2637800000000006E-2</v>
      </c>
      <c r="Q629">
        <v>-5.4878400000000001E-2</v>
      </c>
      <c r="R629">
        <v>-1.7118899999999999E-2</v>
      </c>
      <c r="S629">
        <v>3.7399799999999997E-2</v>
      </c>
      <c r="T629">
        <v>14</v>
      </c>
      <c r="U629">
        <v>17</v>
      </c>
    </row>
    <row r="630" spans="1:21">
      <c r="A630" s="12">
        <v>41522</v>
      </c>
      <c r="B630" s="13">
        <v>9</v>
      </c>
      <c r="C630" t="s">
        <v>39</v>
      </c>
      <c r="D630" t="s">
        <v>40</v>
      </c>
      <c r="E630" t="str">
        <f t="shared" si="9"/>
        <v>415229Average Per Ton50% Cycling</v>
      </c>
      <c r="F630">
        <v>0.30442029999999998</v>
      </c>
      <c r="G630">
        <v>0.33072560000000001</v>
      </c>
      <c r="H630">
        <v>0.32251980000000002</v>
      </c>
      <c r="I630">
        <v>81.612499999999997</v>
      </c>
      <c r="J630">
        <v>-5.3702999999999997E-3</v>
      </c>
      <c r="K630">
        <v>1.3343900000000001E-2</v>
      </c>
      <c r="L630" s="1">
        <v>2.63053E-2</v>
      </c>
      <c r="M630" s="1">
        <v>3.9266599999999999E-2</v>
      </c>
      <c r="N630">
        <v>5.7980799999999999E-2</v>
      </c>
      <c r="O630">
        <v>-1.3576100000000001E-2</v>
      </c>
      <c r="P630">
        <v>5.1380999999999996E-3</v>
      </c>
      <c r="Q630">
        <v>1.8099500000000001E-2</v>
      </c>
      <c r="R630">
        <v>3.10608E-2</v>
      </c>
      <c r="S630">
        <v>4.9775E-2</v>
      </c>
      <c r="T630">
        <v>14</v>
      </c>
      <c r="U630">
        <v>17</v>
      </c>
    </row>
    <row r="631" spans="1:21">
      <c r="A631" s="12">
        <v>41522</v>
      </c>
      <c r="B631" s="13">
        <v>9</v>
      </c>
      <c r="C631" t="s">
        <v>39</v>
      </c>
      <c r="D631" t="s">
        <v>41</v>
      </c>
      <c r="E631" t="str">
        <f t="shared" si="9"/>
        <v>415229Average Per Ton100% Cycling</v>
      </c>
      <c r="F631">
        <v>0.24620339999999999</v>
      </c>
      <c r="G631">
        <v>0.25497819999999999</v>
      </c>
      <c r="H631">
        <v>0.2368421</v>
      </c>
      <c r="I631">
        <v>80.037400000000005</v>
      </c>
      <c r="J631">
        <v>-1.4385800000000001E-2</v>
      </c>
      <c r="K631">
        <v>-7.0229999999999999E-4</v>
      </c>
      <c r="L631" s="1">
        <v>8.7747999999999993E-3</v>
      </c>
      <c r="M631" s="1">
        <v>1.8251900000000001E-2</v>
      </c>
      <c r="N631">
        <v>3.1935400000000003E-2</v>
      </c>
      <c r="O631">
        <v>-3.2521899999999999E-2</v>
      </c>
      <c r="P631">
        <v>-1.8838400000000002E-2</v>
      </c>
      <c r="Q631">
        <v>-9.3612999999999995E-3</v>
      </c>
      <c r="R631">
        <v>1.158E-4</v>
      </c>
      <c r="S631">
        <v>1.37993E-2</v>
      </c>
      <c r="T631">
        <v>14</v>
      </c>
      <c r="U631">
        <v>17</v>
      </c>
    </row>
    <row r="632" spans="1:21">
      <c r="A632" s="12">
        <v>41522</v>
      </c>
      <c r="B632" s="13">
        <v>10</v>
      </c>
      <c r="C632" t="s">
        <v>38</v>
      </c>
      <c r="D632" t="s">
        <v>40</v>
      </c>
      <c r="E632" t="str">
        <f t="shared" si="9"/>
        <v>4152210Average Per Device50% Cycling</v>
      </c>
      <c r="F632">
        <v>1.1959759999999999</v>
      </c>
      <c r="G632">
        <v>1.2508840000000001</v>
      </c>
      <c r="H632">
        <v>1.2231890000000001</v>
      </c>
      <c r="I632">
        <v>87.149799999999999</v>
      </c>
      <c r="J632">
        <v>-7.2226100000000001E-2</v>
      </c>
      <c r="K632">
        <v>2.8852000000000001E-3</v>
      </c>
      <c r="L632" s="1">
        <v>5.49071E-2</v>
      </c>
      <c r="M632" s="1">
        <v>0.106929</v>
      </c>
      <c r="N632">
        <v>0.18204029999999999</v>
      </c>
      <c r="O632">
        <v>-9.9920200000000001E-2</v>
      </c>
      <c r="P632">
        <v>-2.4808899999999998E-2</v>
      </c>
      <c r="Q632">
        <v>2.7213000000000001E-2</v>
      </c>
      <c r="R632">
        <v>7.9234899999999997E-2</v>
      </c>
      <c r="S632">
        <v>0.15434619999999999</v>
      </c>
      <c r="T632">
        <v>14</v>
      </c>
      <c r="U632">
        <v>17</v>
      </c>
    </row>
    <row r="633" spans="1:21">
      <c r="A633" s="12">
        <v>41522</v>
      </c>
      <c r="B633" s="13">
        <v>10</v>
      </c>
      <c r="C633" t="s">
        <v>38</v>
      </c>
      <c r="D633" t="s">
        <v>41</v>
      </c>
      <c r="E633" t="str">
        <f t="shared" si="9"/>
        <v>4152210Average Per Device100% Cycling</v>
      </c>
      <c r="F633">
        <v>0.96061430000000003</v>
      </c>
      <c r="G633">
        <v>0.99573800000000001</v>
      </c>
      <c r="H633">
        <v>0.93824949999999996</v>
      </c>
      <c r="I633">
        <v>85.688000000000002</v>
      </c>
      <c r="J633">
        <v>-7.0652400000000004E-2</v>
      </c>
      <c r="K633">
        <v>-8.1591000000000007E-3</v>
      </c>
      <c r="L633" s="1">
        <v>3.5123599999999998E-2</v>
      </c>
      <c r="M633" s="1">
        <v>7.8406400000000001E-2</v>
      </c>
      <c r="N633">
        <v>0.14089969999999999</v>
      </c>
      <c r="O633">
        <v>-0.1281409</v>
      </c>
      <c r="P633">
        <v>-6.5647499999999998E-2</v>
      </c>
      <c r="Q633">
        <v>-2.2364800000000001E-2</v>
      </c>
      <c r="R633">
        <v>2.09179E-2</v>
      </c>
      <c r="S633">
        <v>8.3411299999999994E-2</v>
      </c>
      <c r="T633">
        <v>14</v>
      </c>
      <c r="U633">
        <v>17</v>
      </c>
    </row>
    <row r="634" spans="1:21">
      <c r="A634" s="12">
        <v>41522</v>
      </c>
      <c r="B634" s="13">
        <v>10</v>
      </c>
      <c r="C634" t="s">
        <v>37</v>
      </c>
      <c r="D634" t="s">
        <v>40</v>
      </c>
      <c r="E634" t="str">
        <f t="shared" si="9"/>
        <v>4152210Average Per Premise50% Cycling</v>
      </c>
      <c r="F634">
        <v>1.3124579999999999</v>
      </c>
      <c r="G634">
        <v>1.409335</v>
      </c>
      <c r="H634">
        <v>1.359396</v>
      </c>
      <c r="I634">
        <v>87.149799999999999</v>
      </c>
      <c r="J634">
        <v>-4.65584E-2</v>
      </c>
      <c r="K634">
        <v>3.8184099999999999E-2</v>
      </c>
      <c r="L634" s="1">
        <v>9.6876500000000004E-2</v>
      </c>
      <c r="M634" s="1">
        <v>0.15556890000000001</v>
      </c>
      <c r="N634">
        <v>0.24031140000000001</v>
      </c>
      <c r="O634">
        <v>-9.6496999999999999E-2</v>
      </c>
      <c r="P634">
        <v>-1.1754499999999999E-2</v>
      </c>
      <c r="Q634">
        <v>4.6937899999999998E-2</v>
      </c>
      <c r="R634">
        <v>0.1056303</v>
      </c>
      <c r="S634">
        <v>0.19037290000000001</v>
      </c>
      <c r="T634">
        <v>14</v>
      </c>
      <c r="U634">
        <v>17</v>
      </c>
    </row>
    <row r="635" spans="1:21">
      <c r="A635" s="12">
        <v>41522</v>
      </c>
      <c r="B635" s="13">
        <v>10</v>
      </c>
      <c r="C635" t="s">
        <v>37</v>
      </c>
      <c r="D635" t="s">
        <v>41</v>
      </c>
      <c r="E635" t="str">
        <f t="shared" si="9"/>
        <v>4152210Average Per Premise100% Cycling</v>
      </c>
      <c r="F635">
        <v>1.0629820000000001</v>
      </c>
      <c r="G635">
        <v>1.1087020000000001</v>
      </c>
      <c r="H635">
        <v>1.0355460000000001</v>
      </c>
      <c r="I635">
        <v>85.688000000000002</v>
      </c>
      <c r="J635">
        <v>-6.7740499999999995E-2</v>
      </c>
      <c r="K635">
        <v>-7.0719999999999995E-4</v>
      </c>
      <c r="L635" s="1">
        <v>4.5719900000000001E-2</v>
      </c>
      <c r="M635" s="1">
        <v>9.2146900000000004E-2</v>
      </c>
      <c r="N635">
        <v>0.15918019999999999</v>
      </c>
      <c r="O635">
        <v>-0.1408964</v>
      </c>
      <c r="P635">
        <v>-7.3863100000000001E-2</v>
      </c>
      <c r="Q635">
        <v>-2.7435999999999999E-2</v>
      </c>
      <c r="R635">
        <v>1.8991000000000001E-2</v>
      </c>
      <c r="S635">
        <v>8.6024299999999998E-2</v>
      </c>
      <c r="T635">
        <v>14</v>
      </c>
      <c r="U635">
        <v>17</v>
      </c>
    </row>
    <row r="636" spans="1:21">
      <c r="A636" s="12">
        <v>41522</v>
      </c>
      <c r="B636" s="13">
        <v>10</v>
      </c>
      <c r="C636" t="s">
        <v>39</v>
      </c>
      <c r="D636" t="s">
        <v>40</v>
      </c>
      <c r="E636" t="str">
        <f t="shared" si="9"/>
        <v>4152210Average Per Ton50% Cycling</v>
      </c>
      <c r="F636">
        <v>0.34630040000000001</v>
      </c>
      <c r="G636">
        <v>0.3625698</v>
      </c>
      <c r="H636">
        <v>0.3535739</v>
      </c>
      <c r="I636">
        <v>87.149799999999999</v>
      </c>
      <c r="J636">
        <v>-2.0292500000000002E-2</v>
      </c>
      <c r="K636">
        <v>1.3086E-3</v>
      </c>
      <c r="L636" s="1">
        <v>1.62694E-2</v>
      </c>
      <c r="M636" s="1">
        <v>3.12302E-2</v>
      </c>
      <c r="N636">
        <v>5.2831299999999998E-2</v>
      </c>
      <c r="O636">
        <v>-2.9288399999999999E-2</v>
      </c>
      <c r="P636">
        <v>-7.6873000000000002E-3</v>
      </c>
      <c r="Q636">
        <v>7.2734999999999996E-3</v>
      </c>
      <c r="R636">
        <v>2.2234299999999999E-2</v>
      </c>
      <c r="S636">
        <v>4.3835399999999997E-2</v>
      </c>
      <c r="T636">
        <v>14</v>
      </c>
      <c r="U636">
        <v>17</v>
      </c>
    </row>
    <row r="637" spans="1:21">
      <c r="A637" s="12">
        <v>41522</v>
      </c>
      <c r="B637" s="13">
        <v>10</v>
      </c>
      <c r="C637" t="s">
        <v>39</v>
      </c>
      <c r="D637" t="s">
        <v>41</v>
      </c>
      <c r="E637" t="str">
        <f t="shared" si="9"/>
        <v>4152210Average Per Ton100% Cycling</v>
      </c>
      <c r="F637">
        <v>0.26278210000000002</v>
      </c>
      <c r="G637">
        <v>0.27676590000000001</v>
      </c>
      <c r="H637">
        <v>0.25707999999999998</v>
      </c>
      <c r="I637">
        <v>85.688000000000002</v>
      </c>
      <c r="J637">
        <v>-1.44715E-2</v>
      </c>
      <c r="K637">
        <v>2.3400999999999999E-3</v>
      </c>
      <c r="L637" s="1">
        <v>1.3983799999999999E-2</v>
      </c>
      <c r="M637" s="1">
        <v>2.5627500000000001E-2</v>
      </c>
      <c r="N637">
        <v>4.24391E-2</v>
      </c>
      <c r="O637">
        <v>-3.4157300000000002E-2</v>
      </c>
      <c r="P637">
        <v>-1.7345699999999999E-2</v>
      </c>
      <c r="Q637">
        <v>-5.7019999999999996E-3</v>
      </c>
      <c r="R637">
        <v>5.9417000000000003E-3</v>
      </c>
      <c r="S637">
        <v>2.2753300000000001E-2</v>
      </c>
      <c r="T637">
        <v>14</v>
      </c>
      <c r="U637">
        <v>17</v>
      </c>
    </row>
    <row r="638" spans="1:21">
      <c r="A638" s="12">
        <v>41522</v>
      </c>
      <c r="B638" s="13">
        <v>11</v>
      </c>
      <c r="C638" t="s">
        <v>38</v>
      </c>
      <c r="D638" t="s">
        <v>40</v>
      </c>
      <c r="E638" t="str">
        <f t="shared" si="9"/>
        <v>4152211Average Per Device50% Cycling</v>
      </c>
      <c r="F638">
        <v>1.428126</v>
      </c>
      <c r="G638">
        <v>1.541148</v>
      </c>
      <c r="H638">
        <v>1.507028</v>
      </c>
      <c r="I638">
        <v>89.011700000000005</v>
      </c>
      <c r="J638">
        <v>-3.74496E-2</v>
      </c>
      <c r="K638">
        <v>5.1450200000000001E-2</v>
      </c>
      <c r="L638" s="1">
        <v>0.11302189999999999</v>
      </c>
      <c r="M638" s="1">
        <v>0.17459359999999999</v>
      </c>
      <c r="N638">
        <v>0.26349329999999999</v>
      </c>
      <c r="O638">
        <v>-7.15702E-2</v>
      </c>
      <c r="P638">
        <v>1.7329600000000001E-2</v>
      </c>
      <c r="Q638">
        <v>7.8901299999999994E-2</v>
      </c>
      <c r="R638">
        <v>0.14047299999999999</v>
      </c>
      <c r="S638">
        <v>0.22937270000000001</v>
      </c>
      <c r="T638">
        <v>14</v>
      </c>
      <c r="U638">
        <v>17</v>
      </c>
    </row>
    <row r="639" spans="1:21">
      <c r="A639" s="12">
        <v>41522</v>
      </c>
      <c r="B639" s="13">
        <v>11</v>
      </c>
      <c r="C639" t="s">
        <v>38</v>
      </c>
      <c r="D639" t="s">
        <v>41</v>
      </c>
      <c r="E639" t="str">
        <f t="shared" si="9"/>
        <v>4152211Average Per Device100% Cycling</v>
      </c>
      <c r="F639">
        <v>1.0377400000000001</v>
      </c>
      <c r="G639">
        <v>1.173886</v>
      </c>
      <c r="H639">
        <v>1.106112</v>
      </c>
      <c r="I639">
        <v>87.847999999999999</v>
      </c>
      <c r="J639">
        <v>8.6022000000000008E-3</v>
      </c>
      <c r="K639">
        <v>8.3956100000000006E-2</v>
      </c>
      <c r="L639" s="1">
        <v>0.13614589999999999</v>
      </c>
      <c r="M639" s="1">
        <v>0.1883358</v>
      </c>
      <c r="N639">
        <v>0.26368970000000003</v>
      </c>
      <c r="O639">
        <v>-5.9171500000000002E-2</v>
      </c>
      <c r="P639">
        <v>1.61824E-2</v>
      </c>
      <c r="Q639">
        <v>6.8372199999999994E-2</v>
      </c>
      <c r="R639">
        <v>0.12056210000000001</v>
      </c>
      <c r="S639">
        <v>0.19591600000000001</v>
      </c>
      <c r="T639">
        <v>14</v>
      </c>
      <c r="U639">
        <v>17</v>
      </c>
    </row>
    <row r="640" spans="1:21">
      <c r="A640" s="12">
        <v>41522</v>
      </c>
      <c r="B640" s="13">
        <v>11</v>
      </c>
      <c r="C640" t="s">
        <v>37</v>
      </c>
      <c r="D640" t="s">
        <v>40</v>
      </c>
      <c r="E640" t="str">
        <f t="shared" si="9"/>
        <v>4152211Average Per Premise50% Cycling</v>
      </c>
      <c r="F640">
        <v>1.554384</v>
      </c>
      <c r="G640">
        <v>1.727973</v>
      </c>
      <c r="H640">
        <v>1.6667430000000001</v>
      </c>
      <c r="I640">
        <v>89.011700000000005</v>
      </c>
      <c r="J640">
        <v>5.6798999999999999E-3</v>
      </c>
      <c r="K640">
        <v>0.1048819</v>
      </c>
      <c r="L640" s="1">
        <v>0.17358899999999999</v>
      </c>
      <c r="M640" s="1">
        <v>0.24229600000000001</v>
      </c>
      <c r="N640">
        <v>0.34149810000000003</v>
      </c>
      <c r="O640">
        <v>-5.5549300000000003E-2</v>
      </c>
      <c r="P640">
        <v>4.3652700000000003E-2</v>
      </c>
      <c r="Q640">
        <v>0.1123598</v>
      </c>
      <c r="R640">
        <v>0.1810668</v>
      </c>
      <c r="S640">
        <v>0.28026889999999999</v>
      </c>
      <c r="T640">
        <v>14</v>
      </c>
      <c r="U640">
        <v>17</v>
      </c>
    </row>
    <row r="641" spans="1:21">
      <c r="A641" s="12">
        <v>41522</v>
      </c>
      <c r="B641" s="13">
        <v>11</v>
      </c>
      <c r="C641" t="s">
        <v>37</v>
      </c>
      <c r="D641" t="s">
        <v>41</v>
      </c>
      <c r="E641" t="str">
        <f t="shared" si="9"/>
        <v>4152211Average Per Premise100% Cycling</v>
      </c>
      <c r="F641">
        <v>1.156139</v>
      </c>
      <c r="G641">
        <v>1.295228</v>
      </c>
      <c r="H641">
        <v>1.2097640000000001</v>
      </c>
      <c r="I641">
        <v>87.847999999999999</v>
      </c>
      <c r="J641">
        <v>-2.3809999999999999E-4</v>
      </c>
      <c r="K641">
        <v>8.20771E-2</v>
      </c>
      <c r="L641" s="1">
        <v>0.1390883</v>
      </c>
      <c r="M641" s="1">
        <v>0.19609950000000001</v>
      </c>
      <c r="N641">
        <v>0.27841460000000001</v>
      </c>
      <c r="O641">
        <v>-8.5701600000000003E-2</v>
      </c>
      <c r="P641">
        <v>-3.3865000000000002E-3</v>
      </c>
      <c r="Q641">
        <v>5.3624699999999997E-2</v>
      </c>
      <c r="R641">
        <v>0.110636</v>
      </c>
      <c r="S641">
        <v>0.19295109999999999</v>
      </c>
      <c r="T641">
        <v>14</v>
      </c>
      <c r="U641">
        <v>17</v>
      </c>
    </row>
    <row r="642" spans="1:21">
      <c r="A642" s="12">
        <v>41522</v>
      </c>
      <c r="B642" s="13">
        <v>11</v>
      </c>
      <c r="C642" t="s">
        <v>39</v>
      </c>
      <c r="D642" t="s">
        <v>40</v>
      </c>
      <c r="E642" t="str">
        <f t="shared" si="9"/>
        <v>4152211Average Per Ton50% Cycling</v>
      </c>
      <c r="F642">
        <v>0.41186669999999997</v>
      </c>
      <c r="G642">
        <v>0.44964949999999998</v>
      </c>
      <c r="H642">
        <v>0.43849300000000002</v>
      </c>
      <c r="I642">
        <v>89.011700000000005</v>
      </c>
      <c r="J642">
        <v>-5.9636000000000003E-3</v>
      </c>
      <c r="K642">
        <v>1.98821E-2</v>
      </c>
      <c r="L642" s="1">
        <v>3.7782700000000002E-2</v>
      </c>
      <c r="M642" s="1">
        <v>5.5683400000000001E-2</v>
      </c>
      <c r="N642">
        <v>8.1529099999999993E-2</v>
      </c>
      <c r="O642">
        <v>-1.7120099999999999E-2</v>
      </c>
      <c r="P642">
        <v>8.7256E-3</v>
      </c>
      <c r="Q642">
        <v>2.6626299999999999E-2</v>
      </c>
      <c r="R642">
        <v>4.4526900000000001E-2</v>
      </c>
      <c r="S642">
        <v>7.0372599999999993E-2</v>
      </c>
      <c r="T642">
        <v>14</v>
      </c>
      <c r="U642">
        <v>17</v>
      </c>
    </row>
    <row r="643" spans="1:21">
      <c r="A643" s="12">
        <v>41522</v>
      </c>
      <c r="B643" s="13">
        <v>11</v>
      </c>
      <c r="C643" t="s">
        <v>39</v>
      </c>
      <c r="D643" t="s">
        <v>41</v>
      </c>
      <c r="E643" t="str">
        <f t="shared" ref="E643:E706" si="10">CONCATENATE(A643,B643,C643,D643)</f>
        <v>4152211Average Per Ton100% Cycling</v>
      </c>
      <c r="F643">
        <v>0.28662490000000002</v>
      </c>
      <c r="G643">
        <v>0.32710679999999998</v>
      </c>
      <c r="H643">
        <v>0.30384030000000001</v>
      </c>
      <c r="I643">
        <v>87.847999999999999</v>
      </c>
      <c r="J643">
        <v>5.0102999999999996E-3</v>
      </c>
      <c r="K643">
        <v>2.5967199999999999E-2</v>
      </c>
      <c r="L643" s="1">
        <v>4.0481799999999998E-2</v>
      </c>
      <c r="M643" s="1">
        <v>5.4996499999999997E-2</v>
      </c>
      <c r="N643">
        <v>7.5953400000000004E-2</v>
      </c>
      <c r="O643">
        <v>-1.82562E-2</v>
      </c>
      <c r="P643">
        <v>2.7006999999999999E-3</v>
      </c>
      <c r="Q643">
        <v>1.7215399999999999E-2</v>
      </c>
      <c r="R643">
        <v>3.1730000000000001E-2</v>
      </c>
      <c r="S643">
        <v>5.2686900000000002E-2</v>
      </c>
      <c r="T643">
        <v>14</v>
      </c>
      <c r="U643">
        <v>17</v>
      </c>
    </row>
    <row r="644" spans="1:21">
      <c r="A644" s="12">
        <v>41522</v>
      </c>
      <c r="B644" s="13">
        <v>12</v>
      </c>
      <c r="C644" t="s">
        <v>38</v>
      </c>
      <c r="D644" t="s">
        <v>40</v>
      </c>
      <c r="E644" t="str">
        <f t="shared" si="10"/>
        <v>4152212Average Per Device50% Cycling</v>
      </c>
      <c r="F644">
        <v>1.763228</v>
      </c>
      <c r="G644">
        <v>1.8620749999999999</v>
      </c>
      <c r="H644">
        <v>1.8208500000000001</v>
      </c>
      <c r="I644">
        <v>89.378900000000002</v>
      </c>
      <c r="J644">
        <v>-7.9991000000000007E-2</v>
      </c>
      <c r="K644">
        <v>2.5668199999999999E-2</v>
      </c>
      <c r="L644" s="1">
        <v>9.8847500000000005E-2</v>
      </c>
      <c r="M644" s="1">
        <v>0.17202680000000001</v>
      </c>
      <c r="N644">
        <v>0.27768599999999999</v>
      </c>
      <c r="O644">
        <v>-0.1212167</v>
      </c>
      <c r="P644">
        <v>-1.5557400000000001E-2</v>
      </c>
      <c r="Q644">
        <v>5.7621800000000001E-2</v>
      </c>
      <c r="R644">
        <v>0.1308011</v>
      </c>
      <c r="S644">
        <v>0.23646030000000001</v>
      </c>
      <c r="T644">
        <v>14</v>
      </c>
      <c r="U644">
        <v>17</v>
      </c>
    </row>
    <row r="645" spans="1:21">
      <c r="A645" s="12">
        <v>41522</v>
      </c>
      <c r="B645" s="13">
        <v>12</v>
      </c>
      <c r="C645" t="s">
        <v>38</v>
      </c>
      <c r="D645" t="s">
        <v>41</v>
      </c>
      <c r="E645" t="str">
        <f t="shared" si="10"/>
        <v>4152212Average Per Device100% Cycling</v>
      </c>
      <c r="F645">
        <v>1.234769</v>
      </c>
      <c r="G645">
        <v>1.357829</v>
      </c>
      <c r="H645">
        <v>1.2794350000000001</v>
      </c>
      <c r="I645">
        <v>87.821899999999999</v>
      </c>
      <c r="J645">
        <v>-2.5357000000000001E-2</v>
      </c>
      <c r="K645">
        <v>6.2329000000000002E-2</v>
      </c>
      <c r="L645" s="1">
        <v>0.12306</v>
      </c>
      <c r="M645" s="1">
        <v>0.18379100000000001</v>
      </c>
      <c r="N645">
        <v>0.27147700000000002</v>
      </c>
      <c r="O645">
        <v>-0.1037506</v>
      </c>
      <c r="P645">
        <v>-1.6064599999999998E-2</v>
      </c>
      <c r="Q645">
        <v>4.4666400000000002E-2</v>
      </c>
      <c r="R645">
        <v>0.1053974</v>
      </c>
      <c r="S645">
        <v>0.19308339999999999</v>
      </c>
      <c r="T645">
        <v>14</v>
      </c>
      <c r="U645">
        <v>17</v>
      </c>
    </row>
    <row r="646" spans="1:21">
      <c r="A646" s="12">
        <v>41522</v>
      </c>
      <c r="B646" s="13">
        <v>12</v>
      </c>
      <c r="C646" t="s">
        <v>37</v>
      </c>
      <c r="D646" t="s">
        <v>40</v>
      </c>
      <c r="E646" t="str">
        <f t="shared" si="10"/>
        <v>4152212Average Per Premise50% Cycling</v>
      </c>
      <c r="F646">
        <v>1.9236880000000001</v>
      </c>
      <c r="G646">
        <v>2.0818509999999999</v>
      </c>
      <c r="H646">
        <v>2.0080830000000001</v>
      </c>
      <c r="I646">
        <v>89.378900000000002</v>
      </c>
      <c r="J646">
        <v>-3.93967E-2</v>
      </c>
      <c r="K646">
        <v>7.7323299999999998E-2</v>
      </c>
      <c r="L646" s="1">
        <v>0.1581632</v>
      </c>
      <c r="M646" s="1">
        <v>0.2390031</v>
      </c>
      <c r="N646">
        <v>0.35572310000000001</v>
      </c>
      <c r="O646">
        <v>-0.1131654</v>
      </c>
      <c r="P646">
        <v>3.5547E-3</v>
      </c>
      <c r="Q646">
        <v>8.43946E-2</v>
      </c>
      <c r="R646">
        <v>0.16523450000000001</v>
      </c>
      <c r="S646">
        <v>0.2819545</v>
      </c>
      <c r="T646">
        <v>14</v>
      </c>
      <c r="U646">
        <v>17</v>
      </c>
    </row>
    <row r="647" spans="1:21">
      <c r="A647" s="12">
        <v>41522</v>
      </c>
      <c r="B647" s="13">
        <v>12</v>
      </c>
      <c r="C647" t="s">
        <v>37</v>
      </c>
      <c r="D647" t="s">
        <v>41</v>
      </c>
      <c r="E647" t="str">
        <f t="shared" si="10"/>
        <v>4152212Average Per Premise100% Cycling</v>
      </c>
      <c r="F647">
        <v>1.380344</v>
      </c>
      <c r="G647">
        <v>1.521571</v>
      </c>
      <c r="H647">
        <v>1.4211720000000001</v>
      </c>
      <c r="I647">
        <v>87.821899999999999</v>
      </c>
      <c r="J647">
        <v>-2.4135400000000001E-2</v>
      </c>
      <c r="K647">
        <v>7.3562000000000002E-2</v>
      </c>
      <c r="L647" s="1">
        <v>0.14122689999999999</v>
      </c>
      <c r="M647" s="1">
        <v>0.20889179999999999</v>
      </c>
      <c r="N647">
        <v>0.30658920000000001</v>
      </c>
      <c r="O647">
        <v>-0.1245338</v>
      </c>
      <c r="P647">
        <v>-2.68364E-2</v>
      </c>
      <c r="Q647">
        <v>4.0828499999999997E-2</v>
      </c>
      <c r="R647">
        <v>0.1084934</v>
      </c>
      <c r="S647">
        <v>0.20619080000000001</v>
      </c>
      <c r="T647">
        <v>14</v>
      </c>
      <c r="U647">
        <v>17</v>
      </c>
    </row>
    <row r="648" spans="1:21">
      <c r="A648" s="12">
        <v>41522</v>
      </c>
      <c r="B648" s="13">
        <v>12</v>
      </c>
      <c r="C648" t="s">
        <v>39</v>
      </c>
      <c r="D648" t="s">
        <v>40</v>
      </c>
      <c r="E648" t="str">
        <f t="shared" si="10"/>
        <v>4152212Average Per Ton50% Cycling</v>
      </c>
      <c r="F648">
        <v>0.5076678</v>
      </c>
      <c r="G648">
        <v>0.5353156</v>
      </c>
      <c r="H648">
        <v>0.52203359999999999</v>
      </c>
      <c r="I648">
        <v>89.378900000000002</v>
      </c>
      <c r="J648">
        <v>-2.20021E-2</v>
      </c>
      <c r="K648">
        <v>7.3315000000000003E-3</v>
      </c>
      <c r="L648" s="1">
        <v>2.76479E-2</v>
      </c>
      <c r="M648" s="1">
        <v>4.7964199999999999E-2</v>
      </c>
      <c r="N648">
        <v>7.72978E-2</v>
      </c>
      <c r="O648">
        <v>-3.5284099999999999E-2</v>
      </c>
      <c r="P648">
        <v>-5.9505000000000001E-3</v>
      </c>
      <c r="Q648">
        <v>1.4365899999999999E-2</v>
      </c>
      <c r="R648">
        <v>3.4682200000000003E-2</v>
      </c>
      <c r="S648">
        <v>6.4015799999999998E-2</v>
      </c>
      <c r="T648">
        <v>14</v>
      </c>
      <c r="U648">
        <v>17</v>
      </c>
    </row>
    <row r="649" spans="1:21">
      <c r="A649" s="12">
        <v>41522</v>
      </c>
      <c r="B649" s="13">
        <v>12</v>
      </c>
      <c r="C649" t="s">
        <v>39</v>
      </c>
      <c r="D649" t="s">
        <v>41</v>
      </c>
      <c r="E649" t="str">
        <f t="shared" si="10"/>
        <v>4152212Average Per Ton100% Cycling</v>
      </c>
      <c r="F649">
        <v>0.34030959999999999</v>
      </c>
      <c r="G649">
        <v>0.38220100000000001</v>
      </c>
      <c r="H649">
        <v>0.35501579999999999</v>
      </c>
      <c r="I649">
        <v>87.821899999999999</v>
      </c>
      <c r="J649">
        <v>6.9649999999999996E-4</v>
      </c>
      <c r="K649">
        <v>2.5034799999999999E-2</v>
      </c>
      <c r="L649" s="1">
        <v>4.1891400000000002E-2</v>
      </c>
      <c r="M649" s="1">
        <v>5.8748000000000002E-2</v>
      </c>
      <c r="N649">
        <v>8.3086199999999999E-2</v>
      </c>
      <c r="O649">
        <v>-2.64887E-2</v>
      </c>
      <c r="P649">
        <v>-2.1503999999999998E-3</v>
      </c>
      <c r="Q649">
        <v>1.4706199999999999E-2</v>
      </c>
      <c r="R649">
        <v>3.1562800000000002E-2</v>
      </c>
      <c r="S649">
        <v>5.5900999999999999E-2</v>
      </c>
      <c r="T649">
        <v>14</v>
      </c>
      <c r="U649">
        <v>17</v>
      </c>
    </row>
    <row r="650" spans="1:21">
      <c r="A650" s="12">
        <v>41522</v>
      </c>
      <c r="B650" s="13">
        <v>13</v>
      </c>
      <c r="C650" t="s">
        <v>38</v>
      </c>
      <c r="D650" t="s">
        <v>40</v>
      </c>
      <c r="E650" t="str">
        <f t="shared" si="10"/>
        <v>4152213Average Per Device50% Cycling</v>
      </c>
      <c r="F650">
        <v>2.0987740000000001</v>
      </c>
      <c r="G650">
        <v>2.1462919999999999</v>
      </c>
      <c r="H650">
        <v>2.0987740000000001</v>
      </c>
      <c r="I650">
        <v>90.034199999999998</v>
      </c>
      <c r="J650">
        <v>-0.14699209999999999</v>
      </c>
      <c r="K650">
        <v>-3.20738E-2</v>
      </c>
      <c r="L650" s="1">
        <v>4.7518299999999999E-2</v>
      </c>
      <c r="M650" s="1">
        <v>0.12711030000000001</v>
      </c>
      <c r="N650">
        <v>0.24202860000000001</v>
      </c>
      <c r="O650">
        <v>-0.1945104</v>
      </c>
      <c r="P650">
        <v>-7.9592099999999999E-2</v>
      </c>
      <c r="Q650">
        <v>0</v>
      </c>
      <c r="R650">
        <v>7.9592099999999999E-2</v>
      </c>
      <c r="S650">
        <v>0.1945104</v>
      </c>
      <c r="T650">
        <v>14</v>
      </c>
      <c r="U650">
        <v>17</v>
      </c>
    </row>
    <row r="651" spans="1:21">
      <c r="A651" s="12">
        <v>41522</v>
      </c>
      <c r="B651" s="13">
        <v>13</v>
      </c>
      <c r="C651" t="s">
        <v>38</v>
      </c>
      <c r="D651" t="s">
        <v>41</v>
      </c>
      <c r="E651" t="str">
        <f t="shared" si="10"/>
        <v>4152213Average Per Device100% Cycling</v>
      </c>
      <c r="F651">
        <v>1.406596</v>
      </c>
      <c r="G651">
        <v>1.4927809999999999</v>
      </c>
      <c r="H651">
        <v>1.406596</v>
      </c>
      <c r="I651">
        <v>88.3446</v>
      </c>
      <c r="J651">
        <v>-7.0282800000000006E-2</v>
      </c>
      <c r="K651">
        <v>2.2159600000000002E-2</v>
      </c>
      <c r="L651" s="1">
        <v>8.6184999999999998E-2</v>
      </c>
      <c r="M651" s="1">
        <v>0.15021029999999999</v>
      </c>
      <c r="N651">
        <v>0.2426528</v>
      </c>
      <c r="O651">
        <v>-0.15646779999999999</v>
      </c>
      <c r="P651">
        <v>-6.4025399999999996E-2</v>
      </c>
      <c r="Q651">
        <v>0</v>
      </c>
      <c r="R651">
        <v>6.4025399999999996E-2</v>
      </c>
      <c r="S651">
        <v>0.15646779999999999</v>
      </c>
      <c r="T651">
        <v>14</v>
      </c>
      <c r="U651">
        <v>17</v>
      </c>
    </row>
    <row r="652" spans="1:21">
      <c r="A652" s="12">
        <v>41522</v>
      </c>
      <c r="B652" s="13">
        <v>13</v>
      </c>
      <c r="C652" t="s">
        <v>37</v>
      </c>
      <c r="D652" t="s">
        <v>40</v>
      </c>
      <c r="E652" t="str">
        <f t="shared" si="10"/>
        <v>4152213Average Per Premise50% Cycling</v>
      </c>
      <c r="F652">
        <v>2.3156479999999999</v>
      </c>
      <c r="G652">
        <v>2.4007149999999999</v>
      </c>
      <c r="H652">
        <v>2.3156479999999999</v>
      </c>
      <c r="I652">
        <v>90.034199999999998</v>
      </c>
      <c r="J652">
        <v>-0.13029479999999999</v>
      </c>
      <c r="K652">
        <v>-3.0571999999999999E-3</v>
      </c>
      <c r="L652" s="1">
        <v>8.5067299999999998E-2</v>
      </c>
      <c r="M652" s="1">
        <v>0.1731917</v>
      </c>
      <c r="N652">
        <v>0.30042940000000001</v>
      </c>
      <c r="O652">
        <v>-0.2153621</v>
      </c>
      <c r="P652">
        <v>-8.8124400000000006E-2</v>
      </c>
      <c r="Q652">
        <v>0</v>
      </c>
      <c r="R652">
        <v>8.8124400000000006E-2</v>
      </c>
      <c r="S652">
        <v>0.2153621</v>
      </c>
      <c r="T652">
        <v>14</v>
      </c>
      <c r="U652">
        <v>17</v>
      </c>
    </row>
    <row r="653" spans="1:21">
      <c r="A653" s="12">
        <v>41522</v>
      </c>
      <c r="B653" s="13">
        <v>13</v>
      </c>
      <c r="C653" t="s">
        <v>37</v>
      </c>
      <c r="D653" t="s">
        <v>41</v>
      </c>
      <c r="E653" t="str">
        <f t="shared" si="10"/>
        <v>4152213Average Per Premise100% Cycling</v>
      </c>
      <c r="F653">
        <v>1.572316</v>
      </c>
      <c r="G653">
        <v>1.6833910000000001</v>
      </c>
      <c r="H653">
        <v>1.572316</v>
      </c>
      <c r="I653">
        <v>88.3446</v>
      </c>
      <c r="J653">
        <v>-6.3842499999999996E-2</v>
      </c>
      <c r="K653">
        <v>3.95007E-2</v>
      </c>
      <c r="L653" s="1">
        <v>0.11107590000000001</v>
      </c>
      <c r="M653" s="1">
        <v>0.18265100000000001</v>
      </c>
      <c r="N653">
        <v>0.28599419999999998</v>
      </c>
      <c r="O653">
        <v>-0.1749183</v>
      </c>
      <c r="P653">
        <v>-7.1575200000000005E-2</v>
      </c>
      <c r="Q653">
        <v>0</v>
      </c>
      <c r="R653">
        <v>7.1575200000000005E-2</v>
      </c>
      <c r="S653">
        <v>0.1749183</v>
      </c>
      <c r="T653">
        <v>14</v>
      </c>
      <c r="U653">
        <v>17</v>
      </c>
    </row>
    <row r="654" spans="1:21">
      <c r="A654" s="12">
        <v>41522</v>
      </c>
      <c r="B654" s="13">
        <v>13</v>
      </c>
      <c r="C654" t="s">
        <v>39</v>
      </c>
      <c r="D654" t="s">
        <v>40</v>
      </c>
      <c r="E654" t="str">
        <f t="shared" si="10"/>
        <v>4152213Average Per Ton50% Cycling</v>
      </c>
      <c r="F654">
        <v>0.60211289999999995</v>
      </c>
      <c r="G654">
        <v>0.61743230000000004</v>
      </c>
      <c r="H654">
        <v>0.60211289999999995</v>
      </c>
      <c r="I654">
        <v>90.034199999999998</v>
      </c>
      <c r="J654">
        <v>-3.92869E-2</v>
      </c>
      <c r="K654">
        <v>-7.0251000000000003E-3</v>
      </c>
      <c r="L654" s="1">
        <v>1.53194E-2</v>
      </c>
      <c r="M654" s="1">
        <v>3.76639E-2</v>
      </c>
      <c r="N654">
        <v>6.9925699999999993E-2</v>
      </c>
      <c r="O654">
        <v>-5.4606300000000003E-2</v>
      </c>
      <c r="P654">
        <v>-2.23445E-2</v>
      </c>
      <c r="Q654">
        <v>0</v>
      </c>
      <c r="R654">
        <v>2.23445E-2</v>
      </c>
      <c r="S654">
        <v>5.4606300000000003E-2</v>
      </c>
      <c r="T654">
        <v>14</v>
      </c>
      <c r="U654">
        <v>17</v>
      </c>
    </row>
    <row r="655" spans="1:21">
      <c r="A655" s="12">
        <v>41522</v>
      </c>
      <c r="B655" s="13">
        <v>13</v>
      </c>
      <c r="C655" t="s">
        <v>39</v>
      </c>
      <c r="D655" t="s">
        <v>41</v>
      </c>
      <c r="E655" t="str">
        <f t="shared" si="10"/>
        <v>4152213Average Per Ton100% Cycling</v>
      </c>
      <c r="F655">
        <v>0.39062530000000001</v>
      </c>
      <c r="G655">
        <v>0.4205373</v>
      </c>
      <c r="H655">
        <v>0.39062530000000001</v>
      </c>
      <c r="I655">
        <v>88.3446</v>
      </c>
      <c r="J655">
        <v>-1.39545E-2</v>
      </c>
      <c r="K655">
        <v>1.1962199999999999E-2</v>
      </c>
      <c r="L655" s="1">
        <v>2.9912000000000001E-2</v>
      </c>
      <c r="M655" s="1">
        <v>4.7861800000000003E-2</v>
      </c>
      <c r="N655">
        <v>7.3778499999999997E-2</v>
      </c>
      <c r="O655">
        <v>-4.3866500000000003E-2</v>
      </c>
      <c r="P655">
        <v>-1.7949799999999998E-2</v>
      </c>
      <c r="Q655">
        <v>0</v>
      </c>
      <c r="R655">
        <v>1.7949799999999998E-2</v>
      </c>
      <c r="S655">
        <v>4.3866500000000003E-2</v>
      </c>
      <c r="T655">
        <v>14</v>
      </c>
      <c r="U655">
        <v>17</v>
      </c>
    </row>
    <row r="656" spans="1:21">
      <c r="A656" s="12">
        <v>41522</v>
      </c>
      <c r="B656" s="13">
        <v>14</v>
      </c>
      <c r="C656" t="s">
        <v>38</v>
      </c>
      <c r="D656" t="s">
        <v>40</v>
      </c>
      <c r="E656" t="str">
        <f t="shared" si="10"/>
        <v>4152214Average Per Device50% Cycling</v>
      </c>
      <c r="F656">
        <v>1.8076589999999999</v>
      </c>
      <c r="G656">
        <v>2.2496339999999999</v>
      </c>
      <c r="H656">
        <v>2.1998280000000001</v>
      </c>
      <c r="I656">
        <v>90.618899999999996</v>
      </c>
      <c r="J656">
        <v>0.2647834</v>
      </c>
      <c r="K656">
        <v>0.36946950000000001</v>
      </c>
      <c r="L656" s="1">
        <v>0.4419748</v>
      </c>
      <c r="M656" s="1">
        <v>0.5144801</v>
      </c>
      <c r="N656">
        <v>0.61916610000000005</v>
      </c>
      <c r="O656">
        <v>0.21497720000000001</v>
      </c>
      <c r="P656">
        <v>0.31966329999999998</v>
      </c>
      <c r="Q656">
        <v>0.39216859999999998</v>
      </c>
      <c r="R656">
        <v>0.46467389999999997</v>
      </c>
      <c r="S656">
        <v>0.56935999999999998</v>
      </c>
      <c r="T656">
        <v>14</v>
      </c>
      <c r="U656">
        <v>17</v>
      </c>
    </row>
    <row r="657" spans="1:21">
      <c r="A657" s="12">
        <v>41522</v>
      </c>
      <c r="B657" s="13">
        <v>14</v>
      </c>
      <c r="C657" t="s">
        <v>38</v>
      </c>
      <c r="D657" t="s">
        <v>41</v>
      </c>
      <c r="E657" t="str">
        <f t="shared" si="10"/>
        <v>4152214Average Per Device100% Cycling</v>
      </c>
      <c r="F657">
        <v>1.0735319999999999</v>
      </c>
      <c r="G657">
        <v>1.5470390000000001</v>
      </c>
      <c r="H657">
        <v>1.457721</v>
      </c>
      <c r="I657">
        <v>89.141999999999996</v>
      </c>
      <c r="J657">
        <v>0.32776270000000002</v>
      </c>
      <c r="K657">
        <v>0.4138696</v>
      </c>
      <c r="L657" s="1">
        <v>0.47350690000000001</v>
      </c>
      <c r="M657" s="1">
        <v>0.53314430000000002</v>
      </c>
      <c r="N657">
        <v>0.6192512</v>
      </c>
      <c r="O657">
        <v>0.2384452</v>
      </c>
      <c r="P657">
        <v>0.32455210000000001</v>
      </c>
      <c r="Q657">
        <v>0.38418950000000002</v>
      </c>
      <c r="R657">
        <v>0.44382690000000002</v>
      </c>
      <c r="S657">
        <v>0.52993380000000001</v>
      </c>
      <c r="T657">
        <v>14</v>
      </c>
      <c r="U657">
        <v>17</v>
      </c>
    </row>
    <row r="658" spans="1:21">
      <c r="A658" s="12">
        <v>41522</v>
      </c>
      <c r="B658" s="13">
        <v>14</v>
      </c>
      <c r="C658" t="s">
        <v>37</v>
      </c>
      <c r="D658" t="s">
        <v>40</v>
      </c>
      <c r="E658" t="str">
        <f t="shared" si="10"/>
        <v>4152214Average Per Premise50% Cycling</v>
      </c>
      <c r="F658">
        <v>1.9915560000000001</v>
      </c>
      <c r="G658">
        <v>2.5280019999999999</v>
      </c>
      <c r="H658">
        <v>2.4384239999999999</v>
      </c>
      <c r="I658">
        <v>90.618899999999996</v>
      </c>
      <c r="J658">
        <v>0.3370165</v>
      </c>
      <c r="K658">
        <v>0.4548412</v>
      </c>
      <c r="L658" s="1">
        <v>0.53644619999999998</v>
      </c>
      <c r="M658" s="1">
        <v>0.61805120000000002</v>
      </c>
      <c r="N658">
        <v>0.73587590000000003</v>
      </c>
      <c r="O658">
        <v>0.2474391</v>
      </c>
      <c r="P658">
        <v>0.36526380000000003</v>
      </c>
      <c r="Q658">
        <v>0.44686880000000001</v>
      </c>
      <c r="R658">
        <v>0.52847379999999999</v>
      </c>
      <c r="S658">
        <v>0.6462985</v>
      </c>
      <c r="T658">
        <v>14</v>
      </c>
      <c r="U658">
        <v>17</v>
      </c>
    </row>
    <row r="659" spans="1:21">
      <c r="A659" s="12">
        <v>41522</v>
      </c>
      <c r="B659" s="13">
        <v>14</v>
      </c>
      <c r="C659" t="s">
        <v>37</v>
      </c>
      <c r="D659" t="s">
        <v>41</v>
      </c>
      <c r="E659" t="str">
        <f t="shared" si="10"/>
        <v>4152214Average Per Premise100% Cycling</v>
      </c>
      <c r="F659">
        <v>1.1840809999999999</v>
      </c>
      <c r="G659">
        <v>1.736469</v>
      </c>
      <c r="H659">
        <v>1.621891</v>
      </c>
      <c r="I659">
        <v>89.141999999999996</v>
      </c>
      <c r="J659">
        <v>0.39209729999999998</v>
      </c>
      <c r="K659">
        <v>0.48679879999999998</v>
      </c>
      <c r="L659" s="1">
        <v>0.55238869999999995</v>
      </c>
      <c r="M659" s="1">
        <v>0.61797860000000004</v>
      </c>
      <c r="N659">
        <v>0.71267999999999998</v>
      </c>
      <c r="O659">
        <v>0.27751920000000002</v>
      </c>
      <c r="P659">
        <v>0.37222060000000001</v>
      </c>
      <c r="Q659">
        <v>0.43781049999999999</v>
      </c>
      <c r="R659">
        <v>0.50340039999999997</v>
      </c>
      <c r="S659">
        <v>0.59810189999999996</v>
      </c>
      <c r="T659">
        <v>14</v>
      </c>
      <c r="U659">
        <v>17</v>
      </c>
    </row>
    <row r="660" spans="1:21">
      <c r="A660" s="12">
        <v>41522</v>
      </c>
      <c r="B660" s="13">
        <v>14</v>
      </c>
      <c r="C660" t="s">
        <v>39</v>
      </c>
      <c r="D660" t="s">
        <v>40</v>
      </c>
      <c r="E660" t="str">
        <f t="shared" si="10"/>
        <v>4152214Average Per Ton50% Cycling</v>
      </c>
      <c r="F660">
        <v>0.51829910000000001</v>
      </c>
      <c r="G660">
        <v>0.6490532</v>
      </c>
      <c r="H660">
        <v>0.63294919999999999</v>
      </c>
      <c r="I660">
        <v>90.618899999999996</v>
      </c>
      <c r="J660">
        <v>8.11138E-2</v>
      </c>
      <c r="K660">
        <v>0.1104417</v>
      </c>
      <c r="L660" s="1">
        <v>0.13075410000000001</v>
      </c>
      <c r="M660" s="1">
        <v>0.15106649999999999</v>
      </c>
      <c r="N660">
        <v>0.18039430000000001</v>
      </c>
      <c r="O660">
        <v>6.5009800000000006E-2</v>
      </c>
      <c r="P660">
        <v>9.4337699999999997E-2</v>
      </c>
      <c r="Q660">
        <v>0.1146501</v>
      </c>
      <c r="R660">
        <v>0.13496250000000001</v>
      </c>
      <c r="S660">
        <v>0.1642903</v>
      </c>
      <c r="T660">
        <v>14</v>
      </c>
      <c r="U660">
        <v>17</v>
      </c>
    </row>
    <row r="661" spans="1:21">
      <c r="A661" s="12">
        <v>41522</v>
      </c>
      <c r="B661" s="13">
        <v>14</v>
      </c>
      <c r="C661" t="s">
        <v>39</v>
      </c>
      <c r="D661" t="s">
        <v>41</v>
      </c>
      <c r="E661" t="str">
        <f t="shared" si="10"/>
        <v>4152214Average Per Ton100% Cycling</v>
      </c>
      <c r="F661">
        <v>0.29843150000000002</v>
      </c>
      <c r="G661">
        <v>0.44181939999999997</v>
      </c>
      <c r="H661">
        <v>0.41039369999999997</v>
      </c>
      <c r="I661">
        <v>89.141999999999996</v>
      </c>
      <c r="J661">
        <v>0.10135379999999999</v>
      </c>
      <c r="K661">
        <v>0.12618789999999999</v>
      </c>
      <c r="L661" s="1">
        <v>0.14338790000000001</v>
      </c>
      <c r="M661" s="1">
        <v>0.16058790000000001</v>
      </c>
      <c r="N661">
        <v>0.1854219</v>
      </c>
      <c r="O661">
        <v>6.9928100000000007E-2</v>
      </c>
      <c r="P661">
        <v>9.4762100000000002E-2</v>
      </c>
      <c r="Q661">
        <v>0.11196209999999999</v>
      </c>
      <c r="R661">
        <v>0.1291621</v>
      </c>
      <c r="S661">
        <v>0.1539962</v>
      </c>
      <c r="T661">
        <v>14</v>
      </c>
      <c r="U661">
        <v>17</v>
      </c>
    </row>
    <row r="662" spans="1:21">
      <c r="A662" s="12">
        <v>41522</v>
      </c>
      <c r="B662" s="13">
        <v>15</v>
      </c>
      <c r="C662" t="s">
        <v>38</v>
      </c>
      <c r="D662" t="s">
        <v>40</v>
      </c>
      <c r="E662" t="str">
        <f t="shared" si="10"/>
        <v>4152215Average Per Device50% Cycling</v>
      </c>
      <c r="F662">
        <v>1.88354</v>
      </c>
      <c r="G662">
        <v>2.3862830000000002</v>
      </c>
      <c r="H662">
        <v>2.3334510000000002</v>
      </c>
      <c r="I662">
        <v>90.796499999999995</v>
      </c>
      <c r="J662">
        <v>0.325762</v>
      </c>
      <c r="K662">
        <v>0.43032350000000003</v>
      </c>
      <c r="L662" s="1">
        <v>0.50274240000000003</v>
      </c>
      <c r="M662" s="1">
        <v>0.57516129999999999</v>
      </c>
      <c r="N662">
        <v>0.67972279999999996</v>
      </c>
      <c r="O662">
        <v>0.27293060000000002</v>
      </c>
      <c r="P662">
        <v>0.37749199999999999</v>
      </c>
      <c r="Q662">
        <v>0.44991100000000001</v>
      </c>
      <c r="R662">
        <v>0.52232990000000001</v>
      </c>
      <c r="S662">
        <v>0.62689139999999999</v>
      </c>
      <c r="T662">
        <v>14</v>
      </c>
      <c r="U662">
        <v>17</v>
      </c>
    </row>
    <row r="663" spans="1:21">
      <c r="A663" s="12">
        <v>41522</v>
      </c>
      <c r="B663" s="13">
        <v>15</v>
      </c>
      <c r="C663" t="s">
        <v>38</v>
      </c>
      <c r="D663" t="s">
        <v>41</v>
      </c>
      <c r="E663" t="str">
        <f t="shared" si="10"/>
        <v>4152215Average Per Device100% Cycling</v>
      </c>
      <c r="F663">
        <v>0.98392469999999999</v>
      </c>
      <c r="G663">
        <v>1.651791</v>
      </c>
      <c r="H663">
        <v>1.5564260000000001</v>
      </c>
      <c r="I663">
        <v>89.281499999999994</v>
      </c>
      <c r="J663">
        <v>0.52331039999999995</v>
      </c>
      <c r="K663">
        <v>0.60871540000000002</v>
      </c>
      <c r="L663" s="1">
        <v>0.66786670000000004</v>
      </c>
      <c r="M663" s="1">
        <v>0.72701800000000005</v>
      </c>
      <c r="N663">
        <v>0.81242309999999995</v>
      </c>
      <c r="O663">
        <v>0.42794510000000002</v>
      </c>
      <c r="P663">
        <v>0.51335010000000003</v>
      </c>
      <c r="Q663">
        <v>0.57250140000000005</v>
      </c>
      <c r="R663">
        <v>0.63165269999999996</v>
      </c>
      <c r="S663">
        <v>0.71705779999999997</v>
      </c>
      <c r="T663">
        <v>14</v>
      </c>
      <c r="U663">
        <v>17</v>
      </c>
    </row>
    <row r="664" spans="1:21">
      <c r="A664" s="12">
        <v>41522</v>
      </c>
      <c r="B664" s="13">
        <v>15</v>
      </c>
      <c r="C664" t="s">
        <v>37</v>
      </c>
      <c r="D664" t="s">
        <v>40</v>
      </c>
      <c r="E664" t="str">
        <f t="shared" si="10"/>
        <v>4152215Average Per Premise50% Cycling</v>
      </c>
      <c r="F664">
        <v>2.078449</v>
      </c>
      <c r="G664">
        <v>2.6983969999999999</v>
      </c>
      <c r="H664">
        <v>2.6027819999999999</v>
      </c>
      <c r="I664">
        <v>90.796499999999995</v>
      </c>
      <c r="J664">
        <v>0.41811749999999998</v>
      </c>
      <c r="K664">
        <v>0.53736110000000004</v>
      </c>
      <c r="L664" s="1">
        <v>0.61994890000000002</v>
      </c>
      <c r="M664" s="1">
        <v>0.70253659999999996</v>
      </c>
      <c r="N664">
        <v>0.82178030000000002</v>
      </c>
      <c r="O664">
        <v>0.32250210000000001</v>
      </c>
      <c r="P664">
        <v>0.44174570000000002</v>
      </c>
      <c r="Q664">
        <v>0.52433350000000001</v>
      </c>
      <c r="R664">
        <v>0.6069213</v>
      </c>
      <c r="S664">
        <v>0.7261649</v>
      </c>
      <c r="T664">
        <v>14</v>
      </c>
      <c r="U664">
        <v>17</v>
      </c>
    </row>
    <row r="665" spans="1:21">
      <c r="A665" s="12">
        <v>41522</v>
      </c>
      <c r="B665" s="13">
        <v>15</v>
      </c>
      <c r="C665" t="s">
        <v>37</v>
      </c>
      <c r="D665" t="s">
        <v>41</v>
      </c>
      <c r="E665" t="str">
        <f t="shared" si="10"/>
        <v>4152215Average Per Premise100% Cycling</v>
      </c>
      <c r="F665">
        <v>1.076654</v>
      </c>
      <c r="G665">
        <v>1.8791580000000001</v>
      </c>
      <c r="H665">
        <v>1.7551650000000001</v>
      </c>
      <c r="I665">
        <v>89.281499999999994</v>
      </c>
      <c r="J665">
        <v>0.64146400000000003</v>
      </c>
      <c r="K665">
        <v>0.73660800000000004</v>
      </c>
      <c r="L665" s="1">
        <v>0.80250440000000001</v>
      </c>
      <c r="M665" s="1">
        <v>0.86840090000000003</v>
      </c>
      <c r="N665">
        <v>0.96354479999999998</v>
      </c>
      <c r="O665">
        <v>0.51747069999999995</v>
      </c>
      <c r="P665">
        <v>0.61261469999999996</v>
      </c>
      <c r="Q665">
        <v>0.67851110000000003</v>
      </c>
      <c r="R665">
        <v>0.74440759999999995</v>
      </c>
      <c r="S665">
        <v>0.83955159999999995</v>
      </c>
      <c r="T665">
        <v>14</v>
      </c>
      <c r="U665">
        <v>17</v>
      </c>
    </row>
    <row r="666" spans="1:21">
      <c r="A666" s="12">
        <v>41522</v>
      </c>
      <c r="B666" s="13">
        <v>15</v>
      </c>
      <c r="C666" t="s">
        <v>39</v>
      </c>
      <c r="D666" t="s">
        <v>40</v>
      </c>
      <c r="E666" t="str">
        <f t="shared" si="10"/>
        <v>4152215Average Per Ton50% Cycling</v>
      </c>
      <c r="F666">
        <v>0.53536720000000004</v>
      </c>
      <c r="G666">
        <v>0.69357150000000001</v>
      </c>
      <c r="H666">
        <v>0.67636289999999999</v>
      </c>
      <c r="I666">
        <v>90.796499999999995</v>
      </c>
      <c r="J666">
        <v>0.1084716</v>
      </c>
      <c r="K666">
        <v>0.13785410000000001</v>
      </c>
      <c r="L666" s="1">
        <v>0.15820429999999999</v>
      </c>
      <c r="M666" s="1">
        <v>0.1785545</v>
      </c>
      <c r="N666">
        <v>0.20793700000000001</v>
      </c>
      <c r="O666">
        <v>9.1262999999999997E-2</v>
      </c>
      <c r="P666">
        <v>0.1206455</v>
      </c>
      <c r="Q666">
        <v>0.1409957</v>
      </c>
      <c r="R666">
        <v>0.16134599999999999</v>
      </c>
      <c r="S666">
        <v>0.1907285</v>
      </c>
      <c r="T666">
        <v>14</v>
      </c>
      <c r="U666">
        <v>17</v>
      </c>
    </row>
    <row r="667" spans="1:21">
      <c r="A667" s="12">
        <v>41522</v>
      </c>
      <c r="B667" s="13">
        <v>15</v>
      </c>
      <c r="C667" t="s">
        <v>39</v>
      </c>
      <c r="D667" t="s">
        <v>41</v>
      </c>
      <c r="E667" t="str">
        <f t="shared" si="10"/>
        <v>4152215Average Per Ton100% Cycling</v>
      </c>
      <c r="F667">
        <v>0.26948040000000001</v>
      </c>
      <c r="G667">
        <v>0.4686863</v>
      </c>
      <c r="H667">
        <v>0.4353496</v>
      </c>
      <c r="I667">
        <v>89.281499999999994</v>
      </c>
      <c r="J667">
        <v>0.15814629999999999</v>
      </c>
      <c r="K667">
        <v>0.1824047</v>
      </c>
      <c r="L667" s="1">
        <v>0.19920589999999999</v>
      </c>
      <c r="M667" s="1">
        <v>0.21600720000000001</v>
      </c>
      <c r="N667">
        <v>0.2402656</v>
      </c>
      <c r="O667">
        <v>0.12480960000000001</v>
      </c>
      <c r="P667">
        <v>0.1490679</v>
      </c>
      <c r="Q667">
        <v>0.16586919999999999</v>
      </c>
      <c r="R667">
        <v>0.18267050000000001</v>
      </c>
      <c r="S667">
        <v>0.2069288</v>
      </c>
      <c r="T667">
        <v>14</v>
      </c>
      <c r="U667">
        <v>17</v>
      </c>
    </row>
    <row r="668" spans="1:21">
      <c r="A668" s="12">
        <v>41522</v>
      </c>
      <c r="B668" s="13">
        <v>16</v>
      </c>
      <c r="C668" t="s">
        <v>38</v>
      </c>
      <c r="D668" t="s">
        <v>40</v>
      </c>
      <c r="E668" t="str">
        <f t="shared" si="10"/>
        <v>4152216Average Per Device50% Cycling</v>
      </c>
      <c r="F668">
        <v>2.0699900000000002</v>
      </c>
      <c r="G668">
        <v>2.7508059999999999</v>
      </c>
      <c r="H668">
        <v>2.6899039999999999</v>
      </c>
      <c r="I668">
        <v>90.502099999999999</v>
      </c>
      <c r="J668">
        <v>0.50004820000000005</v>
      </c>
      <c r="K668">
        <v>0.60684729999999998</v>
      </c>
      <c r="L668" s="1">
        <v>0.68081619999999998</v>
      </c>
      <c r="M668" s="1">
        <v>0.75478500000000004</v>
      </c>
      <c r="N668">
        <v>0.86158420000000002</v>
      </c>
      <c r="O668">
        <v>0.43914629999999999</v>
      </c>
      <c r="P668">
        <v>0.54594549999999997</v>
      </c>
      <c r="Q668">
        <v>0.61991430000000003</v>
      </c>
      <c r="R668">
        <v>0.69388309999999997</v>
      </c>
      <c r="S668">
        <v>0.80068229999999996</v>
      </c>
      <c r="T668">
        <v>14</v>
      </c>
      <c r="U668">
        <v>17</v>
      </c>
    </row>
    <row r="669" spans="1:21">
      <c r="A669" s="12">
        <v>41522</v>
      </c>
      <c r="B669" s="13">
        <v>16</v>
      </c>
      <c r="C669" t="s">
        <v>38</v>
      </c>
      <c r="D669" t="s">
        <v>41</v>
      </c>
      <c r="E669" t="str">
        <f t="shared" si="10"/>
        <v>4152216Average Per Device100% Cycling</v>
      </c>
      <c r="F669">
        <v>1.036783</v>
      </c>
      <c r="G669">
        <v>1.822525</v>
      </c>
      <c r="H669">
        <v>1.7173020000000001</v>
      </c>
      <c r="I669">
        <v>89.376300000000001</v>
      </c>
      <c r="J669">
        <v>0.63742940000000003</v>
      </c>
      <c r="K669">
        <v>0.72505350000000002</v>
      </c>
      <c r="L669" s="1">
        <v>0.78574169999999999</v>
      </c>
      <c r="M669" s="1">
        <v>0.84642989999999996</v>
      </c>
      <c r="N669">
        <v>0.93405400000000005</v>
      </c>
      <c r="O669">
        <v>0.53220679999999998</v>
      </c>
      <c r="P669">
        <v>0.61983089999999996</v>
      </c>
      <c r="Q669">
        <v>0.68051910000000004</v>
      </c>
      <c r="R669">
        <v>0.74120730000000001</v>
      </c>
      <c r="S669">
        <v>0.8288314</v>
      </c>
      <c r="T669">
        <v>14</v>
      </c>
      <c r="U669">
        <v>17</v>
      </c>
    </row>
    <row r="670" spans="1:21">
      <c r="A670" s="12">
        <v>41522</v>
      </c>
      <c r="B670" s="13">
        <v>16</v>
      </c>
      <c r="C670" t="s">
        <v>37</v>
      </c>
      <c r="D670" t="s">
        <v>40</v>
      </c>
      <c r="E670" t="str">
        <f t="shared" si="10"/>
        <v>4152216Average Per Premise50% Cycling</v>
      </c>
      <c r="F670">
        <v>2.290508</v>
      </c>
      <c r="G670">
        <v>3.058983</v>
      </c>
      <c r="H670">
        <v>2.9505910000000002</v>
      </c>
      <c r="I670">
        <v>90.502099999999999</v>
      </c>
      <c r="J670">
        <v>0.56523449999999997</v>
      </c>
      <c r="K670">
        <v>0.685311</v>
      </c>
      <c r="L670" s="1">
        <v>0.76847549999999998</v>
      </c>
      <c r="M670" s="1">
        <v>0.85164010000000001</v>
      </c>
      <c r="N670">
        <v>0.97171649999999998</v>
      </c>
      <c r="O670">
        <v>0.45684209999999997</v>
      </c>
      <c r="P670">
        <v>0.5769185</v>
      </c>
      <c r="Q670">
        <v>0.66008310000000003</v>
      </c>
      <c r="R670">
        <v>0.74324760000000001</v>
      </c>
      <c r="S670">
        <v>0.86332399999999998</v>
      </c>
      <c r="T670">
        <v>14</v>
      </c>
      <c r="U670">
        <v>17</v>
      </c>
    </row>
    <row r="671" spans="1:21">
      <c r="A671" s="12">
        <v>41522</v>
      </c>
      <c r="B671" s="13">
        <v>16</v>
      </c>
      <c r="C671" t="s">
        <v>37</v>
      </c>
      <c r="D671" t="s">
        <v>41</v>
      </c>
      <c r="E671" t="str">
        <f t="shared" si="10"/>
        <v>4152216Average Per Premise100% Cycling</v>
      </c>
      <c r="F671">
        <v>1.140792</v>
      </c>
      <c r="G671">
        <v>2.0287730000000002</v>
      </c>
      <c r="H671">
        <v>1.8949069999999999</v>
      </c>
      <c r="I671">
        <v>89.376300000000001</v>
      </c>
      <c r="J671">
        <v>0.7268888</v>
      </c>
      <c r="K671">
        <v>0.82206310000000005</v>
      </c>
      <c r="L671" s="1">
        <v>0.88798049999999995</v>
      </c>
      <c r="M671" s="1">
        <v>0.95389780000000002</v>
      </c>
      <c r="N671">
        <v>1.049072</v>
      </c>
      <c r="O671">
        <v>0.59302350000000004</v>
      </c>
      <c r="P671">
        <v>0.68819770000000002</v>
      </c>
      <c r="Q671">
        <v>0.75411510000000004</v>
      </c>
      <c r="R671">
        <v>0.82003250000000005</v>
      </c>
      <c r="S671">
        <v>0.91520670000000004</v>
      </c>
      <c r="T671">
        <v>14</v>
      </c>
      <c r="U671">
        <v>17</v>
      </c>
    </row>
    <row r="672" spans="1:21">
      <c r="A672" s="12">
        <v>41522</v>
      </c>
      <c r="B672" s="13">
        <v>16</v>
      </c>
      <c r="C672" t="s">
        <v>39</v>
      </c>
      <c r="D672" t="s">
        <v>40</v>
      </c>
      <c r="E672" t="str">
        <f t="shared" si="10"/>
        <v>4152216Average Per Ton50% Cycling</v>
      </c>
      <c r="F672">
        <v>0.5891824</v>
      </c>
      <c r="G672">
        <v>0.79625449999999998</v>
      </c>
      <c r="H672">
        <v>0.77649829999999997</v>
      </c>
      <c r="I672">
        <v>90.502099999999999</v>
      </c>
      <c r="J672">
        <v>0.15615509999999999</v>
      </c>
      <c r="K672">
        <v>0.18623729999999999</v>
      </c>
      <c r="L672" s="1">
        <v>0.20707210000000001</v>
      </c>
      <c r="M672" s="1">
        <v>0.2279069</v>
      </c>
      <c r="N672">
        <v>0.25798900000000002</v>
      </c>
      <c r="O672">
        <v>0.13639889999999999</v>
      </c>
      <c r="P672">
        <v>0.16648099999999999</v>
      </c>
      <c r="Q672">
        <v>0.1873158</v>
      </c>
      <c r="R672">
        <v>0.20815059999999999</v>
      </c>
      <c r="S672">
        <v>0.23823279999999999</v>
      </c>
      <c r="T672">
        <v>14</v>
      </c>
      <c r="U672">
        <v>17</v>
      </c>
    </row>
    <row r="673" spans="1:21">
      <c r="A673" s="12">
        <v>41522</v>
      </c>
      <c r="B673" s="13">
        <v>16</v>
      </c>
      <c r="C673" t="s">
        <v>39</v>
      </c>
      <c r="D673" t="s">
        <v>41</v>
      </c>
      <c r="E673" t="str">
        <f t="shared" si="10"/>
        <v>4152216Average Per Ton100% Cycling</v>
      </c>
      <c r="F673">
        <v>0.28421859999999999</v>
      </c>
      <c r="G673">
        <v>0.51681790000000005</v>
      </c>
      <c r="H673">
        <v>0.48005769999999998</v>
      </c>
      <c r="I673">
        <v>89.376300000000001</v>
      </c>
      <c r="J673">
        <v>0.19070100000000001</v>
      </c>
      <c r="K673">
        <v>0.2154549</v>
      </c>
      <c r="L673" s="1">
        <v>0.23259930000000001</v>
      </c>
      <c r="M673" s="1">
        <v>0.24974370000000001</v>
      </c>
      <c r="N673">
        <v>0.27449750000000001</v>
      </c>
      <c r="O673">
        <v>0.15394079999999999</v>
      </c>
      <c r="P673">
        <v>0.17869460000000001</v>
      </c>
      <c r="Q673">
        <v>0.19583900000000001</v>
      </c>
      <c r="R673">
        <v>0.21298349999999999</v>
      </c>
      <c r="S673">
        <v>0.23773730000000001</v>
      </c>
      <c r="T673">
        <v>14</v>
      </c>
      <c r="U673">
        <v>17</v>
      </c>
    </row>
    <row r="674" spans="1:21">
      <c r="A674" s="12">
        <v>41522</v>
      </c>
      <c r="B674" s="13">
        <v>17</v>
      </c>
      <c r="C674" t="s">
        <v>38</v>
      </c>
      <c r="D674" t="s">
        <v>40</v>
      </c>
      <c r="E674" t="str">
        <f t="shared" si="10"/>
        <v>4152217Average Per Device50% Cycling</v>
      </c>
      <c r="F674">
        <v>2.220189</v>
      </c>
      <c r="G674">
        <v>2.9250039999999999</v>
      </c>
      <c r="H674">
        <v>2.8602449999999999</v>
      </c>
      <c r="I674">
        <v>88.665800000000004</v>
      </c>
      <c r="J674">
        <v>0.52198319999999998</v>
      </c>
      <c r="K674">
        <v>0.63000140000000004</v>
      </c>
      <c r="L674" s="1">
        <v>0.70481439999999995</v>
      </c>
      <c r="M674" s="1">
        <v>0.77962750000000003</v>
      </c>
      <c r="N674">
        <v>0.88764569999999998</v>
      </c>
      <c r="O674">
        <v>0.45722469999999998</v>
      </c>
      <c r="P674">
        <v>0.56524280000000005</v>
      </c>
      <c r="Q674">
        <v>0.64005590000000001</v>
      </c>
      <c r="R674">
        <v>0.71486899999999998</v>
      </c>
      <c r="S674">
        <v>0.82288709999999998</v>
      </c>
      <c r="T674">
        <v>14</v>
      </c>
      <c r="U674">
        <v>17</v>
      </c>
    </row>
    <row r="675" spans="1:21">
      <c r="A675" s="12">
        <v>41522</v>
      </c>
      <c r="B675" s="13">
        <v>17</v>
      </c>
      <c r="C675" t="s">
        <v>38</v>
      </c>
      <c r="D675" t="s">
        <v>41</v>
      </c>
      <c r="E675" t="str">
        <f t="shared" si="10"/>
        <v>4152217Average Per Device100% Cycling</v>
      </c>
      <c r="F675">
        <v>1.107639</v>
      </c>
      <c r="G675">
        <v>2.0125579999999998</v>
      </c>
      <c r="H675">
        <v>1.896363</v>
      </c>
      <c r="I675">
        <v>87.814400000000006</v>
      </c>
      <c r="J675">
        <v>0.75426409999999999</v>
      </c>
      <c r="K675">
        <v>0.84327209999999997</v>
      </c>
      <c r="L675" s="1">
        <v>0.90491889999999997</v>
      </c>
      <c r="M675" s="1">
        <v>0.96656569999999997</v>
      </c>
      <c r="N675">
        <v>1.055574</v>
      </c>
      <c r="O675">
        <v>0.63807000000000003</v>
      </c>
      <c r="P675">
        <v>0.72707809999999995</v>
      </c>
      <c r="Q675">
        <v>0.78872489999999995</v>
      </c>
      <c r="R675">
        <v>0.85037169999999995</v>
      </c>
      <c r="S675">
        <v>0.93937979999999999</v>
      </c>
      <c r="T675">
        <v>14</v>
      </c>
      <c r="U675">
        <v>17</v>
      </c>
    </row>
    <row r="676" spans="1:21">
      <c r="A676" s="12">
        <v>41522</v>
      </c>
      <c r="B676" s="13">
        <v>17</v>
      </c>
      <c r="C676" t="s">
        <v>37</v>
      </c>
      <c r="D676" t="s">
        <v>40</v>
      </c>
      <c r="E676" t="str">
        <f t="shared" si="10"/>
        <v>4152217Average Per Premise50% Cycling</v>
      </c>
      <c r="F676">
        <v>2.459155</v>
      </c>
      <c r="G676">
        <v>3.251306</v>
      </c>
      <c r="H676">
        <v>3.1360990000000002</v>
      </c>
      <c r="I676">
        <v>88.665800000000004</v>
      </c>
      <c r="J676">
        <v>0.5890164</v>
      </c>
      <c r="K676">
        <v>0.70903039999999995</v>
      </c>
      <c r="L676" s="1">
        <v>0.79215170000000001</v>
      </c>
      <c r="M676" s="1">
        <v>0.87527299999999997</v>
      </c>
      <c r="N676">
        <v>0.99528689999999997</v>
      </c>
      <c r="O676">
        <v>0.47380919999999999</v>
      </c>
      <c r="P676">
        <v>0.5938232</v>
      </c>
      <c r="Q676">
        <v>0.67694449999999995</v>
      </c>
      <c r="R676">
        <v>0.76006580000000001</v>
      </c>
      <c r="S676">
        <v>0.88007970000000002</v>
      </c>
      <c r="T676">
        <v>14</v>
      </c>
      <c r="U676">
        <v>17</v>
      </c>
    </row>
    <row r="677" spans="1:21">
      <c r="A677" s="12">
        <v>41522</v>
      </c>
      <c r="B677" s="13">
        <v>17</v>
      </c>
      <c r="C677" t="s">
        <v>37</v>
      </c>
      <c r="D677" t="s">
        <v>41</v>
      </c>
      <c r="E677" t="str">
        <f t="shared" si="10"/>
        <v>4152217Average Per Premise100% Cycling</v>
      </c>
      <c r="F677">
        <v>1.2159059999999999</v>
      </c>
      <c r="G677">
        <v>2.2627830000000002</v>
      </c>
      <c r="H677">
        <v>2.1134770000000001</v>
      </c>
      <c r="I677">
        <v>87.814400000000006</v>
      </c>
      <c r="J677">
        <v>0.88199079999999996</v>
      </c>
      <c r="K677">
        <v>0.97940680000000002</v>
      </c>
      <c r="L677" s="1">
        <v>1.0468770000000001</v>
      </c>
      <c r="M677" s="1">
        <v>1.114347</v>
      </c>
      <c r="N677">
        <v>1.2117629999999999</v>
      </c>
      <c r="O677">
        <v>0.73268469999999997</v>
      </c>
      <c r="P677">
        <v>0.83010070000000002</v>
      </c>
      <c r="Q677">
        <v>0.89757070000000005</v>
      </c>
      <c r="R677">
        <v>0.96504069999999997</v>
      </c>
      <c r="S677">
        <v>1.062457</v>
      </c>
      <c r="T677">
        <v>14</v>
      </c>
      <c r="U677">
        <v>17</v>
      </c>
    </row>
    <row r="678" spans="1:21">
      <c r="A678" s="12">
        <v>41522</v>
      </c>
      <c r="B678" s="13">
        <v>17</v>
      </c>
      <c r="C678" t="s">
        <v>39</v>
      </c>
      <c r="D678" t="s">
        <v>40</v>
      </c>
      <c r="E678" t="str">
        <f t="shared" si="10"/>
        <v>4152217Average Per Ton50% Cycling</v>
      </c>
      <c r="F678">
        <v>0.63470249999999995</v>
      </c>
      <c r="G678">
        <v>0.84470310000000004</v>
      </c>
      <c r="H678">
        <v>0.82374480000000005</v>
      </c>
      <c r="I678">
        <v>88.665800000000004</v>
      </c>
      <c r="J678">
        <v>0.15757750000000001</v>
      </c>
      <c r="K678">
        <v>0.18854950000000001</v>
      </c>
      <c r="L678" s="1">
        <v>0.21000060000000001</v>
      </c>
      <c r="M678" s="1">
        <v>0.23145170000000001</v>
      </c>
      <c r="N678">
        <v>0.26242369999999998</v>
      </c>
      <c r="O678">
        <v>0.1366192</v>
      </c>
      <c r="P678">
        <v>0.1675912</v>
      </c>
      <c r="Q678">
        <v>0.1890423</v>
      </c>
      <c r="R678">
        <v>0.2104934</v>
      </c>
      <c r="S678">
        <v>0.2414654</v>
      </c>
      <c r="T678">
        <v>14</v>
      </c>
      <c r="U678">
        <v>17</v>
      </c>
    </row>
    <row r="679" spans="1:21">
      <c r="A679" s="12">
        <v>41522</v>
      </c>
      <c r="B679" s="13">
        <v>17</v>
      </c>
      <c r="C679" t="s">
        <v>39</v>
      </c>
      <c r="D679" t="s">
        <v>41</v>
      </c>
      <c r="E679" t="str">
        <f t="shared" si="10"/>
        <v>4152217Average Per Ton100% Cycling</v>
      </c>
      <c r="F679">
        <v>0.30222650000000001</v>
      </c>
      <c r="G679">
        <v>0.56794290000000003</v>
      </c>
      <c r="H679">
        <v>0.52754619999999997</v>
      </c>
      <c r="I679">
        <v>87.814400000000006</v>
      </c>
      <c r="J679">
        <v>0.2240559</v>
      </c>
      <c r="K679">
        <v>0.24866930000000001</v>
      </c>
      <c r="L679" s="1">
        <v>0.26571640000000002</v>
      </c>
      <c r="M679" s="1">
        <v>0.2827635</v>
      </c>
      <c r="N679">
        <v>0.30737690000000001</v>
      </c>
      <c r="O679">
        <v>0.1836593</v>
      </c>
      <c r="P679">
        <v>0.2082726</v>
      </c>
      <c r="Q679">
        <v>0.22531979999999999</v>
      </c>
      <c r="R679">
        <v>0.2423669</v>
      </c>
      <c r="S679">
        <v>0.2669803</v>
      </c>
      <c r="T679">
        <v>14</v>
      </c>
      <c r="U679">
        <v>17</v>
      </c>
    </row>
    <row r="680" spans="1:21">
      <c r="A680" s="12">
        <v>41522</v>
      </c>
      <c r="B680" s="13">
        <v>18</v>
      </c>
      <c r="C680" t="s">
        <v>38</v>
      </c>
      <c r="D680" t="s">
        <v>40</v>
      </c>
      <c r="E680" t="str">
        <f t="shared" si="10"/>
        <v>4152218Average Per Device50% Cycling</v>
      </c>
      <c r="F680">
        <v>3.2397969999999998</v>
      </c>
      <c r="G680">
        <v>2.99254</v>
      </c>
      <c r="H680">
        <v>2.9262860000000002</v>
      </c>
      <c r="I680">
        <v>85.854299999999995</v>
      </c>
      <c r="J680">
        <v>-0.43881350000000002</v>
      </c>
      <c r="K680">
        <v>-0.3256404</v>
      </c>
      <c r="L680" s="1">
        <v>-0.247257</v>
      </c>
      <c r="M680" s="1">
        <v>-0.16887360000000001</v>
      </c>
      <c r="N680">
        <v>-5.57005E-2</v>
      </c>
      <c r="O680">
        <v>-0.50506740000000006</v>
      </c>
      <c r="P680">
        <v>-0.39189429999999997</v>
      </c>
      <c r="Q680">
        <v>-0.31351089999999998</v>
      </c>
      <c r="R680">
        <v>-0.23512749999999999</v>
      </c>
      <c r="S680">
        <v>-0.1219544</v>
      </c>
      <c r="T680">
        <v>14</v>
      </c>
      <c r="U680">
        <v>17</v>
      </c>
    </row>
    <row r="681" spans="1:21">
      <c r="A681" s="12">
        <v>41522</v>
      </c>
      <c r="B681" s="13">
        <v>18</v>
      </c>
      <c r="C681" t="s">
        <v>38</v>
      </c>
      <c r="D681" t="s">
        <v>41</v>
      </c>
      <c r="E681" t="str">
        <f t="shared" si="10"/>
        <v>4152218Average Per Device100% Cycling</v>
      </c>
      <c r="F681">
        <v>2.1572089999999999</v>
      </c>
      <c r="G681">
        <v>2.1801460000000001</v>
      </c>
      <c r="H681">
        <v>2.0542760000000002</v>
      </c>
      <c r="I681">
        <v>85.0869</v>
      </c>
      <c r="J681">
        <v>-0.1560713</v>
      </c>
      <c r="K681">
        <v>-5.0312200000000001E-2</v>
      </c>
      <c r="L681" s="1">
        <v>2.29363E-2</v>
      </c>
      <c r="M681" s="1">
        <v>9.6184800000000001E-2</v>
      </c>
      <c r="N681">
        <v>0.20194400000000001</v>
      </c>
      <c r="O681">
        <v>-0.28194079999999999</v>
      </c>
      <c r="P681">
        <v>-0.1761817</v>
      </c>
      <c r="Q681">
        <v>-0.1029332</v>
      </c>
      <c r="R681">
        <v>-2.9684700000000001E-2</v>
      </c>
      <c r="S681">
        <v>7.6074500000000003E-2</v>
      </c>
      <c r="T681">
        <v>14</v>
      </c>
      <c r="U681">
        <v>17</v>
      </c>
    </row>
    <row r="682" spans="1:21">
      <c r="A682" s="12">
        <v>41522</v>
      </c>
      <c r="B682" s="13">
        <v>18</v>
      </c>
      <c r="C682" t="s">
        <v>37</v>
      </c>
      <c r="D682" t="s">
        <v>40</v>
      </c>
      <c r="E682" t="str">
        <f t="shared" si="10"/>
        <v>4152218Average Per Premise50% Cycling</v>
      </c>
      <c r="F682">
        <v>3.5867870000000002</v>
      </c>
      <c r="G682">
        <v>3.343137</v>
      </c>
      <c r="H682">
        <v>3.2246760000000001</v>
      </c>
      <c r="I682">
        <v>85.854299999999995</v>
      </c>
      <c r="J682">
        <v>-0.46288069999999998</v>
      </c>
      <c r="K682">
        <v>-0.33335740000000003</v>
      </c>
      <c r="L682" s="1">
        <v>-0.24365000000000001</v>
      </c>
      <c r="M682" s="1">
        <v>-0.15394250000000001</v>
      </c>
      <c r="N682">
        <v>-2.4419199999999999E-2</v>
      </c>
      <c r="O682">
        <v>-0.58134189999999997</v>
      </c>
      <c r="P682">
        <v>-0.45181860000000001</v>
      </c>
      <c r="Q682">
        <v>-0.36211110000000002</v>
      </c>
      <c r="R682">
        <v>-0.27240360000000002</v>
      </c>
      <c r="S682">
        <v>-0.14288029999999999</v>
      </c>
      <c r="T682">
        <v>14</v>
      </c>
      <c r="U682">
        <v>17</v>
      </c>
    </row>
    <row r="683" spans="1:21">
      <c r="A683" s="12">
        <v>41522</v>
      </c>
      <c r="B683" s="13">
        <v>18</v>
      </c>
      <c r="C683" t="s">
        <v>37</v>
      </c>
      <c r="D683" t="s">
        <v>41</v>
      </c>
      <c r="E683" t="str">
        <f t="shared" si="10"/>
        <v>4152218Average Per Premise100% Cycling</v>
      </c>
      <c r="F683">
        <v>2.4472420000000001</v>
      </c>
      <c r="G683">
        <v>2.4743189999999999</v>
      </c>
      <c r="H683">
        <v>2.3110550000000001</v>
      </c>
      <c r="I683">
        <v>85.0869</v>
      </c>
      <c r="J683">
        <v>-0.17862230000000001</v>
      </c>
      <c r="K683">
        <v>-5.7093900000000003E-2</v>
      </c>
      <c r="L683" s="1">
        <v>2.7076200000000002E-2</v>
      </c>
      <c r="M683" s="1">
        <v>0.1112464</v>
      </c>
      <c r="N683">
        <v>0.2327748</v>
      </c>
      <c r="O683">
        <v>-0.34188629999999998</v>
      </c>
      <c r="P683">
        <v>-0.220358</v>
      </c>
      <c r="Q683">
        <v>-0.1361878</v>
      </c>
      <c r="R683">
        <v>-5.2017599999999997E-2</v>
      </c>
      <c r="S683">
        <v>6.9510799999999998E-2</v>
      </c>
      <c r="T683">
        <v>14</v>
      </c>
      <c r="U683">
        <v>17</v>
      </c>
    </row>
    <row r="684" spans="1:21">
      <c r="A684" s="12">
        <v>41522</v>
      </c>
      <c r="B684" s="13">
        <v>18</v>
      </c>
      <c r="C684" t="s">
        <v>39</v>
      </c>
      <c r="D684" t="s">
        <v>40</v>
      </c>
      <c r="E684" t="str">
        <f t="shared" si="10"/>
        <v>4152218Average Per Ton50% Cycling</v>
      </c>
      <c r="F684">
        <v>0.92382600000000004</v>
      </c>
      <c r="G684">
        <v>0.86972170000000004</v>
      </c>
      <c r="H684">
        <v>0.84814259999999997</v>
      </c>
      <c r="I684">
        <v>85.854299999999995</v>
      </c>
      <c r="J684">
        <v>-0.10847859999999999</v>
      </c>
      <c r="K684">
        <v>-7.6353900000000002E-2</v>
      </c>
      <c r="L684" s="1">
        <v>-5.4104399999999997E-2</v>
      </c>
      <c r="M684" s="1">
        <v>-3.1854899999999998E-2</v>
      </c>
      <c r="N684">
        <v>2.698E-4</v>
      </c>
      <c r="O684">
        <v>-0.1300576</v>
      </c>
      <c r="P684">
        <v>-9.7932900000000003E-2</v>
      </c>
      <c r="Q684">
        <v>-7.5683500000000001E-2</v>
      </c>
      <c r="R684">
        <v>-5.3434000000000002E-2</v>
      </c>
      <c r="S684">
        <v>-2.13093E-2</v>
      </c>
      <c r="T684">
        <v>14</v>
      </c>
      <c r="U684">
        <v>17</v>
      </c>
    </row>
    <row r="685" spans="1:21">
      <c r="A685" s="12">
        <v>41522</v>
      </c>
      <c r="B685" s="13">
        <v>18</v>
      </c>
      <c r="C685" t="s">
        <v>39</v>
      </c>
      <c r="D685" t="s">
        <v>41</v>
      </c>
      <c r="E685" t="str">
        <f t="shared" si="10"/>
        <v>4152218Average Per Ton100% Cycling</v>
      </c>
      <c r="F685">
        <v>0.59030539999999998</v>
      </c>
      <c r="G685">
        <v>0.60923959999999999</v>
      </c>
      <c r="H685">
        <v>0.56590560000000001</v>
      </c>
      <c r="I685">
        <v>85.0869</v>
      </c>
      <c r="J685">
        <v>-2.9422400000000001E-2</v>
      </c>
      <c r="K685">
        <v>-8.5289999999999997E-4</v>
      </c>
      <c r="L685" s="1">
        <v>1.8934200000000002E-2</v>
      </c>
      <c r="M685" s="1">
        <v>3.87213E-2</v>
      </c>
      <c r="N685">
        <v>6.7290699999999995E-2</v>
      </c>
      <c r="O685">
        <v>-7.2756399999999999E-2</v>
      </c>
      <c r="P685">
        <v>-4.4186900000000001E-2</v>
      </c>
      <c r="Q685">
        <v>-2.4399799999999999E-2</v>
      </c>
      <c r="R685">
        <v>-4.6127E-3</v>
      </c>
      <c r="S685">
        <v>2.3956700000000001E-2</v>
      </c>
      <c r="T685">
        <v>14</v>
      </c>
      <c r="U685">
        <v>17</v>
      </c>
    </row>
    <row r="686" spans="1:21">
      <c r="A686" s="12">
        <v>41522</v>
      </c>
      <c r="B686" s="13">
        <v>19</v>
      </c>
      <c r="C686" t="s">
        <v>38</v>
      </c>
      <c r="D686" t="s">
        <v>40</v>
      </c>
      <c r="E686" t="str">
        <f t="shared" si="10"/>
        <v>4152219Average Per Device50% Cycling</v>
      </c>
      <c r="F686">
        <v>3.2134520000000002</v>
      </c>
      <c r="G686">
        <v>2.8834300000000002</v>
      </c>
      <c r="H686">
        <v>2.8195920000000001</v>
      </c>
      <c r="I686">
        <v>83.846800000000002</v>
      </c>
      <c r="J686">
        <v>-0.51866730000000005</v>
      </c>
      <c r="K686">
        <v>-0.40721380000000001</v>
      </c>
      <c r="L686" s="1">
        <v>-0.33002140000000002</v>
      </c>
      <c r="M686" s="1">
        <v>-0.25282900000000003</v>
      </c>
      <c r="N686">
        <v>-0.14137540000000001</v>
      </c>
      <c r="O686">
        <v>-0.58250559999999996</v>
      </c>
      <c r="P686">
        <v>-0.47105200000000003</v>
      </c>
      <c r="Q686">
        <v>-0.39385959999999998</v>
      </c>
      <c r="R686">
        <v>-0.31666719999999998</v>
      </c>
      <c r="S686">
        <v>-0.2052137</v>
      </c>
      <c r="T686">
        <v>14</v>
      </c>
      <c r="U686">
        <v>17</v>
      </c>
    </row>
    <row r="687" spans="1:21">
      <c r="A687" s="12">
        <v>41522</v>
      </c>
      <c r="B687" s="13">
        <v>19</v>
      </c>
      <c r="C687" t="s">
        <v>38</v>
      </c>
      <c r="D687" t="s">
        <v>41</v>
      </c>
      <c r="E687" t="str">
        <f t="shared" si="10"/>
        <v>4152219Average Per Device100% Cycling</v>
      </c>
      <c r="F687">
        <v>2.5168569999999999</v>
      </c>
      <c r="G687">
        <v>2.3227190000000002</v>
      </c>
      <c r="H687">
        <v>2.188618</v>
      </c>
      <c r="I687">
        <v>83.438999999999993</v>
      </c>
      <c r="J687">
        <v>-0.38135639999999998</v>
      </c>
      <c r="K687">
        <v>-0.2707464</v>
      </c>
      <c r="L687" s="1">
        <v>-0.19413830000000001</v>
      </c>
      <c r="M687" s="1">
        <v>-0.1175302</v>
      </c>
      <c r="N687">
        <v>-6.9201999999999996E-3</v>
      </c>
      <c r="O687">
        <v>-0.51545730000000001</v>
      </c>
      <c r="P687">
        <v>-0.40484740000000002</v>
      </c>
      <c r="Q687">
        <v>-0.32823920000000001</v>
      </c>
      <c r="R687">
        <v>-0.2516311</v>
      </c>
      <c r="S687">
        <v>-0.14102110000000001</v>
      </c>
      <c r="T687">
        <v>14</v>
      </c>
      <c r="U687">
        <v>17</v>
      </c>
    </row>
    <row r="688" spans="1:21">
      <c r="A688" s="12">
        <v>41522</v>
      </c>
      <c r="B688" s="13">
        <v>19</v>
      </c>
      <c r="C688" t="s">
        <v>37</v>
      </c>
      <c r="D688" t="s">
        <v>40</v>
      </c>
      <c r="E688" t="str">
        <f t="shared" si="10"/>
        <v>4152219Average Per Premise50% Cycling</v>
      </c>
      <c r="F688">
        <v>3.565007</v>
      </c>
      <c r="G688">
        <v>3.2530169999999998</v>
      </c>
      <c r="H688">
        <v>3.1377489999999999</v>
      </c>
      <c r="I688">
        <v>83.846800000000002</v>
      </c>
      <c r="J688">
        <v>-0.53043850000000003</v>
      </c>
      <c r="K688">
        <v>-0.4013775</v>
      </c>
      <c r="L688" s="1">
        <v>-0.3119903</v>
      </c>
      <c r="M688" s="1">
        <v>-0.222603</v>
      </c>
      <c r="N688">
        <v>-9.3542E-2</v>
      </c>
      <c r="O688">
        <v>-0.64570629999999996</v>
      </c>
      <c r="P688">
        <v>-0.51664529999999997</v>
      </c>
      <c r="Q688">
        <v>-0.42725800000000003</v>
      </c>
      <c r="R688">
        <v>-0.33787070000000002</v>
      </c>
      <c r="S688">
        <v>-0.20880979999999999</v>
      </c>
      <c r="T688">
        <v>14</v>
      </c>
      <c r="U688">
        <v>17</v>
      </c>
    </row>
    <row r="689" spans="1:21">
      <c r="A689" s="12">
        <v>41522</v>
      </c>
      <c r="B689" s="13">
        <v>19</v>
      </c>
      <c r="C689" t="s">
        <v>37</v>
      </c>
      <c r="D689" t="s">
        <v>41</v>
      </c>
      <c r="E689" t="str">
        <f t="shared" si="10"/>
        <v>4152219Average Per Premise100% Cycling</v>
      </c>
      <c r="F689">
        <v>2.888414</v>
      </c>
      <c r="G689">
        <v>2.6598760000000001</v>
      </c>
      <c r="H689">
        <v>2.4843679999999999</v>
      </c>
      <c r="I689">
        <v>83.438999999999993</v>
      </c>
      <c r="J689">
        <v>-0.45284940000000001</v>
      </c>
      <c r="K689">
        <v>-0.32032440000000001</v>
      </c>
      <c r="L689" s="1">
        <v>-0.22853799999999999</v>
      </c>
      <c r="M689" s="1">
        <v>-0.1367516</v>
      </c>
      <c r="N689">
        <v>-4.2266999999999999E-3</v>
      </c>
      <c r="O689">
        <v>-0.62835719999999995</v>
      </c>
      <c r="P689">
        <v>-0.4958322</v>
      </c>
      <c r="Q689">
        <v>-0.40404580000000001</v>
      </c>
      <c r="R689">
        <v>-0.31225940000000002</v>
      </c>
      <c r="S689">
        <v>-0.17973439999999999</v>
      </c>
      <c r="T689">
        <v>14</v>
      </c>
      <c r="U689">
        <v>17</v>
      </c>
    </row>
    <row r="690" spans="1:21">
      <c r="A690" s="12">
        <v>41522</v>
      </c>
      <c r="B690" s="13">
        <v>19</v>
      </c>
      <c r="C690" t="s">
        <v>39</v>
      </c>
      <c r="D690" t="s">
        <v>40</v>
      </c>
      <c r="E690" t="str">
        <f t="shared" si="10"/>
        <v>4152219Average Per Ton50% Cycling</v>
      </c>
      <c r="F690">
        <v>0.92810219999999999</v>
      </c>
      <c r="G690">
        <v>0.83541149999999997</v>
      </c>
      <c r="H690">
        <v>0.81468370000000001</v>
      </c>
      <c r="I690">
        <v>83.846800000000002</v>
      </c>
      <c r="J690">
        <v>-0.1465677</v>
      </c>
      <c r="K690">
        <v>-0.1147367</v>
      </c>
      <c r="L690" s="1">
        <v>-9.2690700000000001E-2</v>
      </c>
      <c r="M690" s="1">
        <v>-7.0644700000000005E-2</v>
      </c>
      <c r="N690">
        <v>-3.88137E-2</v>
      </c>
      <c r="O690">
        <v>-0.16729550000000001</v>
      </c>
      <c r="P690">
        <v>-0.13546449999999999</v>
      </c>
      <c r="Q690">
        <v>-0.11341850000000001</v>
      </c>
      <c r="R690">
        <v>-9.1372499999999995E-2</v>
      </c>
      <c r="S690">
        <v>-5.9541499999999997E-2</v>
      </c>
      <c r="T690">
        <v>14</v>
      </c>
      <c r="U690">
        <v>17</v>
      </c>
    </row>
    <row r="691" spans="1:21">
      <c r="A691" s="12">
        <v>41522</v>
      </c>
      <c r="B691" s="13">
        <v>19</v>
      </c>
      <c r="C691" t="s">
        <v>39</v>
      </c>
      <c r="D691" t="s">
        <v>41</v>
      </c>
      <c r="E691" t="str">
        <f t="shared" si="10"/>
        <v>4152219Average Per Ton100% Cycling</v>
      </c>
      <c r="F691">
        <v>0.69411990000000001</v>
      </c>
      <c r="G691">
        <v>0.64992000000000005</v>
      </c>
      <c r="H691">
        <v>0.60369249999999997</v>
      </c>
      <c r="I691">
        <v>83.438999999999993</v>
      </c>
      <c r="J691">
        <v>-9.5389500000000002E-2</v>
      </c>
      <c r="K691">
        <v>-6.5146300000000004E-2</v>
      </c>
      <c r="L691" s="1">
        <v>-4.41999E-2</v>
      </c>
      <c r="M691" s="1">
        <v>-2.3253599999999999E-2</v>
      </c>
      <c r="N691">
        <v>6.9896000000000003E-3</v>
      </c>
      <c r="O691">
        <v>-0.14161699999999999</v>
      </c>
      <c r="P691">
        <v>-0.1113738</v>
      </c>
      <c r="Q691">
        <v>-9.0427499999999994E-2</v>
      </c>
      <c r="R691">
        <v>-6.9481100000000004E-2</v>
      </c>
      <c r="S691">
        <v>-3.9237899999999999E-2</v>
      </c>
      <c r="T691">
        <v>14</v>
      </c>
      <c r="U691">
        <v>17</v>
      </c>
    </row>
    <row r="692" spans="1:21">
      <c r="A692" s="12">
        <v>41522</v>
      </c>
      <c r="B692" s="13">
        <v>20</v>
      </c>
      <c r="C692" t="s">
        <v>38</v>
      </c>
      <c r="D692" t="s">
        <v>40</v>
      </c>
      <c r="E692" t="str">
        <f t="shared" si="10"/>
        <v>4152220Average Per Device50% Cycling</v>
      </c>
      <c r="F692">
        <v>2.9134319999999998</v>
      </c>
      <c r="G692">
        <v>2.6997019999999998</v>
      </c>
      <c r="H692">
        <v>2.6399319999999999</v>
      </c>
      <c r="I692">
        <v>81.034199999999998</v>
      </c>
      <c r="J692">
        <v>-0.39485999999999999</v>
      </c>
      <c r="K692">
        <v>-0.28784660000000001</v>
      </c>
      <c r="L692" s="1">
        <v>-0.21372940000000001</v>
      </c>
      <c r="M692" s="1">
        <v>-0.13961219999999999</v>
      </c>
      <c r="N692">
        <v>-3.2598799999999997E-2</v>
      </c>
      <c r="O692">
        <v>-0.4546306</v>
      </c>
      <c r="P692">
        <v>-0.34761710000000001</v>
      </c>
      <c r="Q692">
        <v>-0.27350000000000002</v>
      </c>
      <c r="R692">
        <v>-0.1993828</v>
      </c>
      <c r="S692">
        <v>-9.2369400000000004E-2</v>
      </c>
      <c r="T692">
        <v>14</v>
      </c>
      <c r="U692">
        <v>17</v>
      </c>
    </row>
    <row r="693" spans="1:21">
      <c r="A693" s="12">
        <v>41522</v>
      </c>
      <c r="B693" s="13">
        <v>20</v>
      </c>
      <c r="C693" t="s">
        <v>38</v>
      </c>
      <c r="D693" t="s">
        <v>41</v>
      </c>
      <c r="E693" t="str">
        <f t="shared" si="10"/>
        <v>4152220Average Per Device100% Cycling</v>
      </c>
      <c r="F693">
        <v>2.5137830000000001</v>
      </c>
      <c r="G693">
        <v>2.202798</v>
      </c>
      <c r="H693">
        <v>2.0756199999999998</v>
      </c>
      <c r="I693">
        <v>80.862899999999996</v>
      </c>
      <c r="J693">
        <v>-0.49039820000000001</v>
      </c>
      <c r="K693">
        <v>-0.38439960000000001</v>
      </c>
      <c r="L693" s="1">
        <v>-0.31098530000000002</v>
      </c>
      <c r="M693" s="1">
        <v>-0.237571</v>
      </c>
      <c r="N693">
        <v>-0.13157250000000001</v>
      </c>
      <c r="O693">
        <v>-0.6175756</v>
      </c>
      <c r="P693">
        <v>-0.51157710000000001</v>
      </c>
      <c r="Q693">
        <v>-0.43816280000000002</v>
      </c>
      <c r="R693">
        <v>-0.36474849999999998</v>
      </c>
      <c r="S693">
        <v>-0.25874989999999998</v>
      </c>
      <c r="T693">
        <v>14</v>
      </c>
      <c r="U693">
        <v>17</v>
      </c>
    </row>
    <row r="694" spans="1:21">
      <c r="A694" s="12">
        <v>41522</v>
      </c>
      <c r="B694" s="13">
        <v>20</v>
      </c>
      <c r="C694" t="s">
        <v>37</v>
      </c>
      <c r="D694" t="s">
        <v>40</v>
      </c>
      <c r="E694" t="str">
        <f t="shared" si="10"/>
        <v>4152220Average Per Premise50% Cycling</v>
      </c>
      <c r="F694">
        <v>3.2194950000000002</v>
      </c>
      <c r="G694">
        <v>3.0821580000000002</v>
      </c>
      <c r="H694">
        <v>2.972944</v>
      </c>
      <c r="I694">
        <v>81.034199999999998</v>
      </c>
      <c r="J694">
        <v>-0.34393469999999998</v>
      </c>
      <c r="K694">
        <v>-0.22187490000000001</v>
      </c>
      <c r="L694" s="1">
        <v>-0.13733670000000001</v>
      </c>
      <c r="M694" s="1">
        <v>-5.2798499999999998E-2</v>
      </c>
      <c r="N694">
        <v>6.9261199999999995E-2</v>
      </c>
      <c r="O694">
        <v>-0.4531483</v>
      </c>
      <c r="P694">
        <v>-0.33108850000000001</v>
      </c>
      <c r="Q694">
        <v>-0.2465503</v>
      </c>
      <c r="R694">
        <v>-0.16201209999999999</v>
      </c>
      <c r="S694">
        <v>-3.9952399999999999E-2</v>
      </c>
      <c r="T694">
        <v>14</v>
      </c>
      <c r="U694">
        <v>17</v>
      </c>
    </row>
    <row r="695" spans="1:21">
      <c r="A695" s="12">
        <v>41522</v>
      </c>
      <c r="B695" s="13">
        <v>20</v>
      </c>
      <c r="C695" t="s">
        <v>37</v>
      </c>
      <c r="D695" t="s">
        <v>41</v>
      </c>
      <c r="E695" t="str">
        <f t="shared" si="10"/>
        <v>4152220Average Per Premise100% Cycling</v>
      </c>
      <c r="F695">
        <v>2.878314</v>
      </c>
      <c r="G695">
        <v>2.5075690000000002</v>
      </c>
      <c r="H695">
        <v>2.3421110000000001</v>
      </c>
      <c r="I695">
        <v>80.862899999999996</v>
      </c>
      <c r="J695">
        <v>-0.58538069999999998</v>
      </c>
      <c r="K695">
        <v>-0.45857229999999999</v>
      </c>
      <c r="L695" s="1">
        <v>-0.3707452</v>
      </c>
      <c r="M695" s="1">
        <v>-0.28291810000000001</v>
      </c>
      <c r="N695">
        <v>-0.15610969999999999</v>
      </c>
      <c r="O695">
        <v>-0.75083860000000002</v>
      </c>
      <c r="P695">
        <v>-0.62403019999999998</v>
      </c>
      <c r="Q695">
        <v>-0.53620310000000004</v>
      </c>
      <c r="R695">
        <v>-0.4483761</v>
      </c>
      <c r="S695">
        <v>-0.32156770000000001</v>
      </c>
      <c r="T695">
        <v>14</v>
      </c>
      <c r="U695">
        <v>17</v>
      </c>
    </row>
    <row r="696" spans="1:21">
      <c r="A696" s="12">
        <v>41522</v>
      </c>
      <c r="B696" s="13">
        <v>20</v>
      </c>
      <c r="C696" t="s">
        <v>39</v>
      </c>
      <c r="D696" t="s">
        <v>40</v>
      </c>
      <c r="E696" t="str">
        <f t="shared" si="10"/>
        <v>4152220Average Per Ton50% Cycling</v>
      </c>
      <c r="F696">
        <v>0.84023340000000002</v>
      </c>
      <c r="G696">
        <v>0.77404759999999995</v>
      </c>
      <c r="H696">
        <v>0.75484229999999997</v>
      </c>
      <c r="I696">
        <v>81.034199999999998</v>
      </c>
      <c r="J696">
        <v>-0.11656619999999999</v>
      </c>
      <c r="K696">
        <v>-8.6801100000000006E-2</v>
      </c>
      <c r="L696" s="1">
        <v>-6.6185800000000003E-2</v>
      </c>
      <c r="M696" s="1">
        <v>-4.55705E-2</v>
      </c>
      <c r="N696">
        <v>-1.5805300000000001E-2</v>
      </c>
      <c r="O696">
        <v>-0.13577149999999999</v>
      </c>
      <c r="P696">
        <v>-0.1060063</v>
      </c>
      <c r="Q696">
        <v>-8.5390999999999995E-2</v>
      </c>
      <c r="R696">
        <v>-6.4775799999999994E-2</v>
      </c>
      <c r="S696">
        <v>-3.5010600000000003E-2</v>
      </c>
      <c r="T696">
        <v>14</v>
      </c>
      <c r="U696">
        <v>17</v>
      </c>
    </row>
    <row r="697" spans="1:21">
      <c r="A697" s="12">
        <v>41522</v>
      </c>
      <c r="B697" s="13">
        <v>20</v>
      </c>
      <c r="C697" t="s">
        <v>39</v>
      </c>
      <c r="D697" t="s">
        <v>41</v>
      </c>
      <c r="E697" t="str">
        <f t="shared" si="10"/>
        <v>4152220Average Per Ton100% Cycling</v>
      </c>
      <c r="F697">
        <v>0.69280050000000004</v>
      </c>
      <c r="G697">
        <v>0.61684819999999996</v>
      </c>
      <c r="H697">
        <v>0.57297299999999995</v>
      </c>
      <c r="I697">
        <v>80.862899999999996</v>
      </c>
      <c r="J697">
        <v>-0.12563730000000001</v>
      </c>
      <c r="K697">
        <v>-9.6282999999999994E-2</v>
      </c>
      <c r="L697" s="1">
        <v>-7.59523E-2</v>
      </c>
      <c r="M697" s="1">
        <v>-5.56216E-2</v>
      </c>
      <c r="N697">
        <v>-2.62673E-2</v>
      </c>
      <c r="O697">
        <v>-0.16951250000000001</v>
      </c>
      <c r="P697">
        <v>-0.14015820000000001</v>
      </c>
      <c r="Q697">
        <v>-0.1198274</v>
      </c>
      <c r="R697">
        <v>-9.9496699999999993E-2</v>
      </c>
      <c r="S697">
        <v>-7.0142399999999994E-2</v>
      </c>
      <c r="T697">
        <v>14</v>
      </c>
      <c r="U697">
        <v>17</v>
      </c>
    </row>
    <row r="698" spans="1:21">
      <c r="A698" s="12">
        <v>41522</v>
      </c>
      <c r="B698" s="13">
        <v>21</v>
      </c>
      <c r="C698" t="s">
        <v>38</v>
      </c>
      <c r="D698" t="s">
        <v>40</v>
      </c>
      <c r="E698" t="str">
        <f t="shared" si="10"/>
        <v>4152221Average Per Device50% Cycling</v>
      </c>
      <c r="F698">
        <v>2.6466859999999999</v>
      </c>
      <c r="G698">
        <v>2.5186959999999998</v>
      </c>
      <c r="H698">
        <v>2.462933</v>
      </c>
      <c r="I698">
        <v>78.415300000000002</v>
      </c>
      <c r="J698">
        <v>-0.29113719999999998</v>
      </c>
      <c r="K698">
        <v>-0.19474810000000001</v>
      </c>
      <c r="L698" s="1">
        <v>-0.1279893</v>
      </c>
      <c r="M698" s="1">
        <v>-6.12305E-2</v>
      </c>
      <c r="N698">
        <v>3.5158599999999998E-2</v>
      </c>
      <c r="O698">
        <v>-0.34690029999999999</v>
      </c>
      <c r="P698">
        <v>-0.25051109999999999</v>
      </c>
      <c r="Q698">
        <v>-0.18375230000000001</v>
      </c>
      <c r="R698">
        <v>-0.1169935</v>
      </c>
      <c r="S698">
        <v>-2.0604399999999998E-2</v>
      </c>
      <c r="T698">
        <v>14</v>
      </c>
      <c r="U698">
        <v>17</v>
      </c>
    </row>
    <row r="699" spans="1:21">
      <c r="A699" s="12">
        <v>41522</v>
      </c>
      <c r="B699" s="13">
        <v>21</v>
      </c>
      <c r="C699" t="s">
        <v>38</v>
      </c>
      <c r="D699" t="s">
        <v>41</v>
      </c>
      <c r="E699" t="str">
        <f t="shared" si="10"/>
        <v>4152221Average Per Device100% Cycling</v>
      </c>
      <c r="F699">
        <v>2.3832529999999998</v>
      </c>
      <c r="G699">
        <v>2.1720009999999998</v>
      </c>
      <c r="H699">
        <v>2.046602</v>
      </c>
      <c r="I699">
        <v>78.574700000000007</v>
      </c>
      <c r="J699">
        <v>-0.381436</v>
      </c>
      <c r="K699">
        <v>-0.28088990000000003</v>
      </c>
      <c r="L699" s="1">
        <v>-0.211252</v>
      </c>
      <c r="M699" s="1">
        <v>-0.14161409999999999</v>
      </c>
      <c r="N699">
        <v>-4.1068E-2</v>
      </c>
      <c r="O699">
        <v>-0.50683529999999999</v>
      </c>
      <c r="P699">
        <v>-0.40628920000000002</v>
      </c>
      <c r="Q699">
        <v>-0.33665129999999999</v>
      </c>
      <c r="R699">
        <v>-0.26701340000000001</v>
      </c>
      <c r="S699">
        <v>-0.16646739999999999</v>
      </c>
      <c r="T699">
        <v>14</v>
      </c>
      <c r="U699">
        <v>17</v>
      </c>
    </row>
    <row r="700" spans="1:21">
      <c r="A700" s="12">
        <v>41522</v>
      </c>
      <c r="B700" s="13">
        <v>21</v>
      </c>
      <c r="C700" t="s">
        <v>37</v>
      </c>
      <c r="D700" t="s">
        <v>40</v>
      </c>
      <c r="E700" t="str">
        <f t="shared" si="10"/>
        <v>4152221Average Per Premise50% Cycling</v>
      </c>
      <c r="F700">
        <v>2.9221940000000002</v>
      </c>
      <c r="G700">
        <v>2.848957</v>
      </c>
      <c r="H700">
        <v>2.7480069999999999</v>
      </c>
      <c r="I700">
        <v>78.415300000000002</v>
      </c>
      <c r="J700">
        <v>-0.25276460000000001</v>
      </c>
      <c r="K700">
        <v>-0.14669850000000001</v>
      </c>
      <c r="L700" s="1">
        <v>-7.3237399999999994E-2</v>
      </c>
      <c r="M700" s="1">
        <v>2.2369999999999999E-4</v>
      </c>
      <c r="N700">
        <v>0.1062898</v>
      </c>
      <c r="O700">
        <v>-0.3537149</v>
      </c>
      <c r="P700">
        <v>-0.2476487</v>
      </c>
      <c r="Q700">
        <v>-0.1741877</v>
      </c>
      <c r="R700">
        <v>-0.1007266</v>
      </c>
      <c r="S700">
        <v>5.3395999999999999E-3</v>
      </c>
      <c r="T700">
        <v>14</v>
      </c>
      <c r="U700">
        <v>17</v>
      </c>
    </row>
    <row r="701" spans="1:21">
      <c r="A701" s="12">
        <v>41522</v>
      </c>
      <c r="B701" s="13">
        <v>21</v>
      </c>
      <c r="C701" t="s">
        <v>37</v>
      </c>
      <c r="D701" t="s">
        <v>41</v>
      </c>
      <c r="E701" t="str">
        <f t="shared" si="10"/>
        <v>4152221Average Per Premise100% Cycling</v>
      </c>
      <c r="F701">
        <v>2.7415159999999998</v>
      </c>
      <c r="G701">
        <v>2.4784480000000002</v>
      </c>
      <c r="H701">
        <v>2.3149120000000001</v>
      </c>
      <c r="I701">
        <v>78.574700000000007</v>
      </c>
      <c r="J701">
        <v>-0.46745189999999998</v>
      </c>
      <c r="K701">
        <v>-0.34670010000000001</v>
      </c>
      <c r="L701" s="1">
        <v>-0.26306770000000002</v>
      </c>
      <c r="M701" s="1">
        <v>-0.17943539999999999</v>
      </c>
      <c r="N701">
        <v>-5.86835E-2</v>
      </c>
      <c r="O701">
        <v>-0.63098849999999995</v>
      </c>
      <c r="P701">
        <v>-0.51023660000000004</v>
      </c>
      <c r="Q701">
        <v>-0.42660429999999999</v>
      </c>
      <c r="R701">
        <v>-0.3429719</v>
      </c>
      <c r="S701">
        <v>-0.22222</v>
      </c>
      <c r="T701">
        <v>14</v>
      </c>
      <c r="U701">
        <v>17</v>
      </c>
    </row>
    <row r="702" spans="1:21">
      <c r="A702" s="12">
        <v>41522</v>
      </c>
      <c r="B702" s="13">
        <v>21</v>
      </c>
      <c r="C702" t="s">
        <v>39</v>
      </c>
      <c r="D702" t="s">
        <v>40</v>
      </c>
      <c r="E702" t="str">
        <f t="shared" si="10"/>
        <v>4152221Average Per Ton50% Cycling</v>
      </c>
      <c r="F702">
        <v>0.76148439999999995</v>
      </c>
      <c r="G702">
        <v>0.72425430000000002</v>
      </c>
      <c r="H702">
        <v>0.70628440000000003</v>
      </c>
      <c r="I702">
        <v>78.415300000000002</v>
      </c>
      <c r="J702">
        <v>-8.2984100000000005E-2</v>
      </c>
      <c r="K702">
        <v>-5.5952300000000003E-2</v>
      </c>
      <c r="L702" s="1">
        <v>-3.7230199999999998E-2</v>
      </c>
      <c r="M702" s="1">
        <v>-1.85081E-2</v>
      </c>
      <c r="N702">
        <v>8.5237000000000004E-3</v>
      </c>
      <c r="O702">
        <v>-0.1009539</v>
      </c>
      <c r="P702">
        <v>-7.3922199999999993E-2</v>
      </c>
      <c r="Q702">
        <v>-5.5199999999999999E-2</v>
      </c>
      <c r="R702">
        <v>-3.6477900000000001E-2</v>
      </c>
      <c r="S702">
        <v>-9.4462000000000001E-3</v>
      </c>
      <c r="T702">
        <v>14</v>
      </c>
      <c r="U702">
        <v>17</v>
      </c>
    </row>
    <row r="703" spans="1:21">
      <c r="A703" s="12">
        <v>41522</v>
      </c>
      <c r="B703" s="13">
        <v>21</v>
      </c>
      <c r="C703" t="s">
        <v>39</v>
      </c>
      <c r="D703" t="s">
        <v>41</v>
      </c>
      <c r="E703" t="str">
        <f t="shared" si="10"/>
        <v>4152221Average Per Ton100% Cycling</v>
      </c>
      <c r="F703">
        <v>0.65412680000000001</v>
      </c>
      <c r="G703">
        <v>0.60390480000000002</v>
      </c>
      <c r="H703">
        <v>0.56095030000000001</v>
      </c>
      <c r="I703">
        <v>78.574700000000007</v>
      </c>
      <c r="J703">
        <v>-9.6252099999999993E-2</v>
      </c>
      <c r="K703">
        <v>-6.9057099999999996E-2</v>
      </c>
      <c r="L703" s="1">
        <v>-5.02219E-2</v>
      </c>
      <c r="M703" s="1">
        <v>-3.1386699999999997E-2</v>
      </c>
      <c r="N703">
        <v>-4.1916999999999996E-3</v>
      </c>
      <c r="O703">
        <v>-0.13920669999999999</v>
      </c>
      <c r="P703">
        <v>-0.11201170000000001</v>
      </c>
      <c r="Q703">
        <v>-9.3176499999999995E-2</v>
      </c>
      <c r="R703">
        <v>-7.4341299999999999E-2</v>
      </c>
      <c r="S703">
        <v>-4.7146300000000002E-2</v>
      </c>
      <c r="T703">
        <v>14</v>
      </c>
      <c r="U703">
        <v>17</v>
      </c>
    </row>
    <row r="704" spans="1:21">
      <c r="A704" s="12">
        <v>41522</v>
      </c>
      <c r="B704" s="13">
        <v>22</v>
      </c>
      <c r="C704" t="s">
        <v>38</v>
      </c>
      <c r="D704" t="s">
        <v>40</v>
      </c>
      <c r="E704" t="str">
        <f t="shared" si="10"/>
        <v>4152222Average Per Device50% Cycling</v>
      </c>
      <c r="F704">
        <v>2.3300930000000002</v>
      </c>
      <c r="G704">
        <v>2.12697</v>
      </c>
      <c r="H704">
        <v>2.0798800000000002</v>
      </c>
      <c r="I704">
        <v>76.035300000000007</v>
      </c>
      <c r="J704">
        <v>-0.35350730000000002</v>
      </c>
      <c r="K704">
        <v>-0.26465889999999997</v>
      </c>
      <c r="L704" s="1">
        <v>-0.2031229</v>
      </c>
      <c r="M704" s="1">
        <v>-0.14158680000000001</v>
      </c>
      <c r="N704">
        <v>-5.2738500000000001E-2</v>
      </c>
      <c r="O704">
        <v>-0.4005978</v>
      </c>
      <c r="P704">
        <v>-0.31174950000000001</v>
      </c>
      <c r="Q704">
        <v>-0.25021339999999997</v>
      </c>
      <c r="R704">
        <v>-0.18867729999999999</v>
      </c>
      <c r="S704">
        <v>-9.9829000000000001E-2</v>
      </c>
      <c r="T704">
        <v>14</v>
      </c>
      <c r="U704">
        <v>17</v>
      </c>
    </row>
    <row r="705" spans="1:21">
      <c r="A705" s="12">
        <v>41522</v>
      </c>
      <c r="B705" s="13">
        <v>22</v>
      </c>
      <c r="C705" t="s">
        <v>38</v>
      </c>
      <c r="D705" t="s">
        <v>41</v>
      </c>
      <c r="E705" t="str">
        <f t="shared" si="10"/>
        <v>4152222Average Per Device100% Cycling</v>
      </c>
      <c r="F705">
        <v>2.1059230000000002</v>
      </c>
      <c r="G705">
        <v>1.87714</v>
      </c>
      <c r="H705">
        <v>1.768764</v>
      </c>
      <c r="I705">
        <v>75.722700000000003</v>
      </c>
      <c r="J705">
        <v>-0.38501930000000001</v>
      </c>
      <c r="K705">
        <v>-0.29271390000000003</v>
      </c>
      <c r="L705" s="1">
        <v>-0.2287834</v>
      </c>
      <c r="M705" s="1">
        <v>-0.1648529</v>
      </c>
      <c r="N705">
        <v>-7.2547399999999998E-2</v>
      </c>
      <c r="O705">
        <v>-0.49339499999999997</v>
      </c>
      <c r="P705">
        <v>-0.40108949999999999</v>
      </c>
      <c r="Q705">
        <v>-0.33715899999999999</v>
      </c>
      <c r="R705">
        <v>-0.27322859999999999</v>
      </c>
      <c r="S705">
        <v>-0.1809231</v>
      </c>
      <c r="T705">
        <v>14</v>
      </c>
      <c r="U705">
        <v>17</v>
      </c>
    </row>
    <row r="706" spans="1:21">
      <c r="A706" s="12">
        <v>41522</v>
      </c>
      <c r="B706" s="13">
        <v>22</v>
      </c>
      <c r="C706" t="s">
        <v>37</v>
      </c>
      <c r="D706" t="s">
        <v>40</v>
      </c>
      <c r="E706" t="str">
        <f t="shared" si="10"/>
        <v>4152222Average Per Premise50% Cycling</v>
      </c>
      <c r="F706">
        <v>2.578166</v>
      </c>
      <c r="G706">
        <v>2.4200159999999999</v>
      </c>
      <c r="H706">
        <v>2.3342649999999998</v>
      </c>
      <c r="I706">
        <v>76.035300000000007</v>
      </c>
      <c r="J706">
        <v>-0.3256617</v>
      </c>
      <c r="K706">
        <v>-0.22669429999999999</v>
      </c>
      <c r="L706" s="1">
        <v>-0.1581497</v>
      </c>
      <c r="M706" s="1">
        <v>-8.9605199999999996E-2</v>
      </c>
      <c r="N706">
        <v>9.3621999999999993E-3</v>
      </c>
      <c r="O706">
        <v>-0.41141270000000002</v>
      </c>
      <c r="P706">
        <v>-0.31244529999999998</v>
      </c>
      <c r="Q706">
        <v>-0.2439008</v>
      </c>
      <c r="R706">
        <v>-0.17535619999999999</v>
      </c>
      <c r="S706">
        <v>-7.6388800000000007E-2</v>
      </c>
      <c r="T706">
        <v>14</v>
      </c>
      <c r="U706">
        <v>17</v>
      </c>
    </row>
    <row r="707" spans="1:21">
      <c r="A707" s="12">
        <v>41522</v>
      </c>
      <c r="B707" s="13">
        <v>22</v>
      </c>
      <c r="C707" t="s">
        <v>37</v>
      </c>
      <c r="D707" t="s">
        <v>41</v>
      </c>
      <c r="E707" t="str">
        <f t="shared" ref="E707:E770" si="11">CONCATENATE(A707,B707,C707,D707)</f>
        <v>4152222Average Per Premise100% Cycling</v>
      </c>
      <c r="F707">
        <v>2.4633790000000002</v>
      </c>
      <c r="G707">
        <v>2.122903</v>
      </c>
      <c r="H707">
        <v>1.982826</v>
      </c>
      <c r="I707">
        <v>75.722700000000003</v>
      </c>
      <c r="J707">
        <v>-0.52968950000000004</v>
      </c>
      <c r="K707">
        <v>-0.41790070000000001</v>
      </c>
      <c r="L707" s="1">
        <v>-0.340476</v>
      </c>
      <c r="M707" s="1">
        <v>-0.26305139999999999</v>
      </c>
      <c r="N707">
        <v>-0.1512626</v>
      </c>
      <c r="O707">
        <v>-0.66976590000000003</v>
      </c>
      <c r="P707">
        <v>-0.5579771</v>
      </c>
      <c r="Q707">
        <v>-0.48055239999999999</v>
      </c>
      <c r="R707">
        <v>-0.40312779999999998</v>
      </c>
      <c r="S707">
        <v>-0.29133900000000001</v>
      </c>
      <c r="T707">
        <v>14</v>
      </c>
      <c r="U707">
        <v>17</v>
      </c>
    </row>
    <row r="708" spans="1:21">
      <c r="A708" s="12">
        <v>41522</v>
      </c>
      <c r="B708" s="13">
        <v>22</v>
      </c>
      <c r="C708" t="s">
        <v>39</v>
      </c>
      <c r="D708" t="s">
        <v>40</v>
      </c>
      <c r="E708" t="str">
        <f t="shared" si="11"/>
        <v>4152222Average Per Ton50% Cycling</v>
      </c>
      <c r="F708">
        <v>0.67358079999999998</v>
      </c>
      <c r="G708">
        <v>0.60884150000000004</v>
      </c>
      <c r="H708">
        <v>0.59373520000000002</v>
      </c>
      <c r="I708">
        <v>76.035300000000007</v>
      </c>
      <c r="J708">
        <v>-0.1073331</v>
      </c>
      <c r="K708">
        <v>-8.21683E-2</v>
      </c>
      <c r="L708" s="1">
        <v>-6.47393E-2</v>
      </c>
      <c r="M708" s="1">
        <v>-4.7310199999999997E-2</v>
      </c>
      <c r="N708">
        <v>-2.2145499999999999E-2</v>
      </c>
      <c r="O708">
        <v>-0.1224394</v>
      </c>
      <c r="P708">
        <v>-9.7274600000000003E-2</v>
      </c>
      <c r="Q708">
        <v>-7.98455E-2</v>
      </c>
      <c r="R708">
        <v>-6.24165E-2</v>
      </c>
      <c r="S708">
        <v>-3.7251699999999999E-2</v>
      </c>
      <c r="T708">
        <v>14</v>
      </c>
      <c r="U708">
        <v>17</v>
      </c>
    </row>
    <row r="709" spans="1:21">
      <c r="A709" s="12">
        <v>41522</v>
      </c>
      <c r="B709" s="13">
        <v>22</v>
      </c>
      <c r="C709" t="s">
        <v>39</v>
      </c>
      <c r="D709" t="s">
        <v>41</v>
      </c>
      <c r="E709" t="str">
        <f t="shared" si="11"/>
        <v>4152222Average Per Ton100% Cycling</v>
      </c>
      <c r="F709">
        <v>0.57701639999999998</v>
      </c>
      <c r="G709">
        <v>0.51718319999999995</v>
      </c>
      <c r="H709">
        <v>0.48039700000000002</v>
      </c>
      <c r="I709">
        <v>75.722700000000003</v>
      </c>
      <c r="J709">
        <v>-0.101213</v>
      </c>
      <c r="K709">
        <v>-7.67655E-2</v>
      </c>
      <c r="L709" s="1">
        <v>-5.9833200000000003E-2</v>
      </c>
      <c r="M709" s="1">
        <v>-4.2900899999999999E-2</v>
      </c>
      <c r="N709">
        <v>-1.8453299999999999E-2</v>
      </c>
      <c r="O709">
        <v>-0.13799929999999999</v>
      </c>
      <c r="P709">
        <v>-0.11355170000000001</v>
      </c>
      <c r="Q709">
        <v>-9.6619399999999994E-2</v>
      </c>
      <c r="R709">
        <v>-7.9687099999999997E-2</v>
      </c>
      <c r="S709">
        <v>-5.5239499999999997E-2</v>
      </c>
      <c r="T709">
        <v>14</v>
      </c>
      <c r="U709">
        <v>17</v>
      </c>
    </row>
    <row r="710" spans="1:21">
      <c r="A710" s="12">
        <v>41522</v>
      </c>
      <c r="B710" s="13">
        <v>23</v>
      </c>
      <c r="C710" t="s">
        <v>38</v>
      </c>
      <c r="D710" t="s">
        <v>40</v>
      </c>
      <c r="E710" t="str">
        <f t="shared" si="11"/>
        <v>4152223Average Per Device50% Cycling</v>
      </c>
      <c r="F710">
        <v>1.8766970000000001</v>
      </c>
      <c r="G710">
        <v>1.7388710000000001</v>
      </c>
      <c r="H710">
        <v>1.7003729999999999</v>
      </c>
      <c r="I710">
        <v>74.201300000000003</v>
      </c>
      <c r="J710">
        <v>-0.2747597</v>
      </c>
      <c r="K710">
        <v>-0.19385830000000001</v>
      </c>
      <c r="L710" s="1">
        <v>-0.13782630000000001</v>
      </c>
      <c r="M710" s="1">
        <v>-8.17943E-2</v>
      </c>
      <c r="N710">
        <v>-8.9300000000000002E-4</v>
      </c>
      <c r="O710">
        <v>-0.31325769999999997</v>
      </c>
      <c r="P710">
        <v>-0.23235639999999999</v>
      </c>
      <c r="Q710">
        <v>-0.17632439999999999</v>
      </c>
      <c r="R710">
        <v>-0.1202923</v>
      </c>
      <c r="S710">
        <v>-3.9391000000000002E-2</v>
      </c>
      <c r="T710">
        <v>14</v>
      </c>
      <c r="U710">
        <v>17</v>
      </c>
    </row>
    <row r="711" spans="1:21">
      <c r="A711" s="12">
        <v>41522</v>
      </c>
      <c r="B711" s="13">
        <v>23</v>
      </c>
      <c r="C711" t="s">
        <v>38</v>
      </c>
      <c r="D711" t="s">
        <v>41</v>
      </c>
      <c r="E711" t="str">
        <f t="shared" si="11"/>
        <v>4152223Average Per Device100% Cycling</v>
      </c>
      <c r="F711">
        <v>1.6183259999999999</v>
      </c>
      <c r="G711">
        <v>1.523936</v>
      </c>
      <c r="H711">
        <v>1.435953</v>
      </c>
      <c r="I711">
        <v>73.879099999999994</v>
      </c>
      <c r="J711">
        <v>-0.22660669999999999</v>
      </c>
      <c r="K711">
        <v>-0.14849180000000001</v>
      </c>
      <c r="L711" s="1">
        <v>-9.4389600000000004E-2</v>
      </c>
      <c r="M711" s="1">
        <v>-4.0287400000000001E-2</v>
      </c>
      <c r="N711">
        <v>3.7827600000000003E-2</v>
      </c>
      <c r="O711">
        <v>-0.3145905</v>
      </c>
      <c r="P711">
        <v>-0.23647550000000001</v>
      </c>
      <c r="Q711">
        <v>-0.18237329999999999</v>
      </c>
      <c r="R711">
        <v>-0.1282711</v>
      </c>
      <c r="S711">
        <v>-5.0156100000000002E-2</v>
      </c>
      <c r="T711">
        <v>14</v>
      </c>
      <c r="U711">
        <v>17</v>
      </c>
    </row>
    <row r="712" spans="1:21">
      <c r="A712" s="12">
        <v>41522</v>
      </c>
      <c r="B712" s="13">
        <v>23</v>
      </c>
      <c r="C712" t="s">
        <v>37</v>
      </c>
      <c r="D712" t="s">
        <v>40</v>
      </c>
      <c r="E712" t="str">
        <f t="shared" si="11"/>
        <v>4152223Average Per Premise50% Cycling</v>
      </c>
      <c r="F712">
        <v>2.0915879999999998</v>
      </c>
      <c r="G712">
        <v>1.976793</v>
      </c>
      <c r="H712">
        <v>1.906747</v>
      </c>
      <c r="I712">
        <v>74.201300000000003</v>
      </c>
      <c r="J712">
        <v>-0.27075660000000001</v>
      </c>
      <c r="K712">
        <v>-0.17861340000000001</v>
      </c>
      <c r="L712" s="1">
        <v>-0.1147953</v>
      </c>
      <c r="M712" s="1">
        <v>-5.09772E-2</v>
      </c>
      <c r="N712">
        <v>4.1165899999999998E-2</v>
      </c>
      <c r="O712">
        <v>-0.34080250000000001</v>
      </c>
      <c r="P712">
        <v>-0.2486594</v>
      </c>
      <c r="Q712">
        <v>-0.18484129999999999</v>
      </c>
      <c r="R712">
        <v>-0.1210232</v>
      </c>
      <c r="S712">
        <v>-2.8879999999999999E-2</v>
      </c>
      <c r="T712">
        <v>14</v>
      </c>
      <c r="U712">
        <v>17</v>
      </c>
    </row>
    <row r="713" spans="1:21">
      <c r="A713" s="12">
        <v>41522</v>
      </c>
      <c r="B713" s="13">
        <v>23</v>
      </c>
      <c r="C713" t="s">
        <v>37</v>
      </c>
      <c r="D713" t="s">
        <v>41</v>
      </c>
      <c r="E713" t="str">
        <f t="shared" si="11"/>
        <v>4152223Average Per Premise100% Cycling</v>
      </c>
      <c r="F713">
        <v>1.9226049999999999</v>
      </c>
      <c r="G713">
        <v>1.733325</v>
      </c>
      <c r="H713">
        <v>1.6189549999999999</v>
      </c>
      <c r="I713">
        <v>73.879099999999994</v>
      </c>
      <c r="J713">
        <v>-0.35558119999999999</v>
      </c>
      <c r="K713">
        <v>-0.25732870000000002</v>
      </c>
      <c r="L713" s="1">
        <v>-0.18927930000000001</v>
      </c>
      <c r="M713" s="1">
        <v>-0.1212299</v>
      </c>
      <c r="N713">
        <v>-2.2977399999999999E-2</v>
      </c>
      <c r="O713">
        <v>-0.46995189999999998</v>
      </c>
      <c r="P713">
        <v>-0.37169940000000001</v>
      </c>
      <c r="Q713">
        <v>-0.30364999999999998</v>
      </c>
      <c r="R713">
        <v>-0.23560059999999999</v>
      </c>
      <c r="S713">
        <v>-0.1373481</v>
      </c>
      <c r="T713">
        <v>14</v>
      </c>
      <c r="U713">
        <v>17</v>
      </c>
    </row>
    <row r="714" spans="1:21">
      <c r="A714" s="12">
        <v>41522</v>
      </c>
      <c r="B714" s="13">
        <v>23</v>
      </c>
      <c r="C714" t="s">
        <v>39</v>
      </c>
      <c r="D714" t="s">
        <v>40</v>
      </c>
      <c r="E714" t="str">
        <f t="shared" si="11"/>
        <v>4152223Average Per Ton50% Cycling</v>
      </c>
      <c r="F714">
        <v>0.54564809999999997</v>
      </c>
      <c r="G714">
        <v>0.49743860000000001</v>
      </c>
      <c r="H714">
        <v>0.48509639999999998</v>
      </c>
      <c r="I714">
        <v>74.201300000000003</v>
      </c>
      <c r="J714">
        <v>-8.7229899999999999E-2</v>
      </c>
      <c r="K714">
        <v>-6.4176300000000006E-2</v>
      </c>
      <c r="L714" s="1">
        <v>-4.8209500000000002E-2</v>
      </c>
      <c r="M714" s="1">
        <v>-3.2242699999999999E-2</v>
      </c>
      <c r="N714">
        <v>-9.1891000000000004E-3</v>
      </c>
      <c r="O714">
        <v>-9.9572099999999997E-2</v>
      </c>
      <c r="P714">
        <v>-7.6518500000000003E-2</v>
      </c>
      <c r="Q714">
        <v>-6.05517E-2</v>
      </c>
      <c r="R714">
        <v>-4.4584899999999997E-2</v>
      </c>
      <c r="S714">
        <v>-2.15313E-2</v>
      </c>
      <c r="T714">
        <v>14</v>
      </c>
      <c r="U714">
        <v>17</v>
      </c>
    </row>
    <row r="715" spans="1:21">
      <c r="A715" s="12">
        <v>41522</v>
      </c>
      <c r="B715" s="13">
        <v>23</v>
      </c>
      <c r="C715" t="s">
        <v>39</v>
      </c>
      <c r="D715" t="s">
        <v>41</v>
      </c>
      <c r="E715" t="str">
        <f t="shared" si="11"/>
        <v>4152223Average Per Ton100% Cycling</v>
      </c>
      <c r="F715">
        <v>0.4449187</v>
      </c>
      <c r="G715">
        <v>0.42007</v>
      </c>
      <c r="H715">
        <v>0.39019120000000002</v>
      </c>
      <c r="I715">
        <v>73.879099999999994</v>
      </c>
      <c r="J715">
        <v>-6.0478499999999998E-2</v>
      </c>
      <c r="K715">
        <v>-3.9428100000000001E-2</v>
      </c>
      <c r="L715" s="1">
        <v>-2.4848800000000001E-2</v>
      </c>
      <c r="M715" s="1">
        <v>-1.02694E-2</v>
      </c>
      <c r="N715">
        <v>1.07809E-2</v>
      </c>
      <c r="O715">
        <v>-9.0357199999999999E-2</v>
      </c>
      <c r="P715">
        <v>-6.9306900000000005E-2</v>
      </c>
      <c r="Q715">
        <v>-5.4727499999999998E-2</v>
      </c>
      <c r="R715">
        <v>-4.0148099999999999E-2</v>
      </c>
      <c r="S715">
        <v>-1.9097800000000002E-2</v>
      </c>
      <c r="T715">
        <v>14</v>
      </c>
      <c r="U715">
        <v>17</v>
      </c>
    </row>
    <row r="716" spans="1:21">
      <c r="A716" s="12">
        <v>41522</v>
      </c>
      <c r="B716" s="13">
        <v>24</v>
      </c>
      <c r="C716" t="s">
        <v>38</v>
      </c>
      <c r="D716" t="s">
        <v>40</v>
      </c>
      <c r="E716" t="str">
        <f t="shared" si="11"/>
        <v>4152224Average Per Device50% Cycling</v>
      </c>
      <c r="F716">
        <v>1.462933</v>
      </c>
      <c r="G716">
        <v>1.4538450000000001</v>
      </c>
      <c r="H716">
        <v>1.4216569999999999</v>
      </c>
      <c r="I716">
        <v>72.4679</v>
      </c>
      <c r="J716">
        <v>-0.1330751</v>
      </c>
      <c r="K716">
        <v>-5.9822399999999998E-2</v>
      </c>
      <c r="L716" s="1">
        <v>-9.0878E-3</v>
      </c>
      <c r="M716" s="1">
        <v>4.1646799999999998E-2</v>
      </c>
      <c r="N716">
        <v>0.1148995</v>
      </c>
      <c r="O716">
        <v>-0.16526279999999999</v>
      </c>
      <c r="P716">
        <v>-9.2010099999999997E-2</v>
      </c>
      <c r="Q716">
        <v>-4.12755E-2</v>
      </c>
      <c r="R716">
        <v>9.4590999999999998E-3</v>
      </c>
      <c r="S716">
        <v>8.2711800000000002E-2</v>
      </c>
      <c r="T716">
        <v>14</v>
      </c>
      <c r="U716">
        <v>17</v>
      </c>
    </row>
    <row r="717" spans="1:21">
      <c r="A717" s="12">
        <v>41522</v>
      </c>
      <c r="B717" s="13">
        <v>24</v>
      </c>
      <c r="C717" t="s">
        <v>38</v>
      </c>
      <c r="D717" t="s">
        <v>41</v>
      </c>
      <c r="E717" t="str">
        <f t="shared" si="11"/>
        <v>4152224Average Per Device100% Cycling</v>
      </c>
      <c r="F717">
        <v>1.2549429999999999</v>
      </c>
      <c r="G717">
        <v>1.1950419999999999</v>
      </c>
      <c r="H717">
        <v>1.126047</v>
      </c>
      <c r="I717">
        <v>72.227099999999993</v>
      </c>
      <c r="J717">
        <v>-0.17094760000000001</v>
      </c>
      <c r="K717">
        <v>-0.1053407</v>
      </c>
      <c r="L717" s="1">
        <v>-5.9901599999999999E-2</v>
      </c>
      <c r="M717" s="1">
        <v>-1.44625E-2</v>
      </c>
      <c r="N717">
        <v>5.11444E-2</v>
      </c>
      <c r="O717">
        <v>-0.23994270000000001</v>
      </c>
      <c r="P717">
        <v>-0.17433580000000001</v>
      </c>
      <c r="Q717">
        <v>-0.1288967</v>
      </c>
      <c r="R717">
        <v>-8.3457600000000007E-2</v>
      </c>
      <c r="S717">
        <v>-1.78508E-2</v>
      </c>
      <c r="T717">
        <v>14</v>
      </c>
      <c r="U717">
        <v>17</v>
      </c>
    </row>
    <row r="718" spans="1:21">
      <c r="A718" s="12">
        <v>41522</v>
      </c>
      <c r="B718" s="13">
        <v>24</v>
      </c>
      <c r="C718" t="s">
        <v>37</v>
      </c>
      <c r="D718" t="s">
        <v>40</v>
      </c>
      <c r="E718" t="str">
        <f t="shared" si="11"/>
        <v>4152224Average Per Premise50% Cycling</v>
      </c>
      <c r="F718">
        <v>1.6346179999999999</v>
      </c>
      <c r="G718">
        <v>1.6627339999999999</v>
      </c>
      <c r="H718">
        <v>1.6038159999999999</v>
      </c>
      <c r="I718">
        <v>72.4679</v>
      </c>
      <c r="J718">
        <v>-0.1118794</v>
      </c>
      <c r="K718">
        <v>-2.91691E-2</v>
      </c>
      <c r="L718" s="1">
        <v>2.81157E-2</v>
      </c>
      <c r="M718" s="1">
        <v>8.5400599999999993E-2</v>
      </c>
      <c r="N718">
        <v>0.16811090000000001</v>
      </c>
      <c r="O718">
        <v>-0.1707969</v>
      </c>
      <c r="P718">
        <v>-8.8086600000000001E-2</v>
      </c>
      <c r="Q718">
        <v>-3.0801800000000001E-2</v>
      </c>
      <c r="R718">
        <v>2.6483099999999999E-2</v>
      </c>
      <c r="S718">
        <v>0.1091934</v>
      </c>
      <c r="T718">
        <v>14</v>
      </c>
      <c r="U718">
        <v>17</v>
      </c>
    </row>
    <row r="719" spans="1:21">
      <c r="A719" s="12">
        <v>41522</v>
      </c>
      <c r="B719" s="13">
        <v>24</v>
      </c>
      <c r="C719" t="s">
        <v>37</v>
      </c>
      <c r="D719" t="s">
        <v>41</v>
      </c>
      <c r="E719" t="str">
        <f t="shared" si="11"/>
        <v>4152224Average Per Premise100% Cycling</v>
      </c>
      <c r="F719">
        <v>1.4987280000000001</v>
      </c>
      <c r="G719">
        <v>1.372546</v>
      </c>
      <c r="H719">
        <v>1.281981</v>
      </c>
      <c r="I719">
        <v>72.227099999999993</v>
      </c>
      <c r="J719">
        <v>-0.26667940000000001</v>
      </c>
      <c r="K719">
        <v>-0.1836721</v>
      </c>
      <c r="L719" s="1">
        <v>-0.1261816</v>
      </c>
      <c r="M719" s="1">
        <v>-6.8691100000000005E-2</v>
      </c>
      <c r="N719">
        <v>1.4316199999999999E-2</v>
      </c>
      <c r="O719">
        <v>-0.35724470000000003</v>
      </c>
      <c r="P719">
        <v>-0.27423750000000002</v>
      </c>
      <c r="Q719">
        <v>-0.21674689999999999</v>
      </c>
      <c r="R719">
        <v>-0.15925639999999999</v>
      </c>
      <c r="S719">
        <v>-7.6249200000000003E-2</v>
      </c>
      <c r="T719">
        <v>14</v>
      </c>
      <c r="U719">
        <v>17</v>
      </c>
    </row>
    <row r="720" spans="1:21">
      <c r="A720" s="12">
        <v>41522</v>
      </c>
      <c r="B720" s="13">
        <v>24</v>
      </c>
      <c r="C720" t="s">
        <v>39</v>
      </c>
      <c r="D720" t="s">
        <v>40</v>
      </c>
      <c r="E720" t="str">
        <f t="shared" si="11"/>
        <v>4152224Average Per Ton50% Cycling</v>
      </c>
      <c r="F720">
        <v>0.42229159999999999</v>
      </c>
      <c r="G720">
        <v>0.42303030000000003</v>
      </c>
      <c r="H720">
        <v>0.41253420000000002</v>
      </c>
      <c r="I720">
        <v>72.4679</v>
      </c>
      <c r="J720">
        <v>-3.6177599999999997E-2</v>
      </c>
      <c r="K720">
        <v>-1.43672E-2</v>
      </c>
      <c r="L720" s="1">
        <v>7.3859999999999996E-4</v>
      </c>
      <c r="M720" s="1">
        <v>1.5844400000000002E-2</v>
      </c>
      <c r="N720">
        <v>3.7654800000000002E-2</v>
      </c>
      <c r="O720">
        <v>-4.6673600000000003E-2</v>
      </c>
      <c r="P720">
        <v>-2.4863199999999998E-2</v>
      </c>
      <c r="Q720">
        <v>-9.7573999999999994E-3</v>
      </c>
      <c r="R720">
        <v>5.3483999999999997E-3</v>
      </c>
      <c r="S720">
        <v>2.71588E-2</v>
      </c>
      <c r="T720">
        <v>14</v>
      </c>
      <c r="U720">
        <v>17</v>
      </c>
    </row>
    <row r="721" spans="1:21">
      <c r="A721" s="12">
        <v>41522</v>
      </c>
      <c r="B721" s="13">
        <v>24</v>
      </c>
      <c r="C721" t="s">
        <v>39</v>
      </c>
      <c r="D721" t="s">
        <v>41</v>
      </c>
      <c r="E721" t="str">
        <f t="shared" si="11"/>
        <v>4152224Average Per Ton100% Cycling</v>
      </c>
      <c r="F721">
        <v>0.34796680000000002</v>
      </c>
      <c r="G721">
        <v>0.32892060000000001</v>
      </c>
      <c r="H721">
        <v>0.30552509999999999</v>
      </c>
      <c r="I721">
        <v>72.227099999999993</v>
      </c>
      <c r="J721">
        <v>-4.9376299999999998E-2</v>
      </c>
      <c r="K721">
        <v>-3.1457100000000002E-2</v>
      </c>
      <c r="L721" s="1">
        <v>-1.9046199999999999E-2</v>
      </c>
      <c r="M721" s="1">
        <v>-6.6353999999999996E-3</v>
      </c>
      <c r="N721">
        <v>1.1283899999999999E-2</v>
      </c>
      <c r="O721">
        <v>-7.2771799999999998E-2</v>
      </c>
      <c r="P721">
        <v>-5.4852600000000001E-2</v>
      </c>
      <c r="Q721">
        <v>-4.2441699999999999E-2</v>
      </c>
      <c r="R721">
        <v>-3.0030899999999999E-2</v>
      </c>
      <c r="S721">
        <v>-1.21116E-2</v>
      </c>
      <c r="T721">
        <v>14</v>
      </c>
      <c r="U721">
        <v>17</v>
      </c>
    </row>
    <row r="722" spans="1:21">
      <c r="A722" s="12">
        <v>41523</v>
      </c>
      <c r="B722" s="13">
        <v>1</v>
      </c>
      <c r="C722" t="s">
        <v>38</v>
      </c>
      <c r="D722" t="s">
        <v>40</v>
      </c>
      <c r="E722" t="str">
        <f t="shared" si="11"/>
        <v>415231Average Per Device50% Cycling</v>
      </c>
      <c r="F722">
        <v>1.1938040000000001</v>
      </c>
      <c r="G722">
        <v>1.227735</v>
      </c>
      <c r="H722">
        <v>1.217225</v>
      </c>
      <c r="I722">
        <v>71.633899999999997</v>
      </c>
      <c r="J722">
        <v>-8.1597100000000006E-2</v>
      </c>
      <c r="K722">
        <v>-1.33419E-2</v>
      </c>
      <c r="L722" s="1">
        <v>3.39314E-2</v>
      </c>
      <c r="M722" s="1">
        <v>8.1204700000000005E-2</v>
      </c>
      <c r="N722">
        <v>0.1494598</v>
      </c>
      <c r="O722">
        <v>-9.2107099999999997E-2</v>
      </c>
      <c r="P722">
        <v>-2.3852000000000002E-2</v>
      </c>
      <c r="Q722">
        <v>2.3421299999999999E-2</v>
      </c>
      <c r="R722">
        <v>7.0694599999999996E-2</v>
      </c>
      <c r="S722">
        <v>0.13894970000000001</v>
      </c>
      <c r="T722">
        <v>14</v>
      </c>
      <c r="U722">
        <v>17</v>
      </c>
    </row>
    <row r="723" spans="1:21">
      <c r="A723" s="12">
        <v>41523</v>
      </c>
      <c r="B723" s="13">
        <v>1</v>
      </c>
      <c r="C723" t="s">
        <v>38</v>
      </c>
      <c r="D723" t="s">
        <v>41</v>
      </c>
      <c r="E723" t="str">
        <f t="shared" si="11"/>
        <v>415231Average Per Device100% Cycling</v>
      </c>
      <c r="F723">
        <v>0.98343239999999998</v>
      </c>
      <c r="G723">
        <v>1.01173</v>
      </c>
      <c r="H723">
        <v>1.0030520000000001</v>
      </c>
      <c r="I723">
        <v>71.313699999999997</v>
      </c>
      <c r="J723">
        <v>-6.5367999999999996E-2</v>
      </c>
      <c r="K723">
        <v>-1.0029700000000001E-2</v>
      </c>
      <c r="L723" s="1">
        <v>2.82974E-2</v>
      </c>
      <c r="M723" s="1">
        <v>6.6624600000000006E-2</v>
      </c>
      <c r="N723">
        <v>0.1219629</v>
      </c>
      <c r="O723">
        <v>-7.4045899999999998E-2</v>
      </c>
      <c r="P723">
        <v>-1.8707600000000001E-2</v>
      </c>
      <c r="Q723">
        <v>1.9619600000000001E-2</v>
      </c>
      <c r="R723">
        <v>5.7946699999999997E-2</v>
      </c>
      <c r="S723">
        <v>0.113285</v>
      </c>
      <c r="T723">
        <v>14</v>
      </c>
      <c r="U723">
        <v>17</v>
      </c>
    </row>
    <row r="724" spans="1:21">
      <c r="A724" s="12">
        <v>41523</v>
      </c>
      <c r="B724" s="13">
        <v>1</v>
      </c>
      <c r="C724" t="s">
        <v>37</v>
      </c>
      <c r="D724" t="s">
        <v>40</v>
      </c>
      <c r="E724" t="str">
        <f t="shared" si="11"/>
        <v>415231Average Per Premise50% Cycling</v>
      </c>
      <c r="F724">
        <v>1.371845</v>
      </c>
      <c r="G724">
        <v>1.3685389999999999</v>
      </c>
      <c r="H724">
        <v>1.348935</v>
      </c>
      <c r="I724">
        <v>71.633899999999997</v>
      </c>
      <c r="J724">
        <v>-0.13385929999999999</v>
      </c>
      <c r="K724">
        <v>-5.6727300000000001E-2</v>
      </c>
      <c r="L724" s="1">
        <v>-3.3059000000000001E-3</v>
      </c>
      <c r="M724" s="1">
        <v>5.01155E-2</v>
      </c>
      <c r="N724">
        <v>0.12724750000000001</v>
      </c>
      <c r="O724">
        <v>-0.15346309999999999</v>
      </c>
      <c r="P724">
        <v>-7.6331099999999999E-2</v>
      </c>
      <c r="Q724">
        <v>-2.2909800000000001E-2</v>
      </c>
      <c r="R724">
        <v>3.05116E-2</v>
      </c>
      <c r="S724">
        <v>0.10764360000000001</v>
      </c>
      <c r="T724">
        <v>14</v>
      </c>
      <c r="U724">
        <v>17</v>
      </c>
    </row>
    <row r="725" spans="1:21">
      <c r="A725" s="12">
        <v>41523</v>
      </c>
      <c r="B725" s="13">
        <v>1</v>
      </c>
      <c r="C725" t="s">
        <v>37</v>
      </c>
      <c r="D725" t="s">
        <v>41</v>
      </c>
      <c r="E725" t="str">
        <f t="shared" si="11"/>
        <v>415231Average Per Premise100% Cycling</v>
      </c>
      <c r="F725">
        <v>1.131038</v>
      </c>
      <c r="G725">
        <v>1.1976549999999999</v>
      </c>
      <c r="H725">
        <v>1.1925250000000001</v>
      </c>
      <c r="I725">
        <v>71.313699999999997</v>
      </c>
      <c r="J725">
        <v>-5.00308E-2</v>
      </c>
      <c r="K725">
        <v>1.8885900000000001E-2</v>
      </c>
      <c r="L725" s="1">
        <v>6.6617499999999996E-2</v>
      </c>
      <c r="M725" s="1">
        <v>0.11434900000000001</v>
      </c>
      <c r="N725">
        <v>0.18326580000000001</v>
      </c>
      <c r="O725">
        <v>-5.5160899999999999E-2</v>
      </c>
      <c r="P725">
        <v>1.37559E-2</v>
      </c>
      <c r="Q725">
        <v>6.1487399999999998E-2</v>
      </c>
      <c r="R725">
        <v>0.109219</v>
      </c>
      <c r="S725">
        <v>0.17813580000000001</v>
      </c>
      <c r="T725">
        <v>14</v>
      </c>
      <c r="U725">
        <v>17</v>
      </c>
    </row>
    <row r="726" spans="1:21">
      <c r="A726" s="12">
        <v>41523</v>
      </c>
      <c r="B726" s="13">
        <v>1</v>
      </c>
      <c r="C726" t="s">
        <v>39</v>
      </c>
      <c r="D726" t="s">
        <v>40</v>
      </c>
      <c r="E726" t="str">
        <f t="shared" si="11"/>
        <v>415231Average Per Ton50% Cycling</v>
      </c>
      <c r="F726">
        <v>0.35289110000000001</v>
      </c>
      <c r="G726">
        <v>0.35147040000000002</v>
      </c>
      <c r="H726">
        <v>0.35076309999999999</v>
      </c>
      <c r="I726">
        <v>71.633899999999997</v>
      </c>
      <c r="J726">
        <v>-3.5966999999999999E-2</v>
      </c>
      <c r="K726">
        <v>-1.5556800000000001E-2</v>
      </c>
      <c r="L726" s="1">
        <v>-1.4207E-3</v>
      </c>
      <c r="M726" s="1">
        <v>1.27154E-2</v>
      </c>
      <c r="N726">
        <v>3.3125599999999998E-2</v>
      </c>
      <c r="O726">
        <v>-3.66743E-2</v>
      </c>
      <c r="P726">
        <v>-1.62641E-2</v>
      </c>
      <c r="Q726">
        <v>-2.1280000000000001E-3</v>
      </c>
      <c r="R726">
        <v>1.2008100000000001E-2</v>
      </c>
      <c r="S726">
        <v>3.2418299999999997E-2</v>
      </c>
      <c r="T726">
        <v>14</v>
      </c>
      <c r="U726">
        <v>17</v>
      </c>
    </row>
    <row r="727" spans="1:21">
      <c r="A727" s="12">
        <v>41523</v>
      </c>
      <c r="B727" s="13">
        <v>1</v>
      </c>
      <c r="C727" t="s">
        <v>39</v>
      </c>
      <c r="D727" t="s">
        <v>41</v>
      </c>
      <c r="E727" t="str">
        <f t="shared" si="11"/>
        <v>415231Average Per Ton100% Cycling</v>
      </c>
      <c r="F727">
        <v>0.27111150000000001</v>
      </c>
      <c r="G727">
        <v>0.28039219999999998</v>
      </c>
      <c r="H727">
        <v>0.28861569999999998</v>
      </c>
      <c r="I727">
        <v>71.313699999999997</v>
      </c>
      <c r="J727">
        <v>-1.6540099999999999E-2</v>
      </c>
      <c r="K727">
        <v>-1.2849999999999999E-3</v>
      </c>
      <c r="L727" s="1">
        <v>9.2806999999999994E-3</v>
      </c>
      <c r="M727" s="1">
        <v>1.9846300000000001E-2</v>
      </c>
      <c r="N727">
        <v>3.5101399999999998E-2</v>
      </c>
      <c r="O727">
        <v>-8.3166000000000004E-3</v>
      </c>
      <c r="P727">
        <v>6.9385000000000002E-3</v>
      </c>
      <c r="Q727">
        <v>1.7504200000000001E-2</v>
      </c>
      <c r="R727">
        <v>2.8069799999999999E-2</v>
      </c>
      <c r="S727">
        <v>4.33249E-2</v>
      </c>
      <c r="T727">
        <v>14</v>
      </c>
      <c r="U727">
        <v>17</v>
      </c>
    </row>
    <row r="728" spans="1:21">
      <c r="A728" s="12">
        <v>41523</v>
      </c>
      <c r="B728" s="13">
        <v>2</v>
      </c>
      <c r="C728" t="s">
        <v>38</v>
      </c>
      <c r="D728" t="s">
        <v>40</v>
      </c>
      <c r="E728" t="str">
        <f t="shared" si="11"/>
        <v>415232Average Per Device50% Cycling</v>
      </c>
      <c r="F728">
        <v>1.016305</v>
      </c>
      <c r="G728">
        <v>1.01993</v>
      </c>
      <c r="H728">
        <v>1.011199</v>
      </c>
      <c r="I728">
        <v>71.612499999999997</v>
      </c>
      <c r="J728">
        <v>-9.8679000000000003E-2</v>
      </c>
      <c r="K728">
        <v>-3.8236699999999998E-2</v>
      </c>
      <c r="L728" s="1">
        <v>3.6254E-3</v>
      </c>
      <c r="M728" s="1">
        <v>4.54875E-2</v>
      </c>
      <c r="N728">
        <v>0.1059298</v>
      </c>
      <c r="O728">
        <v>-0.10741009999999999</v>
      </c>
      <c r="P728">
        <v>-4.69679E-2</v>
      </c>
      <c r="Q728">
        <v>-5.1057000000000003E-3</v>
      </c>
      <c r="R728">
        <v>3.6756400000000002E-2</v>
      </c>
      <c r="S728">
        <v>9.7198699999999999E-2</v>
      </c>
      <c r="T728">
        <v>14</v>
      </c>
      <c r="U728">
        <v>17</v>
      </c>
    </row>
    <row r="729" spans="1:21">
      <c r="A729" s="12">
        <v>41523</v>
      </c>
      <c r="B729" s="13">
        <v>2</v>
      </c>
      <c r="C729" t="s">
        <v>38</v>
      </c>
      <c r="D729" t="s">
        <v>41</v>
      </c>
      <c r="E729" t="str">
        <f t="shared" si="11"/>
        <v>415232Average Per Device100% Cycling</v>
      </c>
      <c r="F729">
        <v>0.81504330000000003</v>
      </c>
      <c r="G729">
        <v>0.82348589999999999</v>
      </c>
      <c r="H729">
        <v>0.81642269999999995</v>
      </c>
      <c r="I729">
        <v>71.301000000000002</v>
      </c>
      <c r="J729">
        <v>-6.9562200000000005E-2</v>
      </c>
      <c r="K729">
        <v>-2.3476299999999999E-2</v>
      </c>
      <c r="L729" s="1">
        <v>8.4425999999999998E-3</v>
      </c>
      <c r="M729" s="1">
        <v>4.0361599999999997E-2</v>
      </c>
      <c r="N729">
        <v>8.6447499999999997E-2</v>
      </c>
      <c r="O729">
        <v>-7.6625399999999996E-2</v>
      </c>
      <c r="P729">
        <v>-3.0539500000000001E-2</v>
      </c>
      <c r="Q729">
        <v>1.3794E-3</v>
      </c>
      <c r="R729">
        <v>3.3298399999999999E-2</v>
      </c>
      <c r="S729">
        <v>7.9384300000000005E-2</v>
      </c>
      <c r="T729">
        <v>14</v>
      </c>
      <c r="U729">
        <v>17</v>
      </c>
    </row>
    <row r="730" spans="1:21">
      <c r="A730" s="12">
        <v>41523</v>
      </c>
      <c r="B730" s="13">
        <v>2</v>
      </c>
      <c r="C730" t="s">
        <v>37</v>
      </c>
      <c r="D730" t="s">
        <v>40</v>
      </c>
      <c r="E730" t="str">
        <f t="shared" si="11"/>
        <v>415232Average Per Premise50% Cycling</v>
      </c>
      <c r="F730">
        <v>1.1607890000000001</v>
      </c>
      <c r="G730">
        <v>1.131588</v>
      </c>
      <c r="H730">
        <v>1.115378</v>
      </c>
      <c r="I730">
        <v>71.612499999999997</v>
      </c>
      <c r="J730">
        <v>-0.14182069999999999</v>
      </c>
      <c r="K730">
        <v>-7.5284299999999998E-2</v>
      </c>
      <c r="L730" s="1">
        <v>-2.9201499999999998E-2</v>
      </c>
      <c r="M730" s="1">
        <v>1.6881299999999998E-2</v>
      </c>
      <c r="N730">
        <v>8.3417599999999995E-2</v>
      </c>
      <c r="O730">
        <v>-0.15803030000000001</v>
      </c>
      <c r="P730">
        <v>-9.1493900000000003E-2</v>
      </c>
      <c r="Q730">
        <v>-4.5411100000000003E-2</v>
      </c>
      <c r="R730">
        <v>6.7170000000000001E-4</v>
      </c>
      <c r="S730">
        <v>6.7208000000000004E-2</v>
      </c>
      <c r="T730">
        <v>14</v>
      </c>
      <c r="U730">
        <v>17</v>
      </c>
    </row>
    <row r="731" spans="1:21">
      <c r="A731" s="12">
        <v>41523</v>
      </c>
      <c r="B731" s="13">
        <v>2</v>
      </c>
      <c r="C731" t="s">
        <v>37</v>
      </c>
      <c r="D731" t="s">
        <v>41</v>
      </c>
      <c r="E731" t="str">
        <f t="shared" si="11"/>
        <v>415232Average Per Premise100% Cycling</v>
      </c>
      <c r="F731">
        <v>0.9370387</v>
      </c>
      <c r="G731">
        <v>0.97050769999999997</v>
      </c>
      <c r="H731">
        <v>0.96635070000000001</v>
      </c>
      <c r="I731">
        <v>71.301000000000002</v>
      </c>
      <c r="J731">
        <v>-6.52253E-2</v>
      </c>
      <c r="K731">
        <v>-6.9159E-3</v>
      </c>
      <c r="L731" s="1">
        <v>3.3468999999999999E-2</v>
      </c>
      <c r="M731" s="1">
        <v>7.38539E-2</v>
      </c>
      <c r="N731">
        <v>0.13216330000000001</v>
      </c>
      <c r="O731">
        <v>-6.9382399999999997E-2</v>
      </c>
      <c r="P731">
        <v>-1.1073E-2</v>
      </c>
      <c r="Q731">
        <v>2.9312000000000001E-2</v>
      </c>
      <c r="R731">
        <v>6.9696900000000006E-2</v>
      </c>
      <c r="S731">
        <v>0.12800629999999999</v>
      </c>
      <c r="T731">
        <v>14</v>
      </c>
      <c r="U731">
        <v>17</v>
      </c>
    </row>
    <row r="732" spans="1:21">
      <c r="A732" s="12">
        <v>41523</v>
      </c>
      <c r="B732" s="13">
        <v>2</v>
      </c>
      <c r="C732" t="s">
        <v>39</v>
      </c>
      <c r="D732" t="s">
        <v>40</v>
      </c>
      <c r="E732" t="str">
        <f t="shared" si="11"/>
        <v>415232Average Per Ton50% Cycling</v>
      </c>
      <c r="F732">
        <v>0.2998922</v>
      </c>
      <c r="G732">
        <v>0.28979929999999998</v>
      </c>
      <c r="H732">
        <v>0.28921609999999998</v>
      </c>
      <c r="I732">
        <v>71.612499999999997</v>
      </c>
      <c r="J732">
        <v>-4.1062300000000003E-2</v>
      </c>
      <c r="K732">
        <v>-2.2765400000000002E-2</v>
      </c>
      <c r="L732" s="1">
        <v>-1.00929E-2</v>
      </c>
      <c r="M732" s="1">
        <v>2.5795000000000002E-3</v>
      </c>
      <c r="N732">
        <v>2.0876499999999999E-2</v>
      </c>
      <c r="O732">
        <v>-4.1645500000000002E-2</v>
      </c>
      <c r="P732">
        <v>-2.3348500000000001E-2</v>
      </c>
      <c r="Q732">
        <v>-1.0676100000000001E-2</v>
      </c>
      <c r="R732">
        <v>1.9964000000000002E-3</v>
      </c>
      <c r="S732">
        <v>2.02933E-2</v>
      </c>
      <c r="T732">
        <v>14</v>
      </c>
      <c r="U732">
        <v>17</v>
      </c>
    </row>
    <row r="733" spans="1:21">
      <c r="A733" s="12">
        <v>41523</v>
      </c>
      <c r="B733" s="13">
        <v>2</v>
      </c>
      <c r="C733" t="s">
        <v>39</v>
      </c>
      <c r="D733" t="s">
        <v>41</v>
      </c>
      <c r="E733" t="str">
        <f t="shared" si="11"/>
        <v>415232Average Per Ton100% Cycling</v>
      </c>
      <c r="F733">
        <v>0.2277313</v>
      </c>
      <c r="G733">
        <v>0.22874539999999999</v>
      </c>
      <c r="H733">
        <v>0.2354542</v>
      </c>
      <c r="I733">
        <v>71.301000000000002</v>
      </c>
      <c r="J733">
        <v>-2.0850199999999999E-2</v>
      </c>
      <c r="K733">
        <v>-7.9325999999999997E-3</v>
      </c>
      <c r="L733" s="1">
        <v>1.0141E-3</v>
      </c>
      <c r="M733" s="1">
        <v>9.9608000000000006E-3</v>
      </c>
      <c r="N733">
        <v>2.28785E-2</v>
      </c>
      <c r="O733">
        <v>-1.41414E-2</v>
      </c>
      <c r="P733">
        <v>-1.2237999999999999E-3</v>
      </c>
      <c r="Q733">
        <v>7.7229000000000004E-3</v>
      </c>
      <c r="R733">
        <v>1.66696E-2</v>
      </c>
      <c r="S733">
        <v>2.95873E-2</v>
      </c>
      <c r="T733">
        <v>14</v>
      </c>
      <c r="U733">
        <v>17</v>
      </c>
    </row>
    <row r="734" spans="1:21">
      <c r="A734" s="12">
        <v>41523</v>
      </c>
      <c r="B734" s="13">
        <v>3</v>
      </c>
      <c r="C734" t="s">
        <v>38</v>
      </c>
      <c r="D734" t="s">
        <v>40</v>
      </c>
      <c r="E734" t="str">
        <f t="shared" si="11"/>
        <v>415233Average Per Device50% Cycling</v>
      </c>
      <c r="F734">
        <v>0.89793940000000005</v>
      </c>
      <c r="G734">
        <v>0.88897610000000005</v>
      </c>
      <c r="H734">
        <v>0.88136599999999998</v>
      </c>
      <c r="I734">
        <v>70.359700000000004</v>
      </c>
      <c r="J734">
        <v>-9.6400600000000003E-2</v>
      </c>
      <c r="K734">
        <v>-4.4741900000000001E-2</v>
      </c>
      <c r="L734" s="1">
        <v>-8.9633000000000004E-3</v>
      </c>
      <c r="M734" s="1">
        <v>2.68153E-2</v>
      </c>
      <c r="N734">
        <v>7.8474000000000002E-2</v>
      </c>
      <c r="O734">
        <v>-0.1040107</v>
      </c>
      <c r="P734">
        <v>-5.2352099999999999E-2</v>
      </c>
      <c r="Q734">
        <v>-1.6573399999999999E-2</v>
      </c>
      <c r="R734">
        <v>1.9205199999999999E-2</v>
      </c>
      <c r="S734">
        <v>7.0863800000000005E-2</v>
      </c>
      <c r="T734">
        <v>14</v>
      </c>
      <c r="U734">
        <v>17</v>
      </c>
    </row>
    <row r="735" spans="1:21">
      <c r="A735" s="12">
        <v>41523</v>
      </c>
      <c r="B735" s="13">
        <v>3</v>
      </c>
      <c r="C735" t="s">
        <v>38</v>
      </c>
      <c r="D735" t="s">
        <v>41</v>
      </c>
      <c r="E735" t="str">
        <f t="shared" si="11"/>
        <v>415233Average Per Device100% Cycling</v>
      </c>
      <c r="F735">
        <v>0.75736559999999997</v>
      </c>
      <c r="G735">
        <v>0.76606890000000005</v>
      </c>
      <c r="H735">
        <v>0.75949820000000001</v>
      </c>
      <c r="I735">
        <v>70.387600000000006</v>
      </c>
      <c r="J735">
        <v>-6.6910700000000004E-2</v>
      </c>
      <c r="K735">
        <v>-2.2237300000000002E-2</v>
      </c>
      <c r="L735" s="1">
        <v>8.7033000000000006E-3</v>
      </c>
      <c r="M735" s="1">
        <v>3.9643900000000003E-2</v>
      </c>
      <c r="N735">
        <v>8.4317299999999998E-2</v>
      </c>
      <c r="O735">
        <v>-7.3481500000000005E-2</v>
      </c>
      <c r="P735">
        <v>-2.88081E-2</v>
      </c>
      <c r="Q735">
        <v>2.1324999999999998E-3</v>
      </c>
      <c r="R735">
        <v>3.3073199999999997E-2</v>
      </c>
      <c r="S735">
        <v>7.7746499999999996E-2</v>
      </c>
      <c r="T735">
        <v>14</v>
      </c>
      <c r="U735">
        <v>17</v>
      </c>
    </row>
    <row r="736" spans="1:21">
      <c r="A736" s="12">
        <v>41523</v>
      </c>
      <c r="B736" s="13">
        <v>3</v>
      </c>
      <c r="C736" t="s">
        <v>37</v>
      </c>
      <c r="D736" t="s">
        <v>40</v>
      </c>
      <c r="E736" t="str">
        <f t="shared" si="11"/>
        <v>415233Average Per Premise50% Cycling</v>
      </c>
      <c r="F736">
        <v>1.019809</v>
      </c>
      <c r="G736">
        <v>0.99505339999999998</v>
      </c>
      <c r="H736">
        <v>0.98079959999999999</v>
      </c>
      <c r="I736">
        <v>70.359700000000004</v>
      </c>
      <c r="J736">
        <v>-0.12135079999999999</v>
      </c>
      <c r="K736">
        <v>-6.4281699999999997E-2</v>
      </c>
      <c r="L736" s="1">
        <v>-2.4755900000000001E-2</v>
      </c>
      <c r="M736" s="1">
        <v>1.4769900000000001E-2</v>
      </c>
      <c r="N736">
        <v>7.1839E-2</v>
      </c>
      <c r="O736">
        <v>-0.13560459999999999</v>
      </c>
      <c r="P736">
        <v>-7.8535499999999994E-2</v>
      </c>
      <c r="Q736">
        <v>-3.9009700000000001E-2</v>
      </c>
      <c r="R736">
        <v>5.1610000000000002E-4</v>
      </c>
      <c r="S736">
        <v>5.7585200000000003E-2</v>
      </c>
      <c r="T736">
        <v>14</v>
      </c>
      <c r="U736">
        <v>17</v>
      </c>
    </row>
    <row r="737" spans="1:21">
      <c r="A737" s="12">
        <v>41523</v>
      </c>
      <c r="B737" s="13">
        <v>3</v>
      </c>
      <c r="C737" t="s">
        <v>37</v>
      </c>
      <c r="D737" t="s">
        <v>41</v>
      </c>
      <c r="E737" t="str">
        <f t="shared" si="11"/>
        <v>415233Average Per Premise100% Cycling</v>
      </c>
      <c r="F737">
        <v>0.86284950000000005</v>
      </c>
      <c r="G737">
        <v>0.90134599999999998</v>
      </c>
      <c r="H737">
        <v>0.89748519999999998</v>
      </c>
      <c r="I737">
        <v>70.387600000000006</v>
      </c>
      <c r="J737">
        <v>-5.4246900000000001E-2</v>
      </c>
      <c r="K737">
        <v>5.4659999999999995E-4</v>
      </c>
      <c r="L737" s="1">
        <v>3.8496500000000003E-2</v>
      </c>
      <c r="M737" s="1">
        <v>7.6446399999999998E-2</v>
      </c>
      <c r="N737">
        <v>0.13123989999999999</v>
      </c>
      <c r="O737">
        <v>-5.8107699999999998E-2</v>
      </c>
      <c r="P737">
        <v>-3.3140999999999999E-3</v>
      </c>
      <c r="Q737">
        <v>3.4635699999999998E-2</v>
      </c>
      <c r="R737">
        <v>7.25856E-2</v>
      </c>
      <c r="S737">
        <v>0.1273791</v>
      </c>
      <c r="T737">
        <v>14</v>
      </c>
      <c r="U737">
        <v>17</v>
      </c>
    </row>
    <row r="738" spans="1:21">
      <c r="A738" s="12">
        <v>41523</v>
      </c>
      <c r="B738" s="13">
        <v>3</v>
      </c>
      <c r="C738" t="s">
        <v>39</v>
      </c>
      <c r="D738" t="s">
        <v>40</v>
      </c>
      <c r="E738" t="str">
        <f t="shared" si="11"/>
        <v>415233Average Per Ton50% Cycling</v>
      </c>
      <c r="F738">
        <v>0.2654842</v>
      </c>
      <c r="G738">
        <v>0.25280419999999998</v>
      </c>
      <c r="H738">
        <v>0.25229550000000001</v>
      </c>
      <c r="I738">
        <v>70.359700000000004</v>
      </c>
      <c r="J738">
        <v>-3.9508599999999998E-2</v>
      </c>
      <c r="K738">
        <v>-2.3657999999999998E-2</v>
      </c>
      <c r="L738" s="1">
        <v>-1.268E-2</v>
      </c>
      <c r="M738" s="1">
        <v>-1.7018999999999999E-3</v>
      </c>
      <c r="N738">
        <v>1.41487E-2</v>
      </c>
      <c r="O738">
        <v>-4.0017400000000002E-2</v>
      </c>
      <c r="P738">
        <v>-2.4166799999999999E-2</v>
      </c>
      <c r="Q738">
        <v>-1.3188699999999999E-2</v>
      </c>
      <c r="R738">
        <v>-2.2106000000000001E-3</v>
      </c>
      <c r="S738">
        <v>1.3639999999999999E-2</v>
      </c>
      <c r="T738">
        <v>14</v>
      </c>
      <c r="U738">
        <v>17</v>
      </c>
    </row>
    <row r="739" spans="1:21">
      <c r="A739" s="12">
        <v>41523</v>
      </c>
      <c r="B739" s="13">
        <v>3</v>
      </c>
      <c r="C739" t="s">
        <v>39</v>
      </c>
      <c r="D739" t="s">
        <v>41</v>
      </c>
      <c r="E739" t="str">
        <f t="shared" si="11"/>
        <v>415233Average Per Ton100% Cycling</v>
      </c>
      <c r="F739">
        <v>0.2107029</v>
      </c>
      <c r="G739">
        <v>0.212145</v>
      </c>
      <c r="H739">
        <v>0.21836700000000001</v>
      </c>
      <c r="I739">
        <v>70.387600000000006</v>
      </c>
      <c r="J739">
        <v>-1.95817E-2</v>
      </c>
      <c r="K739">
        <v>-7.1605999999999996E-3</v>
      </c>
      <c r="L739" s="1">
        <v>1.4422E-3</v>
      </c>
      <c r="M739" s="1">
        <v>1.0045E-2</v>
      </c>
      <c r="N739">
        <v>2.2466099999999999E-2</v>
      </c>
      <c r="O739">
        <v>-1.33598E-2</v>
      </c>
      <c r="P739">
        <v>-9.3869999999999999E-4</v>
      </c>
      <c r="Q739">
        <v>7.6641000000000001E-3</v>
      </c>
      <c r="R739">
        <v>1.6266900000000001E-2</v>
      </c>
      <c r="S739">
        <v>2.8688000000000002E-2</v>
      </c>
      <c r="T739">
        <v>14</v>
      </c>
      <c r="U739">
        <v>17</v>
      </c>
    </row>
    <row r="740" spans="1:21">
      <c r="A740" s="12">
        <v>41523</v>
      </c>
      <c r="B740" s="13">
        <v>4</v>
      </c>
      <c r="C740" t="s">
        <v>38</v>
      </c>
      <c r="D740" t="s">
        <v>40</v>
      </c>
      <c r="E740" t="str">
        <f t="shared" si="11"/>
        <v>415234Average Per Device50% Cycling</v>
      </c>
      <c r="F740">
        <v>0.84248199999999995</v>
      </c>
      <c r="G740">
        <v>0.82054349999999998</v>
      </c>
      <c r="H740">
        <v>0.8135192</v>
      </c>
      <c r="I740">
        <v>70.114500000000007</v>
      </c>
      <c r="J740">
        <v>-0.1053</v>
      </c>
      <c r="K740">
        <v>-5.6049300000000003E-2</v>
      </c>
      <c r="L740" s="1">
        <v>-2.19384E-2</v>
      </c>
      <c r="M740" s="1">
        <v>1.21724E-2</v>
      </c>
      <c r="N740">
        <v>6.1423199999999997E-2</v>
      </c>
      <c r="O740">
        <v>-0.1123243</v>
      </c>
      <c r="P740">
        <v>-6.3073599999999994E-2</v>
      </c>
      <c r="Q740">
        <v>-2.8962700000000001E-2</v>
      </c>
      <c r="R740">
        <v>5.1482000000000003E-3</v>
      </c>
      <c r="S740">
        <v>5.43989E-2</v>
      </c>
      <c r="T740">
        <v>14</v>
      </c>
      <c r="U740">
        <v>17</v>
      </c>
    </row>
    <row r="741" spans="1:21">
      <c r="A741" s="12">
        <v>41523</v>
      </c>
      <c r="B741" s="13">
        <v>4</v>
      </c>
      <c r="C741" t="s">
        <v>38</v>
      </c>
      <c r="D741" t="s">
        <v>41</v>
      </c>
      <c r="E741" t="str">
        <f t="shared" si="11"/>
        <v>415234Average Per Device100% Cycling</v>
      </c>
      <c r="F741">
        <v>0.6941773</v>
      </c>
      <c r="G741">
        <v>0.70381990000000005</v>
      </c>
      <c r="H741">
        <v>0.69778309999999999</v>
      </c>
      <c r="I741">
        <v>70.532399999999996</v>
      </c>
      <c r="J741">
        <v>-5.4459899999999999E-2</v>
      </c>
      <c r="K741">
        <v>-1.65877E-2</v>
      </c>
      <c r="L741" s="1">
        <v>9.6425E-3</v>
      </c>
      <c r="M741" s="1">
        <v>3.58727E-2</v>
      </c>
      <c r="N741">
        <v>7.3745000000000005E-2</v>
      </c>
      <c r="O741">
        <v>-6.04967E-2</v>
      </c>
      <c r="P741">
        <v>-2.2624499999999999E-2</v>
      </c>
      <c r="Q741">
        <v>3.6056999999999999E-3</v>
      </c>
      <c r="R741">
        <v>2.9835899999999999E-2</v>
      </c>
      <c r="S741">
        <v>6.7708199999999996E-2</v>
      </c>
      <c r="T741">
        <v>14</v>
      </c>
      <c r="U741">
        <v>17</v>
      </c>
    </row>
    <row r="742" spans="1:21">
      <c r="A742" s="12">
        <v>41523</v>
      </c>
      <c r="B742" s="13">
        <v>4</v>
      </c>
      <c r="C742" t="s">
        <v>37</v>
      </c>
      <c r="D742" t="s">
        <v>40</v>
      </c>
      <c r="E742" t="str">
        <f t="shared" si="11"/>
        <v>415234Average Per Premise50% Cycling</v>
      </c>
      <c r="F742">
        <v>0.94867440000000003</v>
      </c>
      <c r="G742">
        <v>0.91630160000000005</v>
      </c>
      <c r="H742">
        <v>0.90317590000000003</v>
      </c>
      <c r="I742">
        <v>70.114500000000007</v>
      </c>
      <c r="J742">
        <v>-0.12341100000000001</v>
      </c>
      <c r="K742">
        <v>-6.9624900000000003E-2</v>
      </c>
      <c r="L742" s="1">
        <v>-3.23728E-2</v>
      </c>
      <c r="M742" s="1">
        <v>4.8792000000000002E-3</v>
      </c>
      <c r="N742">
        <v>5.8665299999999997E-2</v>
      </c>
      <c r="O742">
        <v>-0.13653670000000001</v>
      </c>
      <c r="P742">
        <v>-8.2750599999999994E-2</v>
      </c>
      <c r="Q742">
        <v>-4.5498499999999997E-2</v>
      </c>
      <c r="R742">
        <v>-8.2465000000000004E-3</v>
      </c>
      <c r="S742">
        <v>4.55396E-2</v>
      </c>
      <c r="T742">
        <v>14</v>
      </c>
      <c r="U742">
        <v>17</v>
      </c>
    </row>
    <row r="743" spans="1:21">
      <c r="A743" s="12">
        <v>41523</v>
      </c>
      <c r="B743" s="13">
        <v>4</v>
      </c>
      <c r="C743" t="s">
        <v>37</v>
      </c>
      <c r="D743" t="s">
        <v>41</v>
      </c>
      <c r="E743" t="str">
        <f t="shared" si="11"/>
        <v>415234Average Per Premise100% Cycling</v>
      </c>
      <c r="F743">
        <v>0.79358240000000002</v>
      </c>
      <c r="G743">
        <v>0.82355319999999999</v>
      </c>
      <c r="H743">
        <v>0.82002560000000002</v>
      </c>
      <c r="I743">
        <v>70.532399999999996</v>
      </c>
      <c r="J743">
        <v>-5.1402799999999998E-2</v>
      </c>
      <c r="K743">
        <v>-3.3265999999999999E-3</v>
      </c>
      <c r="L743" s="1">
        <v>2.9970799999999999E-2</v>
      </c>
      <c r="M743" s="1">
        <v>6.32683E-2</v>
      </c>
      <c r="N743">
        <v>0.1113445</v>
      </c>
      <c r="O743">
        <v>-5.4930399999999997E-2</v>
      </c>
      <c r="P743">
        <v>-6.8542000000000004E-3</v>
      </c>
      <c r="Q743">
        <v>2.64432E-2</v>
      </c>
      <c r="R743">
        <v>5.9740700000000001E-2</v>
      </c>
      <c r="S743">
        <v>0.10781689999999999</v>
      </c>
      <c r="T743">
        <v>14</v>
      </c>
      <c r="U743">
        <v>17</v>
      </c>
    </row>
    <row r="744" spans="1:21">
      <c r="A744" s="12">
        <v>41523</v>
      </c>
      <c r="B744" s="13">
        <v>4</v>
      </c>
      <c r="C744" t="s">
        <v>39</v>
      </c>
      <c r="D744" t="s">
        <v>40</v>
      </c>
      <c r="E744" t="str">
        <f t="shared" si="11"/>
        <v>415234Average Per Ton50% Cycling</v>
      </c>
      <c r="F744">
        <v>0.25282450000000001</v>
      </c>
      <c r="G744">
        <v>0.23540849999999999</v>
      </c>
      <c r="H744">
        <v>0.2349348</v>
      </c>
      <c r="I744">
        <v>70.114500000000007</v>
      </c>
      <c r="J744">
        <v>-4.5728900000000003E-2</v>
      </c>
      <c r="K744">
        <v>-2.90014E-2</v>
      </c>
      <c r="L744" s="1">
        <v>-1.7415900000000002E-2</v>
      </c>
      <c r="M744" s="1">
        <v>-5.8304999999999997E-3</v>
      </c>
      <c r="N744">
        <v>1.0897E-2</v>
      </c>
      <c r="O744">
        <v>-4.6202600000000003E-2</v>
      </c>
      <c r="P744">
        <v>-2.9475100000000001E-2</v>
      </c>
      <c r="Q744">
        <v>-1.7889700000000001E-2</v>
      </c>
      <c r="R744">
        <v>-6.3042000000000003E-3</v>
      </c>
      <c r="S744">
        <v>1.04233E-2</v>
      </c>
      <c r="T744">
        <v>14</v>
      </c>
      <c r="U744">
        <v>17</v>
      </c>
    </row>
    <row r="745" spans="1:21">
      <c r="A745" s="12">
        <v>41523</v>
      </c>
      <c r="B745" s="13">
        <v>4</v>
      </c>
      <c r="C745" t="s">
        <v>39</v>
      </c>
      <c r="D745" t="s">
        <v>41</v>
      </c>
      <c r="E745" t="str">
        <f t="shared" si="11"/>
        <v>415234Average Per Ton100% Cycling</v>
      </c>
      <c r="F745">
        <v>0.1924303</v>
      </c>
      <c r="G745">
        <v>0.19609280000000001</v>
      </c>
      <c r="H745">
        <v>0.20184389999999999</v>
      </c>
      <c r="I745">
        <v>70.532399999999996</v>
      </c>
      <c r="J745">
        <v>-1.414E-2</v>
      </c>
      <c r="K745">
        <v>-3.6221000000000001E-3</v>
      </c>
      <c r="L745" s="1">
        <v>3.6625E-3</v>
      </c>
      <c r="M745" s="1">
        <v>1.09471E-2</v>
      </c>
      <c r="N745">
        <v>2.1465000000000001E-2</v>
      </c>
      <c r="O745">
        <v>-8.3888999999999995E-3</v>
      </c>
      <c r="P745">
        <v>2.1289999999999998E-3</v>
      </c>
      <c r="Q745">
        <v>9.4135999999999994E-3</v>
      </c>
      <c r="R745">
        <v>1.6698299999999999E-2</v>
      </c>
      <c r="S745">
        <v>2.72161E-2</v>
      </c>
      <c r="T745">
        <v>14</v>
      </c>
      <c r="U745">
        <v>17</v>
      </c>
    </row>
    <row r="746" spans="1:21">
      <c r="A746" s="12">
        <v>41523</v>
      </c>
      <c r="B746" s="13">
        <v>5</v>
      </c>
      <c r="C746" t="s">
        <v>38</v>
      </c>
      <c r="D746" t="s">
        <v>40</v>
      </c>
      <c r="E746" t="str">
        <f t="shared" si="11"/>
        <v>415235Average Per Device50% Cycling</v>
      </c>
      <c r="F746">
        <v>0.76147819999999999</v>
      </c>
      <c r="G746">
        <v>0.72778900000000002</v>
      </c>
      <c r="H746">
        <v>0.7215587</v>
      </c>
      <c r="I746">
        <v>70.561000000000007</v>
      </c>
      <c r="J746">
        <v>-0.1005533</v>
      </c>
      <c r="K746">
        <v>-6.10495E-2</v>
      </c>
      <c r="L746" s="1">
        <v>-3.3689200000000002E-2</v>
      </c>
      <c r="M746" s="1">
        <v>-6.3289000000000002E-3</v>
      </c>
      <c r="N746">
        <v>3.31749E-2</v>
      </c>
      <c r="O746">
        <v>-0.10678360000000001</v>
      </c>
      <c r="P746">
        <v>-6.7279800000000001E-2</v>
      </c>
      <c r="Q746">
        <v>-3.9919499999999997E-2</v>
      </c>
      <c r="R746">
        <v>-1.25592E-2</v>
      </c>
      <c r="S746">
        <v>2.6944699999999999E-2</v>
      </c>
      <c r="T746">
        <v>14</v>
      </c>
      <c r="U746">
        <v>17</v>
      </c>
    </row>
    <row r="747" spans="1:21">
      <c r="A747" s="12">
        <v>41523</v>
      </c>
      <c r="B747" s="13">
        <v>5</v>
      </c>
      <c r="C747" t="s">
        <v>38</v>
      </c>
      <c r="D747" t="s">
        <v>41</v>
      </c>
      <c r="E747" t="str">
        <f t="shared" si="11"/>
        <v>415235Average Per Device100% Cycling</v>
      </c>
      <c r="F747">
        <v>0.65740829999999995</v>
      </c>
      <c r="G747">
        <v>0.65298780000000001</v>
      </c>
      <c r="H747">
        <v>0.64738700000000005</v>
      </c>
      <c r="I747">
        <v>70.988399999999999</v>
      </c>
      <c r="J747">
        <v>-5.9615899999999999E-2</v>
      </c>
      <c r="K747">
        <v>-2.7005999999999999E-2</v>
      </c>
      <c r="L747" s="1">
        <v>-4.4205E-3</v>
      </c>
      <c r="M747" s="1">
        <v>1.8165000000000001E-2</v>
      </c>
      <c r="N747">
        <v>5.0774899999999998E-2</v>
      </c>
      <c r="O747">
        <v>-6.5216700000000002E-2</v>
      </c>
      <c r="P747">
        <v>-3.2606799999999998E-2</v>
      </c>
      <c r="Q747">
        <v>-1.00213E-2</v>
      </c>
      <c r="R747">
        <v>1.2564199999999999E-2</v>
      </c>
      <c r="S747">
        <v>4.5174100000000002E-2</v>
      </c>
      <c r="T747">
        <v>14</v>
      </c>
      <c r="U747">
        <v>17</v>
      </c>
    </row>
    <row r="748" spans="1:21">
      <c r="A748" s="12">
        <v>41523</v>
      </c>
      <c r="B748" s="13">
        <v>5</v>
      </c>
      <c r="C748" t="s">
        <v>37</v>
      </c>
      <c r="D748" t="s">
        <v>40</v>
      </c>
      <c r="E748" t="str">
        <f t="shared" si="11"/>
        <v>415235Average Per Premise50% Cycling</v>
      </c>
      <c r="F748">
        <v>0.8645912</v>
      </c>
      <c r="G748">
        <v>0.80625860000000005</v>
      </c>
      <c r="H748">
        <v>0.79470909999999995</v>
      </c>
      <c r="I748">
        <v>70.561000000000007</v>
      </c>
      <c r="J748">
        <v>-0.1332952</v>
      </c>
      <c r="K748">
        <v>-8.9006699999999994E-2</v>
      </c>
      <c r="L748" s="1">
        <v>-5.8332700000000001E-2</v>
      </c>
      <c r="M748" s="1">
        <v>-2.7658599999999998E-2</v>
      </c>
      <c r="N748">
        <v>1.66298E-2</v>
      </c>
      <c r="O748">
        <v>-0.14484459999999999</v>
      </c>
      <c r="P748">
        <v>-0.1005562</v>
      </c>
      <c r="Q748">
        <v>-6.9882100000000003E-2</v>
      </c>
      <c r="R748">
        <v>-3.9208E-2</v>
      </c>
      <c r="S748">
        <v>5.0803999999999997E-3</v>
      </c>
      <c r="T748">
        <v>14</v>
      </c>
      <c r="U748">
        <v>17</v>
      </c>
    </row>
    <row r="749" spans="1:21">
      <c r="A749" s="12">
        <v>41523</v>
      </c>
      <c r="B749" s="13">
        <v>5</v>
      </c>
      <c r="C749" t="s">
        <v>37</v>
      </c>
      <c r="D749" t="s">
        <v>41</v>
      </c>
      <c r="E749" t="str">
        <f t="shared" si="11"/>
        <v>415235Average Per Premise100% Cycling</v>
      </c>
      <c r="F749">
        <v>0.75472969999999995</v>
      </c>
      <c r="G749">
        <v>0.77552410000000005</v>
      </c>
      <c r="H749">
        <v>0.77220230000000001</v>
      </c>
      <c r="I749">
        <v>70.988399999999999</v>
      </c>
      <c r="J749">
        <v>-5.4146399999999997E-2</v>
      </c>
      <c r="K749">
        <v>-9.8708000000000008E-3</v>
      </c>
      <c r="L749" s="1">
        <v>2.0794300000000002E-2</v>
      </c>
      <c r="M749" s="1">
        <v>5.1459499999999998E-2</v>
      </c>
      <c r="N749">
        <v>9.5735100000000004E-2</v>
      </c>
      <c r="O749">
        <v>-5.7468199999999997E-2</v>
      </c>
      <c r="P749">
        <v>-1.3192600000000001E-2</v>
      </c>
      <c r="Q749">
        <v>1.7472499999999998E-2</v>
      </c>
      <c r="R749">
        <v>4.8137600000000003E-2</v>
      </c>
      <c r="S749">
        <v>9.2413200000000001E-2</v>
      </c>
      <c r="T749">
        <v>14</v>
      </c>
      <c r="U749">
        <v>17</v>
      </c>
    </row>
    <row r="750" spans="1:21">
      <c r="A750" s="12">
        <v>41523</v>
      </c>
      <c r="B750" s="13">
        <v>5</v>
      </c>
      <c r="C750" t="s">
        <v>39</v>
      </c>
      <c r="D750" t="s">
        <v>40</v>
      </c>
      <c r="E750" t="str">
        <f t="shared" si="11"/>
        <v>415235Average Per Ton50% Cycling</v>
      </c>
      <c r="F750">
        <v>0.22572970000000001</v>
      </c>
      <c r="G750">
        <v>0.21265899999999999</v>
      </c>
      <c r="H750">
        <v>0.212231</v>
      </c>
      <c r="I750">
        <v>70.561000000000007</v>
      </c>
      <c r="J750">
        <v>-3.5367900000000001E-2</v>
      </c>
      <c r="K750">
        <v>-2.2194599999999998E-2</v>
      </c>
      <c r="L750" s="1">
        <v>-1.30708E-2</v>
      </c>
      <c r="M750" s="1">
        <v>-3.9468999999999997E-3</v>
      </c>
      <c r="N750">
        <v>9.2263999999999992E-3</v>
      </c>
      <c r="O750">
        <v>-3.5795899999999999E-2</v>
      </c>
      <c r="P750">
        <v>-2.26225E-2</v>
      </c>
      <c r="Q750">
        <v>-1.3498700000000001E-2</v>
      </c>
      <c r="R750">
        <v>-4.3749000000000001E-3</v>
      </c>
      <c r="S750">
        <v>8.7983999999999996E-3</v>
      </c>
      <c r="T750">
        <v>14</v>
      </c>
      <c r="U750">
        <v>17</v>
      </c>
    </row>
    <row r="751" spans="1:21">
      <c r="A751" s="12">
        <v>41523</v>
      </c>
      <c r="B751" s="13">
        <v>5</v>
      </c>
      <c r="C751" t="s">
        <v>39</v>
      </c>
      <c r="D751" t="s">
        <v>41</v>
      </c>
      <c r="E751" t="str">
        <f t="shared" si="11"/>
        <v>415235Average Per Ton100% Cycling</v>
      </c>
      <c r="F751">
        <v>0.18236079999999999</v>
      </c>
      <c r="G751">
        <v>0.18307809999999999</v>
      </c>
      <c r="H751">
        <v>0.18844759999999999</v>
      </c>
      <c r="I751">
        <v>70.988399999999999</v>
      </c>
      <c r="J751">
        <v>-1.5259999999999999E-2</v>
      </c>
      <c r="K751">
        <v>-5.8205000000000002E-3</v>
      </c>
      <c r="L751" s="1">
        <v>7.1730000000000003E-4</v>
      </c>
      <c r="M751" s="1">
        <v>7.2550999999999996E-3</v>
      </c>
      <c r="N751">
        <v>1.6694500000000001E-2</v>
      </c>
      <c r="O751">
        <v>-9.8905E-3</v>
      </c>
      <c r="P751">
        <v>-4.5100000000000001E-4</v>
      </c>
      <c r="Q751">
        <v>6.0866999999999996E-3</v>
      </c>
      <c r="R751">
        <v>1.26245E-2</v>
      </c>
      <c r="S751">
        <v>2.2064E-2</v>
      </c>
      <c r="T751">
        <v>14</v>
      </c>
      <c r="U751">
        <v>17</v>
      </c>
    </row>
    <row r="752" spans="1:21">
      <c r="A752" s="12">
        <v>41523</v>
      </c>
      <c r="B752" s="13">
        <v>6</v>
      </c>
      <c r="C752" t="s">
        <v>38</v>
      </c>
      <c r="D752" t="s">
        <v>40</v>
      </c>
      <c r="E752" t="str">
        <f t="shared" si="11"/>
        <v>415236Average Per Device50% Cycling</v>
      </c>
      <c r="F752">
        <v>0.78354889999999999</v>
      </c>
      <c r="G752">
        <v>0.81098650000000005</v>
      </c>
      <c r="H752">
        <v>0.80404399999999998</v>
      </c>
      <c r="I752">
        <v>72.179900000000004</v>
      </c>
      <c r="J752">
        <v>-4.3407899999999999E-2</v>
      </c>
      <c r="K752">
        <v>-1.5518000000000001E-3</v>
      </c>
      <c r="L752" s="1">
        <v>2.7437599999999999E-2</v>
      </c>
      <c r="M752" s="1">
        <v>5.6426999999999998E-2</v>
      </c>
      <c r="N752">
        <v>9.8282999999999995E-2</v>
      </c>
      <c r="O752">
        <v>-5.0350300000000001E-2</v>
      </c>
      <c r="P752">
        <v>-8.4942999999999998E-3</v>
      </c>
      <c r="Q752">
        <v>2.0495099999999999E-2</v>
      </c>
      <c r="R752">
        <v>4.9484500000000001E-2</v>
      </c>
      <c r="S752">
        <v>9.1340599999999994E-2</v>
      </c>
      <c r="T752">
        <v>14</v>
      </c>
      <c r="U752">
        <v>17</v>
      </c>
    </row>
    <row r="753" spans="1:21">
      <c r="A753" s="12">
        <v>41523</v>
      </c>
      <c r="B753" s="13">
        <v>6</v>
      </c>
      <c r="C753" t="s">
        <v>38</v>
      </c>
      <c r="D753" t="s">
        <v>41</v>
      </c>
      <c r="E753" t="str">
        <f t="shared" si="11"/>
        <v>415236Average Per Device100% Cycling</v>
      </c>
      <c r="F753">
        <v>0.68562080000000003</v>
      </c>
      <c r="G753">
        <v>0.70263299999999995</v>
      </c>
      <c r="H753">
        <v>0.69660639999999996</v>
      </c>
      <c r="I753">
        <v>72.276600000000002</v>
      </c>
      <c r="J753">
        <v>-4.1643100000000002E-2</v>
      </c>
      <c r="K753">
        <v>-6.9890999999999998E-3</v>
      </c>
      <c r="L753" s="1">
        <v>1.7012200000000002E-2</v>
      </c>
      <c r="M753" s="1">
        <v>4.1013399999999998E-2</v>
      </c>
      <c r="N753">
        <v>7.5667399999999996E-2</v>
      </c>
      <c r="O753">
        <v>-4.7669700000000002E-2</v>
      </c>
      <c r="P753">
        <v>-1.30157E-2</v>
      </c>
      <c r="Q753">
        <v>1.09856E-2</v>
      </c>
      <c r="R753">
        <v>3.4986799999999998E-2</v>
      </c>
      <c r="S753">
        <v>6.9640800000000003E-2</v>
      </c>
      <c r="T753">
        <v>14</v>
      </c>
      <c r="U753">
        <v>17</v>
      </c>
    </row>
    <row r="754" spans="1:21">
      <c r="A754" s="12">
        <v>41523</v>
      </c>
      <c r="B754" s="13">
        <v>6</v>
      </c>
      <c r="C754" t="s">
        <v>37</v>
      </c>
      <c r="D754" t="s">
        <v>40</v>
      </c>
      <c r="E754" t="str">
        <f t="shared" si="11"/>
        <v>415236Average Per Premise50% Cycling</v>
      </c>
      <c r="F754">
        <v>0.87739739999999999</v>
      </c>
      <c r="G754">
        <v>0.89869030000000005</v>
      </c>
      <c r="H754">
        <v>0.88581690000000002</v>
      </c>
      <c r="I754">
        <v>72.179900000000004</v>
      </c>
      <c r="J754">
        <v>-5.6640200000000002E-2</v>
      </c>
      <c r="K754">
        <v>-1.0596700000000001E-2</v>
      </c>
      <c r="L754" s="1">
        <v>2.12929E-2</v>
      </c>
      <c r="M754" s="1">
        <v>5.3182500000000001E-2</v>
      </c>
      <c r="N754">
        <v>9.9226099999999998E-2</v>
      </c>
      <c r="O754">
        <v>-6.9513599999999995E-2</v>
      </c>
      <c r="P754">
        <v>-2.3470100000000001E-2</v>
      </c>
      <c r="Q754">
        <v>8.4194999999999999E-3</v>
      </c>
      <c r="R754">
        <v>4.03091E-2</v>
      </c>
      <c r="S754">
        <v>8.6352700000000004E-2</v>
      </c>
      <c r="T754">
        <v>14</v>
      </c>
      <c r="U754">
        <v>17</v>
      </c>
    </row>
    <row r="755" spans="1:21">
      <c r="A755" s="12">
        <v>41523</v>
      </c>
      <c r="B755" s="13">
        <v>6</v>
      </c>
      <c r="C755" t="s">
        <v>37</v>
      </c>
      <c r="D755" t="s">
        <v>41</v>
      </c>
      <c r="E755" t="str">
        <f t="shared" si="11"/>
        <v>415236Average Per Premise100% Cycling</v>
      </c>
      <c r="F755">
        <v>0.78020400000000001</v>
      </c>
      <c r="G755">
        <v>0.84066549999999995</v>
      </c>
      <c r="H755">
        <v>0.83706460000000005</v>
      </c>
      <c r="I755">
        <v>72.276600000000002</v>
      </c>
      <c r="J755">
        <v>-2.0492199999999999E-2</v>
      </c>
      <c r="K755">
        <v>2.73359E-2</v>
      </c>
      <c r="L755" s="1">
        <v>6.0461500000000001E-2</v>
      </c>
      <c r="M755" s="1">
        <v>9.3587000000000004E-2</v>
      </c>
      <c r="N755">
        <v>0.14141509999999999</v>
      </c>
      <c r="O755">
        <v>-2.4093099999999999E-2</v>
      </c>
      <c r="P755">
        <v>2.3734999999999999E-2</v>
      </c>
      <c r="Q755">
        <v>5.6860599999999997E-2</v>
      </c>
      <c r="R755">
        <v>8.9986200000000002E-2</v>
      </c>
      <c r="S755">
        <v>0.1378142</v>
      </c>
      <c r="T755">
        <v>14</v>
      </c>
      <c r="U755">
        <v>17</v>
      </c>
    </row>
    <row r="756" spans="1:21">
      <c r="A756" s="12">
        <v>41523</v>
      </c>
      <c r="B756" s="13">
        <v>6</v>
      </c>
      <c r="C756" t="s">
        <v>39</v>
      </c>
      <c r="D756" t="s">
        <v>40</v>
      </c>
      <c r="E756" t="str">
        <f t="shared" si="11"/>
        <v>415236Average Per Ton50% Cycling</v>
      </c>
      <c r="F756">
        <v>0.2297768</v>
      </c>
      <c r="G756">
        <v>0.2346511</v>
      </c>
      <c r="H756">
        <v>0.2341789</v>
      </c>
      <c r="I756">
        <v>72.179900000000004</v>
      </c>
      <c r="J756">
        <v>-1.7492199999999999E-2</v>
      </c>
      <c r="K756">
        <v>-4.2779000000000003E-3</v>
      </c>
      <c r="L756" s="1">
        <v>4.8742999999999998E-3</v>
      </c>
      <c r="M756" s="1">
        <v>1.4026500000000001E-2</v>
      </c>
      <c r="N756">
        <v>2.7240799999999999E-2</v>
      </c>
      <c r="O756">
        <v>-1.7964399999999998E-2</v>
      </c>
      <c r="P756">
        <v>-4.7501000000000002E-3</v>
      </c>
      <c r="Q756">
        <v>4.4020999999999999E-3</v>
      </c>
      <c r="R756">
        <v>1.35543E-2</v>
      </c>
      <c r="S756">
        <v>2.67686E-2</v>
      </c>
      <c r="T756">
        <v>14</v>
      </c>
      <c r="U756">
        <v>17</v>
      </c>
    </row>
    <row r="757" spans="1:21">
      <c r="A757" s="12">
        <v>41523</v>
      </c>
      <c r="B757" s="13">
        <v>6</v>
      </c>
      <c r="C757" t="s">
        <v>39</v>
      </c>
      <c r="D757" t="s">
        <v>41</v>
      </c>
      <c r="E757" t="str">
        <f t="shared" si="11"/>
        <v>415236Average Per Ton100% Cycling</v>
      </c>
      <c r="F757">
        <v>0.1910898</v>
      </c>
      <c r="G757">
        <v>0.19560150000000001</v>
      </c>
      <c r="H757">
        <v>0.20133819999999999</v>
      </c>
      <c r="I757">
        <v>72.276600000000002</v>
      </c>
      <c r="J757">
        <v>-1.2614800000000001E-2</v>
      </c>
      <c r="K757">
        <v>-2.4962999999999999E-3</v>
      </c>
      <c r="L757" s="1">
        <v>4.5117000000000004E-3</v>
      </c>
      <c r="M757" s="1">
        <v>1.15198E-2</v>
      </c>
      <c r="N757">
        <v>2.1638299999999999E-2</v>
      </c>
      <c r="O757">
        <v>-6.8780999999999998E-3</v>
      </c>
      <c r="P757">
        <v>3.2404000000000001E-3</v>
      </c>
      <c r="Q757">
        <v>1.0248500000000001E-2</v>
      </c>
      <c r="R757">
        <v>1.7256500000000001E-2</v>
      </c>
      <c r="S757">
        <v>2.7375E-2</v>
      </c>
      <c r="T757">
        <v>14</v>
      </c>
      <c r="U757">
        <v>17</v>
      </c>
    </row>
    <row r="758" spans="1:21">
      <c r="A758" s="12">
        <v>41523</v>
      </c>
      <c r="B758" s="13">
        <v>7</v>
      </c>
      <c r="C758" t="s">
        <v>38</v>
      </c>
      <c r="D758" t="s">
        <v>40</v>
      </c>
      <c r="E758" t="str">
        <f t="shared" si="11"/>
        <v>415237Average Per Device50% Cycling</v>
      </c>
      <c r="F758">
        <v>0.92440650000000002</v>
      </c>
      <c r="G758">
        <v>0.92682560000000003</v>
      </c>
      <c r="H758">
        <v>0.91889149999999997</v>
      </c>
      <c r="I758">
        <v>73.165999999999997</v>
      </c>
      <c r="J758">
        <v>-7.9038700000000003E-2</v>
      </c>
      <c r="K758">
        <v>-3.0912700000000001E-2</v>
      </c>
      <c r="L758" s="1">
        <v>2.4191999999999998E-3</v>
      </c>
      <c r="M758" s="1">
        <v>3.5751100000000001E-2</v>
      </c>
      <c r="N758">
        <v>8.3876999999999993E-2</v>
      </c>
      <c r="O758">
        <v>-8.6972800000000003E-2</v>
      </c>
      <c r="P758">
        <v>-3.8846899999999997E-2</v>
      </c>
      <c r="Q758">
        <v>-5.5149999999999999E-3</v>
      </c>
      <c r="R758">
        <v>2.7816899999999999E-2</v>
      </c>
      <c r="S758">
        <v>7.5942899999999994E-2</v>
      </c>
      <c r="T758">
        <v>14</v>
      </c>
      <c r="U758">
        <v>17</v>
      </c>
    </row>
    <row r="759" spans="1:21">
      <c r="A759" s="12">
        <v>41523</v>
      </c>
      <c r="B759" s="13">
        <v>7</v>
      </c>
      <c r="C759" t="s">
        <v>38</v>
      </c>
      <c r="D759" t="s">
        <v>41</v>
      </c>
      <c r="E759" t="str">
        <f t="shared" si="11"/>
        <v>415237Average Per Device100% Cycling</v>
      </c>
      <c r="F759">
        <v>0.78858969999999995</v>
      </c>
      <c r="G759">
        <v>0.81592160000000002</v>
      </c>
      <c r="H759">
        <v>0.80892319999999995</v>
      </c>
      <c r="I759">
        <v>73.424400000000006</v>
      </c>
      <c r="J759">
        <v>-3.7528600000000002E-2</v>
      </c>
      <c r="K759">
        <v>7.9149999999999999E-4</v>
      </c>
      <c r="L759" s="1">
        <v>2.7331899999999999E-2</v>
      </c>
      <c r="M759" s="1">
        <v>5.3872299999999998E-2</v>
      </c>
      <c r="N759">
        <v>9.2192399999999994E-2</v>
      </c>
      <c r="O759">
        <v>-4.4526999999999997E-2</v>
      </c>
      <c r="P759">
        <v>-6.2068999999999996E-3</v>
      </c>
      <c r="Q759">
        <v>2.0333500000000001E-2</v>
      </c>
      <c r="R759">
        <v>4.6873900000000003E-2</v>
      </c>
      <c r="S759">
        <v>8.5194099999999995E-2</v>
      </c>
      <c r="T759">
        <v>14</v>
      </c>
      <c r="U759">
        <v>17</v>
      </c>
    </row>
    <row r="760" spans="1:21">
      <c r="A760" s="12">
        <v>41523</v>
      </c>
      <c r="B760" s="13">
        <v>7</v>
      </c>
      <c r="C760" t="s">
        <v>37</v>
      </c>
      <c r="D760" t="s">
        <v>40</v>
      </c>
      <c r="E760" t="str">
        <f t="shared" si="11"/>
        <v>415237Average Per Premise50% Cycling</v>
      </c>
      <c r="F760">
        <v>1.039785</v>
      </c>
      <c r="G760">
        <v>1.026624</v>
      </c>
      <c r="H760">
        <v>1.0119180000000001</v>
      </c>
      <c r="I760">
        <v>73.165999999999997</v>
      </c>
      <c r="J760">
        <v>-0.104418</v>
      </c>
      <c r="K760">
        <v>-5.0502999999999999E-2</v>
      </c>
      <c r="L760" s="1">
        <v>-1.31617E-2</v>
      </c>
      <c r="M760" s="1">
        <v>2.4179699999999998E-2</v>
      </c>
      <c r="N760">
        <v>7.80946E-2</v>
      </c>
      <c r="O760">
        <v>-0.11912399999999999</v>
      </c>
      <c r="P760">
        <v>-6.5209000000000003E-2</v>
      </c>
      <c r="Q760">
        <v>-2.7867699999999999E-2</v>
      </c>
      <c r="R760">
        <v>9.4736999999999998E-3</v>
      </c>
      <c r="S760">
        <v>6.3388600000000003E-2</v>
      </c>
      <c r="T760">
        <v>14</v>
      </c>
      <c r="U760">
        <v>17</v>
      </c>
    </row>
    <row r="761" spans="1:21">
      <c r="A761" s="12">
        <v>41523</v>
      </c>
      <c r="B761" s="13">
        <v>7</v>
      </c>
      <c r="C761" t="s">
        <v>37</v>
      </c>
      <c r="D761" t="s">
        <v>41</v>
      </c>
      <c r="E761" t="str">
        <f t="shared" si="11"/>
        <v>415237Average Per Premise100% Cycling</v>
      </c>
      <c r="F761">
        <v>0.89076860000000002</v>
      </c>
      <c r="G761">
        <v>0.95274879999999995</v>
      </c>
      <c r="H761">
        <v>0.94866779999999995</v>
      </c>
      <c r="I761">
        <v>73.424400000000006</v>
      </c>
      <c r="J761">
        <v>-1.9060899999999999E-2</v>
      </c>
      <c r="K761">
        <v>2.8818799999999999E-2</v>
      </c>
      <c r="L761" s="1">
        <v>6.1980199999999999E-2</v>
      </c>
      <c r="M761" s="1">
        <v>9.5141500000000004E-2</v>
      </c>
      <c r="N761">
        <v>0.14302129999999999</v>
      </c>
      <c r="O761">
        <v>-2.3141800000000001E-2</v>
      </c>
      <c r="P761">
        <v>2.47379E-2</v>
      </c>
      <c r="Q761">
        <v>5.7899199999999998E-2</v>
      </c>
      <c r="R761">
        <v>9.1060600000000005E-2</v>
      </c>
      <c r="S761">
        <v>0.13894029999999999</v>
      </c>
      <c r="T761">
        <v>14</v>
      </c>
      <c r="U761">
        <v>17</v>
      </c>
    </row>
    <row r="762" spans="1:21">
      <c r="A762" s="12">
        <v>41523</v>
      </c>
      <c r="B762" s="13">
        <v>7</v>
      </c>
      <c r="C762" t="s">
        <v>39</v>
      </c>
      <c r="D762" t="s">
        <v>40</v>
      </c>
      <c r="E762" t="str">
        <f t="shared" si="11"/>
        <v>415237Average Per Ton50% Cycling</v>
      </c>
      <c r="F762">
        <v>0.26679389999999997</v>
      </c>
      <c r="G762">
        <v>0.27040799999999998</v>
      </c>
      <c r="H762">
        <v>0.26986379999999999</v>
      </c>
      <c r="I762">
        <v>73.165999999999997</v>
      </c>
      <c r="J762">
        <v>-2.0102399999999999E-2</v>
      </c>
      <c r="K762">
        <v>-6.0905000000000004E-3</v>
      </c>
      <c r="L762" s="1">
        <v>3.6140999999999999E-3</v>
      </c>
      <c r="M762" s="1">
        <v>1.3318699999999999E-2</v>
      </c>
      <c r="N762">
        <v>2.7330699999999999E-2</v>
      </c>
      <c r="O762">
        <v>-2.0646600000000001E-2</v>
      </c>
      <c r="P762">
        <v>-6.6346E-3</v>
      </c>
      <c r="Q762">
        <v>3.0699999999999998E-3</v>
      </c>
      <c r="R762">
        <v>1.2774600000000001E-2</v>
      </c>
      <c r="S762">
        <v>2.6786500000000001E-2</v>
      </c>
      <c r="T762">
        <v>14</v>
      </c>
      <c r="U762">
        <v>17</v>
      </c>
    </row>
    <row r="763" spans="1:21">
      <c r="A763" s="12">
        <v>41523</v>
      </c>
      <c r="B763" s="13">
        <v>7</v>
      </c>
      <c r="C763" t="s">
        <v>39</v>
      </c>
      <c r="D763" t="s">
        <v>41</v>
      </c>
      <c r="E763" t="str">
        <f t="shared" si="11"/>
        <v>415237Average Per Ton100% Cycling</v>
      </c>
      <c r="F763">
        <v>0.219413</v>
      </c>
      <c r="G763">
        <v>0.2260163</v>
      </c>
      <c r="H763">
        <v>0.23264499999999999</v>
      </c>
      <c r="I763">
        <v>73.424400000000006</v>
      </c>
      <c r="J763">
        <v>-1.1627999999999999E-2</v>
      </c>
      <c r="K763">
        <v>-8.5680000000000001E-4</v>
      </c>
      <c r="L763" s="1">
        <v>6.6033000000000003E-3</v>
      </c>
      <c r="M763" s="1">
        <v>1.40634E-2</v>
      </c>
      <c r="N763">
        <v>2.4834599999999998E-2</v>
      </c>
      <c r="O763">
        <v>-4.9991999999999997E-3</v>
      </c>
      <c r="P763">
        <v>5.7718999999999999E-3</v>
      </c>
      <c r="Q763">
        <v>1.3232000000000001E-2</v>
      </c>
      <c r="R763">
        <v>2.0692100000000001E-2</v>
      </c>
      <c r="S763">
        <v>3.14633E-2</v>
      </c>
      <c r="T763">
        <v>14</v>
      </c>
      <c r="U763">
        <v>17</v>
      </c>
    </row>
    <row r="764" spans="1:21">
      <c r="A764" s="12">
        <v>41523</v>
      </c>
      <c r="B764" s="13">
        <v>8</v>
      </c>
      <c r="C764" t="s">
        <v>38</v>
      </c>
      <c r="D764" t="s">
        <v>40</v>
      </c>
      <c r="E764" t="str">
        <f t="shared" si="11"/>
        <v>415238Average Per Device50% Cycling</v>
      </c>
      <c r="F764">
        <v>1.0637380000000001</v>
      </c>
      <c r="G764">
        <v>0.97445999999999999</v>
      </c>
      <c r="H764">
        <v>0.96611809999999998</v>
      </c>
      <c r="I764">
        <v>77.4251</v>
      </c>
      <c r="J764">
        <v>-0.1793255</v>
      </c>
      <c r="K764">
        <v>-0.12612480000000001</v>
      </c>
      <c r="L764" s="1">
        <v>-8.9278099999999999E-2</v>
      </c>
      <c r="M764" s="1">
        <v>-5.2431499999999999E-2</v>
      </c>
      <c r="N764">
        <v>7.693E-4</v>
      </c>
      <c r="O764">
        <v>-0.18766740000000001</v>
      </c>
      <c r="P764">
        <v>-0.13446669999999999</v>
      </c>
      <c r="Q764">
        <v>-9.7619999999999998E-2</v>
      </c>
      <c r="R764">
        <v>-6.0773399999999998E-2</v>
      </c>
      <c r="S764">
        <v>-7.5726999999999999E-3</v>
      </c>
      <c r="T764">
        <v>14</v>
      </c>
      <c r="U764">
        <v>17</v>
      </c>
    </row>
    <row r="765" spans="1:21">
      <c r="A765" s="12">
        <v>41523</v>
      </c>
      <c r="B765" s="13">
        <v>8</v>
      </c>
      <c r="C765" t="s">
        <v>38</v>
      </c>
      <c r="D765" t="s">
        <v>41</v>
      </c>
      <c r="E765" t="str">
        <f t="shared" si="11"/>
        <v>415238Average Per Device100% Cycling</v>
      </c>
      <c r="F765">
        <v>0.81737700000000002</v>
      </c>
      <c r="G765">
        <v>0.89377949999999995</v>
      </c>
      <c r="H765">
        <v>0.88611329999999999</v>
      </c>
      <c r="I765">
        <v>76.697299999999998</v>
      </c>
      <c r="J765">
        <v>3.5025E-3</v>
      </c>
      <c r="K765">
        <v>4.65724E-2</v>
      </c>
      <c r="L765" s="1">
        <v>7.6402399999999995E-2</v>
      </c>
      <c r="M765" s="1">
        <v>0.10623249999999999</v>
      </c>
      <c r="N765">
        <v>0.1493023</v>
      </c>
      <c r="O765">
        <v>-4.1637000000000002E-3</v>
      </c>
      <c r="P765">
        <v>3.8906200000000002E-2</v>
      </c>
      <c r="Q765">
        <v>6.87363E-2</v>
      </c>
      <c r="R765">
        <v>9.8566299999999996E-2</v>
      </c>
      <c r="S765">
        <v>0.14163619999999999</v>
      </c>
      <c r="T765">
        <v>14</v>
      </c>
      <c r="U765">
        <v>17</v>
      </c>
    </row>
    <row r="766" spans="1:21">
      <c r="A766" s="12">
        <v>41523</v>
      </c>
      <c r="B766" s="13">
        <v>8</v>
      </c>
      <c r="C766" t="s">
        <v>37</v>
      </c>
      <c r="D766" t="s">
        <v>40</v>
      </c>
      <c r="E766" t="str">
        <f t="shared" si="11"/>
        <v>415238Average Per Premise50% Cycling</v>
      </c>
      <c r="F766">
        <v>1.1971799999999999</v>
      </c>
      <c r="G766">
        <v>1.077555</v>
      </c>
      <c r="H766">
        <v>1.062119</v>
      </c>
      <c r="I766">
        <v>77.4251</v>
      </c>
      <c r="J766">
        <v>-0.21842429999999999</v>
      </c>
      <c r="K766">
        <v>-0.1600531</v>
      </c>
      <c r="L766" s="1">
        <v>-0.11962540000000001</v>
      </c>
      <c r="M766" s="1">
        <v>-7.9197799999999999E-2</v>
      </c>
      <c r="N766">
        <v>-2.0826600000000001E-2</v>
      </c>
      <c r="O766">
        <v>-0.23385980000000001</v>
      </c>
      <c r="P766">
        <v>-0.1754887</v>
      </c>
      <c r="Q766">
        <v>-0.13506099999999999</v>
      </c>
      <c r="R766">
        <v>-9.4633400000000006E-2</v>
      </c>
      <c r="S766">
        <v>-3.6262200000000001E-2</v>
      </c>
      <c r="T766">
        <v>14</v>
      </c>
      <c r="U766">
        <v>17</v>
      </c>
    </row>
    <row r="767" spans="1:21">
      <c r="A767" s="12">
        <v>41523</v>
      </c>
      <c r="B767" s="13">
        <v>8</v>
      </c>
      <c r="C767" t="s">
        <v>37</v>
      </c>
      <c r="D767" t="s">
        <v>41</v>
      </c>
      <c r="E767" t="str">
        <f t="shared" si="11"/>
        <v>415238Average Per Premise100% Cycling</v>
      </c>
      <c r="F767">
        <v>0.92097969999999996</v>
      </c>
      <c r="G767">
        <v>1.034422</v>
      </c>
      <c r="H767">
        <v>1.0299910000000001</v>
      </c>
      <c r="I767">
        <v>76.697299999999998</v>
      </c>
      <c r="J767">
        <v>2.5789599999999999E-2</v>
      </c>
      <c r="K767">
        <v>7.7575400000000003E-2</v>
      </c>
      <c r="L767" s="1">
        <v>0.1134421</v>
      </c>
      <c r="M767" s="1">
        <v>0.14930869999999999</v>
      </c>
      <c r="N767">
        <v>0.20109450000000001</v>
      </c>
      <c r="O767">
        <v>2.1358800000000001E-2</v>
      </c>
      <c r="P767">
        <v>7.3144600000000004E-2</v>
      </c>
      <c r="Q767">
        <v>0.10901130000000001</v>
      </c>
      <c r="R767">
        <v>0.14487800000000001</v>
      </c>
      <c r="S767">
        <v>0.1966638</v>
      </c>
      <c r="T767">
        <v>14</v>
      </c>
      <c r="U767">
        <v>17</v>
      </c>
    </row>
    <row r="768" spans="1:21">
      <c r="A768" s="12">
        <v>41523</v>
      </c>
      <c r="B768" s="13">
        <v>8</v>
      </c>
      <c r="C768" t="s">
        <v>39</v>
      </c>
      <c r="D768" t="s">
        <v>40</v>
      </c>
      <c r="E768" t="str">
        <f t="shared" si="11"/>
        <v>415238Average Per Ton50% Cycling</v>
      </c>
      <c r="F768">
        <v>0.30662850000000003</v>
      </c>
      <c r="G768">
        <v>0.28420069999999997</v>
      </c>
      <c r="H768">
        <v>0.28362880000000001</v>
      </c>
      <c r="I768">
        <v>77.4251</v>
      </c>
      <c r="J768">
        <v>-4.8468999999999998E-2</v>
      </c>
      <c r="K768">
        <v>-3.3083599999999998E-2</v>
      </c>
      <c r="L768" s="1">
        <v>-2.2427800000000001E-2</v>
      </c>
      <c r="M768" s="1">
        <v>-1.1771999999999999E-2</v>
      </c>
      <c r="N768">
        <v>3.6134000000000001E-3</v>
      </c>
      <c r="O768">
        <v>-4.9040899999999998E-2</v>
      </c>
      <c r="P768">
        <v>-3.3655499999999998E-2</v>
      </c>
      <c r="Q768">
        <v>-2.2999700000000001E-2</v>
      </c>
      <c r="R768">
        <v>-1.23439E-2</v>
      </c>
      <c r="S768">
        <v>3.0414999999999999E-3</v>
      </c>
      <c r="T768">
        <v>14</v>
      </c>
      <c r="U768">
        <v>17</v>
      </c>
    </row>
    <row r="769" spans="1:21">
      <c r="A769" s="12">
        <v>41523</v>
      </c>
      <c r="B769" s="13">
        <v>8</v>
      </c>
      <c r="C769" t="s">
        <v>39</v>
      </c>
      <c r="D769" t="s">
        <v>41</v>
      </c>
      <c r="E769" t="str">
        <f t="shared" si="11"/>
        <v>415238Average Per Ton100% Cycling</v>
      </c>
      <c r="F769">
        <v>0.22743350000000001</v>
      </c>
      <c r="G769">
        <v>0.24644640000000001</v>
      </c>
      <c r="H769">
        <v>0.25367440000000002</v>
      </c>
      <c r="I769">
        <v>76.697299999999998</v>
      </c>
      <c r="J769">
        <v>-5.4049999999999996E-4</v>
      </c>
      <c r="K769">
        <v>1.10118E-2</v>
      </c>
      <c r="L769" s="1">
        <v>1.9012899999999999E-2</v>
      </c>
      <c r="M769" s="1">
        <v>2.7014099999999999E-2</v>
      </c>
      <c r="N769">
        <v>3.8566400000000001E-2</v>
      </c>
      <c r="O769">
        <v>6.6873999999999996E-3</v>
      </c>
      <c r="P769">
        <v>1.8239700000000001E-2</v>
      </c>
      <c r="Q769">
        <v>2.6240900000000001E-2</v>
      </c>
      <c r="R769">
        <v>3.4242000000000002E-2</v>
      </c>
      <c r="S769">
        <v>4.5794300000000003E-2</v>
      </c>
      <c r="T769">
        <v>14</v>
      </c>
      <c r="U769">
        <v>17</v>
      </c>
    </row>
    <row r="770" spans="1:21">
      <c r="A770" s="12">
        <v>41523</v>
      </c>
      <c r="B770" s="13">
        <v>9</v>
      </c>
      <c r="C770" t="s">
        <v>38</v>
      </c>
      <c r="D770" t="s">
        <v>40</v>
      </c>
      <c r="E770" t="str">
        <f t="shared" si="11"/>
        <v>415239Average Per Device50% Cycling</v>
      </c>
      <c r="F770">
        <v>1.155362</v>
      </c>
      <c r="G770">
        <v>1.076274</v>
      </c>
      <c r="H770">
        <v>1.0670599999999999</v>
      </c>
      <c r="I770">
        <v>82.762299999999996</v>
      </c>
      <c r="J770">
        <v>-0.18690599999999999</v>
      </c>
      <c r="K770">
        <v>-0.1232065</v>
      </c>
      <c r="L770" s="1">
        <v>-7.9088400000000003E-2</v>
      </c>
      <c r="M770" s="1">
        <v>-3.4970399999999999E-2</v>
      </c>
      <c r="N770">
        <v>2.87291E-2</v>
      </c>
      <c r="O770">
        <v>-0.1961194</v>
      </c>
      <c r="P770">
        <v>-0.13242000000000001</v>
      </c>
      <c r="Q770">
        <v>-8.8301900000000003E-2</v>
      </c>
      <c r="R770">
        <v>-4.4183800000000002E-2</v>
      </c>
      <c r="S770">
        <v>1.9515600000000001E-2</v>
      </c>
      <c r="T770">
        <v>14</v>
      </c>
      <c r="U770">
        <v>17</v>
      </c>
    </row>
    <row r="771" spans="1:21">
      <c r="A771" s="12">
        <v>41523</v>
      </c>
      <c r="B771" s="13">
        <v>9</v>
      </c>
      <c r="C771" t="s">
        <v>38</v>
      </c>
      <c r="D771" t="s">
        <v>41</v>
      </c>
      <c r="E771" t="str">
        <f t="shared" ref="E771:E834" si="12">CONCATENATE(A771,B771,C771,D771)</f>
        <v>415239Average Per Device100% Cycling</v>
      </c>
      <c r="F771">
        <v>0.93773139999999999</v>
      </c>
      <c r="G771">
        <v>0.96576759999999995</v>
      </c>
      <c r="H771">
        <v>0.95748390000000005</v>
      </c>
      <c r="I771">
        <v>81.357299999999995</v>
      </c>
      <c r="J771">
        <v>-6.7241999999999996E-2</v>
      </c>
      <c r="K771">
        <v>-1.09509E-2</v>
      </c>
      <c r="L771" s="1">
        <v>2.8036100000000001E-2</v>
      </c>
      <c r="M771" s="1">
        <v>6.7023200000000005E-2</v>
      </c>
      <c r="N771">
        <v>0.1233143</v>
      </c>
      <c r="O771">
        <v>-7.5525599999999998E-2</v>
      </c>
      <c r="P771">
        <v>-1.9234500000000002E-2</v>
      </c>
      <c r="Q771">
        <v>1.9752499999999999E-2</v>
      </c>
      <c r="R771">
        <v>5.8739600000000003E-2</v>
      </c>
      <c r="S771">
        <v>0.1150307</v>
      </c>
      <c r="T771">
        <v>14</v>
      </c>
      <c r="U771">
        <v>17</v>
      </c>
    </row>
    <row r="772" spans="1:21">
      <c r="A772" s="12">
        <v>41523</v>
      </c>
      <c r="B772" s="13">
        <v>9</v>
      </c>
      <c r="C772" t="s">
        <v>37</v>
      </c>
      <c r="D772" t="s">
        <v>40</v>
      </c>
      <c r="E772" t="str">
        <f t="shared" si="12"/>
        <v>415239Average Per Premise50% Cycling</v>
      </c>
      <c r="F772">
        <v>1.3276539999999999</v>
      </c>
      <c r="G772">
        <v>1.197735</v>
      </c>
      <c r="H772">
        <v>1.1805779999999999</v>
      </c>
      <c r="I772">
        <v>82.762299999999996</v>
      </c>
      <c r="J772">
        <v>-0.26256639999999998</v>
      </c>
      <c r="K772">
        <v>-0.18419769999999999</v>
      </c>
      <c r="L772" s="1">
        <v>-0.1299198</v>
      </c>
      <c r="M772" s="1">
        <v>-7.5641799999999995E-2</v>
      </c>
      <c r="N772">
        <v>2.7269E-3</v>
      </c>
      <c r="O772">
        <v>-0.27972360000000002</v>
      </c>
      <c r="P772">
        <v>-0.2013549</v>
      </c>
      <c r="Q772">
        <v>-0.14707700000000001</v>
      </c>
      <c r="R772">
        <v>-9.2799000000000006E-2</v>
      </c>
      <c r="S772">
        <v>-1.44303E-2</v>
      </c>
      <c r="T772">
        <v>14</v>
      </c>
      <c r="U772">
        <v>17</v>
      </c>
    </row>
    <row r="773" spans="1:21">
      <c r="A773" s="12">
        <v>41523</v>
      </c>
      <c r="B773" s="13">
        <v>9</v>
      </c>
      <c r="C773" t="s">
        <v>37</v>
      </c>
      <c r="D773" t="s">
        <v>41</v>
      </c>
      <c r="E773" t="str">
        <f t="shared" si="12"/>
        <v>415239Average Per Premise100% Cycling</v>
      </c>
      <c r="F773">
        <v>1.059069</v>
      </c>
      <c r="G773">
        <v>1.1175330000000001</v>
      </c>
      <c r="H773">
        <v>1.112746</v>
      </c>
      <c r="I773">
        <v>81.357299999999995</v>
      </c>
      <c r="J773">
        <v>-5.4993800000000002E-2</v>
      </c>
      <c r="K773">
        <v>1.2038099999999999E-2</v>
      </c>
      <c r="L773" s="1">
        <v>5.8464200000000001E-2</v>
      </c>
      <c r="M773" s="1">
        <v>0.1048902</v>
      </c>
      <c r="N773">
        <v>0.17192209999999999</v>
      </c>
      <c r="O773">
        <v>-5.9780600000000003E-2</v>
      </c>
      <c r="P773">
        <v>7.2512999999999996E-3</v>
      </c>
      <c r="Q773">
        <v>5.3677299999999997E-2</v>
      </c>
      <c r="R773">
        <v>0.1001034</v>
      </c>
      <c r="S773">
        <v>0.16713520000000001</v>
      </c>
      <c r="T773">
        <v>14</v>
      </c>
      <c r="U773">
        <v>17</v>
      </c>
    </row>
    <row r="774" spans="1:21">
      <c r="A774" s="12">
        <v>41523</v>
      </c>
      <c r="B774" s="13">
        <v>9</v>
      </c>
      <c r="C774" t="s">
        <v>39</v>
      </c>
      <c r="D774" t="s">
        <v>40</v>
      </c>
      <c r="E774" t="str">
        <f t="shared" si="12"/>
        <v>415239Average Per Ton50% Cycling</v>
      </c>
      <c r="F774">
        <v>0.32891880000000001</v>
      </c>
      <c r="G774">
        <v>0.31397000000000003</v>
      </c>
      <c r="H774">
        <v>0.31333820000000001</v>
      </c>
      <c r="I774">
        <v>82.762299999999996</v>
      </c>
      <c r="J774">
        <v>-4.4917899999999997E-2</v>
      </c>
      <c r="K774">
        <v>-2.7211900000000001E-2</v>
      </c>
      <c r="L774" s="1">
        <v>-1.49488E-2</v>
      </c>
      <c r="M774" s="1">
        <v>-2.6855999999999998E-3</v>
      </c>
      <c r="N774">
        <v>1.50204E-2</v>
      </c>
      <c r="O774">
        <v>-4.5549800000000001E-2</v>
      </c>
      <c r="P774">
        <v>-2.7843699999999999E-2</v>
      </c>
      <c r="Q774">
        <v>-1.55806E-2</v>
      </c>
      <c r="R774">
        <v>-3.3175000000000001E-3</v>
      </c>
      <c r="S774">
        <v>1.43886E-2</v>
      </c>
      <c r="T774">
        <v>14</v>
      </c>
      <c r="U774">
        <v>17</v>
      </c>
    </row>
    <row r="775" spans="1:21">
      <c r="A775" s="12">
        <v>41523</v>
      </c>
      <c r="B775" s="13">
        <v>9</v>
      </c>
      <c r="C775" t="s">
        <v>39</v>
      </c>
      <c r="D775" t="s">
        <v>41</v>
      </c>
      <c r="E775" t="str">
        <f t="shared" si="12"/>
        <v>415239Average Per Ton100% Cycling</v>
      </c>
      <c r="F775">
        <v>0.26393559999999999</v>
      </c>
      <c r="G775">
        <v>0.2657545</v>
      </c>
      <c r="H775">
        <v>0.27354869999999998</v>
      </c>
      <c r="I775">
        <v>81.357299999999995</v>
      </c>
      <c r="J775">
        <v>-2.4182700000000001E-2</v>
      </c>
      <c r="K775">
        <v>-8.8207000000000008E-3</v>
      </c>
      <c r="L775" s="1">
        <v>1.8189E-3</v>
      </c>
      <c r="M775" s="1">
        <v>1.24586E-2</v>
      </c>
      <c r="N775">
        <v>2.7820500000000001E-2</v>
      </c>
      <c r="O775">
        <v>-1.63885E-2</v>
      </c>
      <c r="P775">
        <v>-1.0265000000000001E-3</v>
      </c>
      <c r="Q775">
        <v>9.6130999999999994E-3</v>
      </c>
      <c r="R775">
        <v>2.0252800000000001E-2</v>
      </c>
      <c r="S775">
        <v>3.5614699999999999E-2</v>
      </c>
      <c r="T775">
        <v>14</v>
      </c>
      <c r="U775">
        <v>17</v>
      </c>
    </row>
    <row r="776" spans="1:21">
      <c r="A776" s="12">
        <v>41523</v>
      </c>
      <c r="B776" s="13">
        <v>10</v>
      </c>
      <c r="C776" t="s">
        <v>38</v>
      </c>
      <c r="D776" t="s">
        <v>40</v>
      </c>
      <c r="E776" t="str">
        <f t="shared" si="12"/>
        <v>4152310Average Per Device50% Cycling</v>
      </c>
      <c r="F776">
        <v>1.3026899999999999</v>
      </c>
      <c r="G776">
        <v>1.219732</v>
      </c>
      <c r="H776">
        <v>1.2092909999999999</v>
      </c>
      <c r="I776">
        <v>87.334999999999994</v>
      </c>
      <c r="J776">
        <v>-0.20486190000000001</v>
      </c>
      <c r="K776">
        <v>-0.1328397</v>
      </c>
      <c r="L776" s="1">
        <v>-8.2957400000000001E-2</v>
      </c>
      <c r="M776" s="1">
        <v>-3.3075E-2</v>
      </c>
      <c r="N776">
        <v>3.8947099999999998E-2</v>
      </c>
      <c r="O776">
        <v>-0.21530350000000001</v>
      </c>
      <c r="P776">
        <v>-0.1432813</v>
      </c>
      <c r="Q776">
        <v>-9.3398900000000007E-2</v>
      </c>
      <c r="R776">
        <v>-4.3516600000000003E-2</v>
      </c>
      <c r="S776">
        <v>2.8505599999999999E-2</v>
      </c>
      <c r="T776">
        <v>14</v>
      </c>
      <c r="U776">
        <v>17</v>
      </c>
    </row>
    <row r="777" spans="1:21">
      <c r="A777" s="12">
        <v>41523</v>
      </c>
      <c r="B777" s="13">
        <v>10</v>
      </c>
      <c r="C777" t="s">
        <v>38</v>
      </c>
      <c r="D777" t="s">
        <v>41</v>
      </c>
      <c r="E777" t="str">
        <f t="shared" si="12"/>
        <v>4152310Average Per Device100% Cycling</v>
      </c>
      <c r="F777">
        <v>1.0205900000000001</v>
      </c>
      <c r="G777">
        <v>1.0208520000000001</v>
      </c>
      <c r="H777">
        <v>1.0120960000000001</v>
      </c>
      <c r="I777">
        <v>85.464399999999998</v>
      </c>
      <c r="J777">
        <v>-0.10997800000000001</v>
      </c>
      <c r="K777">
        <v>-4.4847499999999998E-2</v>
      </c>
      <c r="L777" s="1">
        <v>2.6170000000000002E-4</v>
      </c>
      <c r="M777" s="1">
        <v>4.5370800000000003E-2</v>
      </c>
      <c r="N777">
        <v>0.1105013</v>
      </c>
      <c r="O777">
        <v>-0.11873400000000001</v>
      </c>
      <c r="P777">
        <v>-5.3603499999999998E-2</v>
      </c>
      <c r="Q777">
        <v>-8.4943999999999992E-3</v>
      </c>
      <c r="R777">
        <v>3.6614800000000003E-2</v>
      </c>
      <c r="S777">
        <v>0.10174519999999999</v>
      </c>
      <c r="T777">
        <v>14</v>
      </c>
      <c r="U777">
        <v>17</v>
      </c>
    </row>
    <row r="778" spans="1:21">
      <c r="A778" s="12">
        <v>41523</v>
      </c>
      <c r="B778" s="13">
        <v>10</v>
      </c>
      <c r="C778" t="s">
        <v>37</v>
      </c>
      <c r="D778" t="s">
        <v>40</v>
      </c>
      <c r="E778" t="str">
        <f t="shared" si="12"/>
        <v>4152310Average Per Premise50% Cycling</v>
      </c>
      <c r="F778">
        <v>1.468345</v>
      </c>
      <c r="G778">
        <v>1.365882</v>
      </c>
      <c r="H778">
        <v>1.3463160000000001</v>
      </c>
      <c r="I778">
        <v>87.334999999999994</v>
      </c>
      <c r="J778">
        <v>-0.24452589999999999</v>
      </c>
      <c r="K778">
        <v>-0.16059390000000001</v>
      </c>
      <c r="L778" s="1">
        <v>-0.1024629</v>
      </c>
      <c r="M778" s="1">
        <v>-4.43319E-2</v>
      </c>
      <c r="N778">
        <v>3.9600099999999999E-2</v>
      </c>
      <c r="O778">
        <v>-0.26409169999999998</v>
      </c>
      <c r="P778">
        <v>-0.18015970000000001</v>
      </c>
      <c r="Q778">
        <v>-0.1220287</v>
      </c>
      <c r="R778">
        <v>-6.3897700000000002E-2</v>
      </c>
      <c r="S778">
        <v>2.0034300000000001E-2</v>
      </c>
      <c r="T778">
        <v>14</v>
      </c>
      <c r="U778">
        <v>17</v>
      </c>
    </row>
    <row r="779" spans="1:21">
      <c r="A779" s="12">
        <v>41523</v>
      </c>
      <c r="B779" s="13">
        <v>10</v>
      </c>
      <c r="C779" t="s">
        <v>37</v>
      </c>
      <c r="D779" t="s">
        <v>41</v>
      </c>
      <c r="E779" t="str">
        <f t="shared" si="12"/>
        <v>4152310Average Per Premise100% Cycling</v>
      </c>
      <c r="F779">
        <v>1.165146</v>
      </c>
      <c r="G779">
        <v>1.1552739999999999</v>
      </c>
      <c r="H779">
        <v>1.150325</v>
      </c>
      <c r="I779">
        <v>85.464399999999998</v>
      </c>
      <c r="J779">
        <v>-0.13797670000000001</v>
      </c>
      <c r="K779">
        <v>-6.2291899999999997E-2</v>
      </c>
      <c r="L779" s="1">
        <v>-9.8727999999999993E-3</v>
      </c>
      <c r="M779" s="1">
        <v>4.2546300000000002E-2</v>
      </c>
      <c r="N779">
        <v>0.11823110000000001</v>
      </c>
      <c r="O779">
        <v>-0.1429252</v>
      </c>
      <c r="P779">
        <v>-6.7240400000000006E-2</v>
      </c>
      <c r="Q779">
        <v>-1.4821300000000001E-2</v>
      </c>
      <c r="R779">
        <v>3.7597800000000001E-2</v>
      </c>
      <c r="S779">
        <v>0.1132826</v>
      </c>
      <c r="T779">
        <v>14</v>
      </c>
      <c r="U779">
        <v>17</v>
      </c>
    </row>
    <row r="780" spans="1:21">
      <c r="A780" s="12">
        <v>41523</v>
      </c>
      <c r="B780" s="13">
        <v>10</v>
      </c>
      <c r="C780" t="s">
        <v>39</v>
      </c>
      <c r="D780" t="s">
        <v>40</v>
      </c>
      <c r="E780" t="str">
        <f t="shared" si="12"/>
        <v>4152310Average Per Ton50% Cycling</v>
      </c>
      <c r="F780">
        <v>0.37644179999999999</v>
      </c>
      <c r="G780">
        <v>0.3572321</v>
      </c>
      <c r="H780">
        <v>0.35651319999999997</v>
      </c>
      <c r="I780">
        <v>87.334999999999994</v>
      </c>
      <c r="J780">
        <v>-5.42874E-2</v>
      </c>
      <c r="K780">
        <v>-3.3563200000000001E-2</v>
      </c>
      <c r="L780" s="1">
        <v>-1.92097E-2</v>
      </c>
      <c r="M780" s="1">
        <v>-4.8561999999999998E-3</v>
      </c>
      <c r="N780">
        <v>1.5868E-2</v>
      </c>
      <c r="O780">
        <v>-5.5006300000000001E-2</v>
      </c>
      <c r="P780">
        <v>-3.4282100000000003E-2</v>
      </c>
      <c r="Q780">
        <v>-1.9928600000000001E-2</v>
      </c>
      <c r="R780">
        <v>-5.5751000000000004E-3</v>
      </c>
      <c r="S780">
        <v>1.51491E-2</v>
      </c>
      <c r="T780">
        <v>14</v>
      </c>
      <c r="U780">
        <v>17</v>
      </c>
    </row>
    <row r="781" spans="1:21">
      <c r="A781" s="12">
        <v>41523</v>
      </c>
      <c r="B781" s="13">
        <v>10</v>
      </c>
      <c r="C781" t="s">
        <v>39</v>
      </c>
      <c r="D781" t="s">
        <v>41</v>
      </c>
      <c r="E781" t="str">
        <f t="shared" si="12"/>
        <v>4152310Average Per Ton100% Cycling</v>
      </c>
      <c r="F781">
        <v>0.28361750000000002</v>
      </c>
      <c r="G781">
        <v>0.27990159999999997</v>
      </c>
      <c r="H781">
        <v>0.2881107</v>
      </c>
      <c r="I781">
        <v>85.464399999999998</v>
      </c>
      <c r="J781">
        <v>-3.3850100000000001E-2</v>
      </c>
      <c r="K781">
        <v>-1.6046600000000001E-2</v>
      </c>
      <c r="L781" s="1">
        <v>-3.7158999999999998E-3</v>
      </c>
      <c r="M781" s="1">
        <v>8.6146999999999994E-3</v>
      </c>
      <c r="N781">
        <v>2.6418199999999999E-2</v>
      </c>
      <c r="O781">
        <v>-2.5641000000000001E-2</v>
      </c>
      <c r="P781">
        <v>-7.8375000000000007E-3</v>
      </c>
      <c r="Q781">
        <v>4.4932000000000001E-3</v>
      </c>
      <c r="R781">
        <v>1.68238E-2</v>
      </c>
      <c r="S781">
        <v>3.46273E-2</v>
      </c>
      <c r="T781">
        <v>14</v>
      </c>
      <c r="U781">
        <v>17</v>
      </c>
    </row>
    <row r="782" spans="1:21">
      <c r="A782" s="12">
        <v>41523</v>
      </c>
      <c r="B782" s="13">
        <v>11</v>
      </c>
      <c r="C782" t="s">
        <v>38</v>
      </c>
      <c r="D782" t="s">
        <v>40</v>
      </c>
      <c r="E782" t="str">
        <f t="shared" si="12"/>
        <v>4152311Average Per Device50% Cycling</v>
      </c>
      <c r="F782">
        <v>1.4740709999999999</v>
      </c>
      <c r="G782">
        <v>1.4288069999999999</v>
      </c>
      <c r="H782">
        <v>1.4165749999999999</v>
      </c>
      <c r="I782">
        <v>89.347800000000007</v>
      </c>
      <c r="J782">
        <v>-0.18354329999999999</v>
      </c>
      <c r="K782">
        <v>-0.10184699999999999</v>
      </c>
      <c r="L782" s="1">
        <v>-4.5264400000000003E-2</v>
      </c>
      <c r="M782" s="1">
        <v>1.13182E-2</v>
      </c>
      <c r="N782">
        <v>9.30145E-2</v>
      </c>
      <c r="O782">
        <v>-0.19577459999999999</v>
      </c>
      <c r="P782">
        <v>-0.11407829999999999</v>
      </c>
      <c r="Q782">
        <v>-5.7495699999999997E-2</v>
      </c>
      <c r="R782">
        <v>-9.1310000000000002E-4</v>
      </c>
      <c r="S782">
        <v>8.0783199999999999E-2</v>
      </c>
      <c r="T782">
        <v>14</v>
      </c>
      <c r="U782">
        <v>17</v>
      </c>
    </row>
    <row r="783" spans="1:21">
      <c r="A783" s="12">
        <v>41523</v>
      </c>
      <c r="B783" s="13">
        <v>11</v>
      </c>
      <c r="C783" t="s">
        <v>38</v>
      </c>
      <c r="D783" t="s">
        <v>41</v>
      </c>
      <c r="E783" t="str">
        <f t="shared" si="12"/>
        <v>4152311Average Per Device100% Cycling</v>
      </c>
      <c r="F783">
        <v>1.114074</v>
      </c>
      <c r="G783">
        <v>1.2275990000000001</v>
      </c>
      <c r="H783">
        <v>1.2170700000000001</v>
      </c>
      <c r="I783">
        <v>88.222399999999993</v>
      </c>
      <c r="J783">
        <v>-1.3994100000000001E-2</v>
      </c>
      <c r="K783">
        <v>6.1345200000000003E-2</v>
      </c>
      <c r="L783" s="1">
        <v>0.1135249</v>
      </c>
      <c r="M783" s="1">
        <v>0.16570470000000001</v>
      </c>
      <c r="N783">
        <v>0.24104390000000001</v>
      </c>
      <c r="O783">
        <v>-2.45235E-2</v>
      </c>
      <c r="P783">
        <v>5.0815800000000001E-2</v>
      </c>
      <c r="Q783">
        <v>0.1029955</v>
      </c>
      <c r="R783">
        <v>0.15517529999999999</v>
      </c>
      <c r="S783">
        <v>0.23051450000000001</v>
      </c>
      <c r="T783">
        <v>14</v>
      </c>
      <c r="U783">
        <v>17</v>
      </c>
    </row>
    <row r="784" spans="1:21">
      <c r="A784" s="12">
        <v>41523</v>
      </c>
      <c r="B784" s="13">
        <v>11</v>
      </c>
      <c r="C784" t="s">
        <v>37</v>
      </c>
      <c r="D784" t="s">
        <v>40</v>
      </c>
      <c r="E784" t="str">
        <f t="shared" si="12"/>
        <v>4152311Average Per Premise50% Cycling</v>
      </c>
      <c r="F784">
        <v>1.661314</v>
      </c>
      <c r="G784">
        <v>1.588068</v>
      </c>
      <c r="H784">
        <v>1.5653189999999999</v>
      </c>
      <c r="I784">
        <v>89.347800000000007</v>
      </c>
      <c r="J784">
        <v>-0.22821910000000001</v>
      </c>
      <c r="K784">
        <v>-0.13666</v>
      </c>
      <c r="L784" s="1">
        <v>-7.3246500000000006E-2</v>
      </c>
      <c r="M784" s="1">
        <v>-9.8329000000000003E-3</v>
      </c>
      <c r="N784">
        <v>8.1726199999999999E-2</v>
      </c>
      <c r="O784">
        <v>-0.25096770000000002</v>
      </c>
      <c r="P784">
        <v>-0.15940860000000001</v>
      </c>
      <c r="Q784">
        <v>-9.59951E-2</v>
      </c>
      <c r="R784">
        <v>-3.2581499999999999E-2</v>
      </c>
      <c r="S784">
        <v>5.8977599999999998E-2</v>
      </c>
      <c r="T784">
        <v>14</v>
      </c>
      <c r="U784">
        <v>17</v>
      </c>
    </row>
    <row r="785" spans="1:21">
      <c r="A785" s="12">
        <v>41523</v>
      </c>
      <c r="B785" s="13">
        <v>11</v>
      </c>
      <c r="C785" t="s">
        <v>37</v>
      </c>
      <c r="D785" t="s">
        <v>41</v>
      </c>
      <c r="E785" t="str">
        <f t="shared" si="12"/>
        <v>4152311Average Per Premise100% Cycling</v>
      </c>
      <c r="F785">
        <v>1.2679800000000001</v>
      </c>
      <c r="G785">
        <v>1.381202</v>
      </c>
      <c r="H785">
        <v>1.375286</v>
      </c>
      <c r="I785">
        <v>88.222399999999993</v>
      </c>
      <c r="J785">
        <v>-3.2140500000000002E-2</v>
      </c>
      <c r="K785">
        <v>5.3740999999999997E-2</v>
      </c>
      <c r="L785" s="1">
        <v>0.1132224</v>
      </c>
      <c r="M785" s="1">
        <v>0.17270369999999999</v>
      </c>
      <c r="N785">
        <v>0.25858520000000002</v>
      </c>
      <c r="O785">
        <v>-3.8056800000000002E-2</v>
      </c>
      <c r="P785">
        <v>4.7824800000000001E-2</v>
      </c>
      <c r="Q785">
        <v>0.1073061</v>
      </c>
      <c r="R785">
        <v>0.1667874</v>
      </c>
      <c r="S785">
        <v>0.25266899999999998</v>
      </c>
      <c r="T785">
        <v>14</v>
      </c>
      <c r="U785">
        <v>17</v>
      </c>
    </row>
    <row r="786" spans="1:21">
      <c r="A786" s="12">
        <v>41523</v>
      </c>
      <c r="B786" s="13">
        <v>11</v>
      </c>
      <c r="C786" t="s">
        <v>39</v>
      </c>
      <c r="D786" t="s">
        <v>40</v>
      </c>
      <c r="E786" t="str">
        <f t="shared" si="12"/>
        <v>4152311Average Per Ton50% Cycling</v>
      </c>
      <c r="F786">
        <v>0.42872729999999998</v>
      </c>
      <c r="G786">
        <v>0.41605059999999999</v>
      </c>
      <c r="H786">
        <v>0.41521340000000001</v>
      </c>
      <c r="I786">
        <v>89.347800000000007</v>
      </c>
      <c r="J786">
        <v>-5.3139100000000002E-2</v>
      </c>
      <c r="K786">
        <v>-2.9233599999999998E-2</v>
      </c>
      <c r="L786" s="1">
        <v>-1.2676700000000001E-2</v>
      </c>
      <c r="M786" s="1">
        <v>3.8801999999999999E-3</v>
      </c>
      <c r="N786">
        <v>2.7785799999999999E-2</v>
      </c>
      <c r="O786">
        <v>-5.3976299999999998E-2</v>
      </c>
      <c r="P786">
        <v>-3.0070800000000002E-2</v>
      </c>
      <c r="Q786">
        <v>-1.3513900000000001E-2</v>
      </c>
      <c r="R786">
        <v>3.0430000000000001E-3</v>
      </c>
      <c r="S786">
        <v>2.69485E-2</v>
      </c>
      <c r="T786">
        <v>14</v>
      </c>
      <c r="U786">
        <v>17</v>
      </c>
    </row>
    <row r="787" spans="1:21">
      <c r="A787" s="12">
        <v>41523</v>
      </c>
      <c r="B787" s="13">
        <v>11</v>
      </c>
      <c r="C787" t="s">
        <v>39</v>
      </c>
      <c r="D787" t="s">
        <v>41</v>
      </c>
      <c r="E787" t="str">
        <f t="shared" si="12"/>
        <v>4152311Average Per Ton100% Cycling</v>
      </c>
      <c r="F787">
        <v>0.3199361</v>
      </c>
      <c r="G787">
        <v>0.33724680000000001</v>
      </c>
      <c r="H787">
        <v>0.3471378</v>
      </c>
      <c r="I787">
        <v>88.222399999999993</v>
      </c>
      <c r="J787">
        <v>-1.86961E-2</v>
      </c>
      <c r="K787">
        <v>2.5769999999999999E-3</v>
      </c>
      <c r="L787" s="1">
        <v>1.7310800000000001E-2</v>
      </c>
      <c r="M787" s="1">
        <v>3.2044499999999997E-2</v>
      </c>
      <c r="N787">
        <v>5.33176E-2</v>
      </c>
      <c r="O787">
        <v>-8.8050999999999997E-3</v>
      </c>
      <c r="P787">
        <v>1.2468E-2</v>
      </c>
      <c r="Q787">
        <v>2.7201699999999999E-2</v>
      </c>
      <c r="R787">
        <v>4.1935500000000001E-2</v>
      </c>
      <c r="S787">
        <v>6.3208600000000004E-2</v>
      </c>
      <c r="T787">
        <v>14</v>
      </c>
      <c r="U787">
        <v>17</v>
      </c>
    </row>
    <row r="788" spans="1:21">
      <c r="A788" s="12">
        <v>41523</v>
      </c>
      <c r="B788" s="13">
        <v>12</v>
      </c>
      <c r="C788" t="s">
        <v>38</v>
      </c>
      <c r="D788" t="s">
        <v>40</v>
      </c>
      <c r="E788" t="str">
        <f t="shared" si="12"/>
        <v>4152312Average Per Device50% Cycling</v>
      </c>
      <c r="F788">
        <v>1.803064</v>
      </c>
      <c r="G788">
        <v>1.7569380000000001</v>
      </c>
      <c r="H788">
        <v>1.741897</v>
      </c>
      <c r="I788">
        <v>90.643299999999996</v>
      </c>
      <c r="J788">
        <v>-0.2111507</v>
      </c>
      <c r="K788">
        <v>-0.1136529</v>
      </c>
      <c r="L788" s="1">
        <v>-4.6126199999999999E-2</v>
      </c>
      <c r="M788" s="1">
        <v>2.14004E-2</v>
      </c>
      <c r="N788">
        <v>0.1188982</v>
      </c>
      <c r="O788">
        <v>-0.2261909</v>
      </c>
      <c r="P788">
        <v>-0.12869320000000001</v>
      </c>
      <c r="Q788">
        <v>-6.1166499999999999E-2</v>
      </c>
      <c r="R788">
        <v>6.3600999999999996E-3</v>
      </c>
      <c r="S788">
        <v>0.1038579</v>
      </c>
      <c r="T788">
        <v>14</v>
      </c>
      <c r="U788">
        <v>17</v>
      </c>
    </row>
    <row r="789" spans="1:21">
      <c r="A789" s="12">
        <v>41523</v>
      </c>
      <c r="B789" s="13">
        <v>12</v>
      </c>
      <c r="C789" t="s">
        <v>38</v>
      </c>
      <c r="D789" t="s">
        <v>41</v>
      </c>
      <c r="E789" t="str">
        <f t="shared" si="12"/>
        <v>4152312Average Per Device100% Cycling</v>
      </c>
      <c r="F789">
        <v>1.2771969999999999</v>
      </c>
      <c r="G789">
        <v>1.4209689999999999</v>
      </c>
      <c r="H789">
        <v>1.408782</v>
      </c>
      <c r="I789">
        <v>89.768000000000001</v>
      </c>
      <c r="J789">
        <v>-7.1568999999999999E-3</v>
      </c>
      <c r="K789">
        <v>8.20134E-2</v>
      </c>
      <c r="L789" s="1">
        <v>0.1437725</v>
      </c>
      <c r="M789" s="1">
        <v>0.20553160000000001</v>
      </c>
      <c r="N789">
        <v>0.29470180000000001</v>
      </c>
      <c r="O789">
        <v>-1.9344799999999999E-2</v>
      </c>
      <c r="P789">
        <v>6.9825499999999999E-2</v>
      </c>
      <c r="Q789">
        <v>0.13158449999999999</v>
      </c>
      <c r="R789">
        <v>0.1933436</v>
      </c>
      <c r="S789">
        <v>0.28251389999999998</v>
      </c>
      <c r="T789">
        <v>14</v>
      </c>
      <c r="U789">
        <v>17</v>
      </c>
    </row>
    <row r="790" spans="1:21">
      <c r="A790" s="12">
        <v>41523</v>
      </c>
      <c r="B790" s="13">
        <v>12</v>
      </c>
      <c r="C790" t="s">
        <v>37</v>
      </c>
      <c r="D790" t="s">
        <v>40</v>
      </c>
      <c r="E790" t="str">
        <f t="shared" si="12"/>
        <v>4152312Average Per Premise50% Cycling</v>
      </c>
      <c r="F790">
        <v>1.9967170000000001</v>
      </c>
      <c r="G790">
        <v>1.9452799999999999</v>
      </c>
      <c r="H790">
        <v>1.9174150000000001</v>
      </c>
      <c r="I790">
        <v>90.643299999999996</v>
      </c>
      <c r="J790">
        <v>-0.2298702</v>
      </c>
      <c r="K790">
        <v>-0.1244499</v>
      </c>
      <c r="L790" s="1">
        <v>-5.1436200000000001E-2</v>
      </c>
      <c r="M790" s="1">
        <v>2.1577599999999999E-2</v>
      </c>
      <c r="N790">
        <v>0.12699779999999999</v>
      </c>
      <c r="O790">
        <v>-0.25773570000000001</v>
      </c>
      <c r="P790">
        <v>-0.15231549999999999</v>
      </c>
      <c r="Q790">
        <v>-7.9301700000000003E-2</v>
      </c>
      <c r="R790">
        <v>-6.2880000000000002E-3</v>
      </c>
      <c r="S790">
        <v>9.9132300000000007E-2</v>
      </c>
      <c r="T790">
        <v>14</v>
      </c>
      <c r="U790">
        <v>17</v>
      </c>
    </row>
    <row r="791" spans="1:21">
      <c r="A791" s="12">
        <v>41523</v>
      </c>
      <c r="B791" s="13">
        <v>12</v>
      </c>
      <c r="C791" t="s">
        <v>37</v>
      </c>
      <c r="D791" t="s">
        <v>41</v>
      </c>
      <c r="E791" t="str">
        <f t="shared" si="12"/>
        <v>4152312Average Per Premise100% Cycling</v>
      </c>
      <c r="F791">
        <v>1.4366540000000001</v>
      </c>
      <c r="G791">
        <v>1.596983</v>
      </c>
      <c r="H791">
        <v>1.5901430000000001</v>
      </c>
      <c r="I791">
        <v>89.768000000000001</v>
      </c>
      <c r="J791">
        <v>-6.4019999999999997E-3</v>
      </c>
      <c r="K791">
        <v>9.2104400000000003E-2</v>
      </c>
      <c r="L791" s="1">
        <v>0.16032969999999999</v>
      </c>
      <c r="M791" s="1">
        <v>0.22855500000000001</v>
      </c>
      <c r="N791">
        <v>0.3270614</v>
      </c>
      <c r="O791">
        <v>-1.3242500000000001E-2</v>
      </c>
      <c r="P791">
        <v>8.5264000000000006E-2</v>
      </c>
      <c r="Q791">
        <v>0.15348919999999999</v>
      </c>
      <c r="R791">
        <v>0.22171450000000001</v>
      </c>
      <c r="S791">
        <v>0.32022089999999998</v>
      </c>
      <c r="T791">
        <v>14</v>
      </c>
      <c r="U791">
        <v>17</v>
      </c>
    </row>
    <row r="792" spans="1:21">
      <c r="A792" s="12">
        <v>41523</v>
      </c>
      <c r="B792" s="13">
        <v>12</v>
      </c>
      <c r="C792" t="s">
        <v>39</v>
      </c>
      <c r="D792" t="s">
        <v>40</v>
      </c>
      <c r="E792" t="str">
        <f t="shared" si="12"/>
        <v>4152312Average Per Ton50% Cycling</v>
      </c>
      <c r="F792">
        <v>0.51767070000000004</v>
      </c>
      <c r="G792">
        <v>0.50677380000000005</v>
      </c>
      <c r="H792">
        <v>0.50575389999999998</v>
      </c>
      <c r="I792">
        <v>90.643299999999996</v>
      </c>
      <c r="J792">
        <v>-5.7126700000000002E-2</v>
      </c>
      <c r="K792">
        <v>-2.9813800000000001E-2</v>
      </c>
      <c r="L792" s="1">
        <v>-1.0896899999999999E-2</v>
      </c>
      <c r="M792" s="1">
        <v>8.0198999999999999E-3</v>
      </c>
      <c r="N792">
        <v>3.53329E-2</v>
      </c>
      <c r="O792">
        <v>-5.81466E-2</v>
      </c>
      <c r="P792">
        <v>-3.0833599999999999E-2</v>
      </c>
      <c r="Q792">
        <v>-1.19168E-2</v>
      </c>
      <c r="R792">
        <v>7.0001000000000004E-3</v>
      </c>
      <c r="S792">
        <v>3.4313000000000003E-2</v>
      </c>
      <c r="T792">
        <v>14</v>
      </c>
      <c r="U792">
        <v>17</v>
      </c>
    </row>
    <row r="793" spans="1:21">
      <c r="A793" s="12">
        <v>41523</v>
      </c>
      <c r="B793" s="13">
        <v>12</v>
      </c>
      <c r="C793" t="s">
        <v>39</v>
      </c>
      <c r="D793" t="s">
        <v>41</v>
      </c>
      <c r="E793" t="str">
        <f t="shared" si="12"/>
        <v>4152312Average Per Ton100% Cycling</v>
      </c>
      <c r="F793">
        <v>0.36426579999999997</v>
      </c>
      <c r="G793">
        <v>0.39029930000000002</v>
      </c>
      <c r="H793">
        <v>0.4017462</v>
      </c>
      <c r="I793">
        <v>89.768000000000001</v>
      </c>
      <c r="J793">
        <v>-1.66579E-2</v>
      </c>
      <c r="K793">
        <v>8.5644999999999992E-3</v>
      </c>
      <c r="L793" s="1">
        <v>2.6033500000000001E-2</v>
      </c>
      <c r="M793" s="1">
        <v>4.35025E-2</v>
      </c>
      <c r="N793">
        <v>6.8724900000000005E-2</v>
      </c>
      <c r="O793">
        <v>-5.2110000000000004E-3</v>
      </c>
      <c r="P793">
        <v>2.0011399999999999E-2</v>
      </c>
      <c r="Q793">
        <v>3.7480399999999997E-2</v>
      </c>
      <c r="R793">
        <v>5.4949400000000002E-2</v>
      </c>
      <c r="S793">
        <v>8.0171800000000001E-2</v>
      </c>
      <c r="T793">
        <v>14</v>
      </c>
      <c r="U793">
        <v>17</v>
      </c>
    </row>
    <row r="794" spans="1:21">
      <c r="A794" s="12">
        <v>41523</v>
      </c>
      <c r="B794" s="13">
        <v>13</v>
      </c>
      <c r="C794" t="s">
        <v>38</v>
      </c>
      <c r="D794" t="s">
        <v>40</v>
      </c>
      <c r="E794" t="str">
        <f t="shared" si="12"/>
        <v>4152313Average Per Device50% Cycling</v>
      </c>
      <c r="F794">
        <v>2.0879500000000002</v>
      </c>
      <c r="G794">
        <v>2.1059779999999999</v>
      </c>
      <c r="H794">
        <v>2.0879500000000002</v>
      </c>
      <c r="I794">
        <v>91.680800000000005</v>
      </c>
      <c r="J794">
        <v>-0.1666812</v>
      </c>
      <c r="K794">
        <v>-5.7553300000000002E-2</v>
      </c>
      <c r="L794" s="1">
        <v>1.8028300000000001E-2</v>
      </c>
      <c r="M794" s="1">
        <v>9.3609899999999996E-2</v>
      </c>
      <c r="N794">
        <v>0.20273769999999999</v>
      </c>
      <c r="O794">
        <v>-0.1847094</v>
      </c>
      <c r="P794">
        <v>-7.5581599999999999E-2</v>
      </c>
      <c r="Q794">
        <v>0</v>
      </c>
      <c r="R794">
        <v>7.5581599999999999E-2</v>
      </c>
      <c r="S794">
        <v>0.1847094</v>
      </c>
      <c r="T794">
        <v>14</v>
      </c>
      <c r="U794">
        <v>17</v>
      </c>
    </row>
    <row r="795" spans="1:21">
      <c r="A795" s="12">
        <v>41523</v>
      </c>
      <c r="B795" s="13">
        <v>13</v>
      </c>
      <c r="C795" t="s">
        <v>38</v>
      </c>
      <c r="D795" t="s">
        <v>41</v>
      </c>
      <c r="E795" t="str">
        <f t="shared" si="12"/>
        <v>4152313Average Per Device100% Cycling</v>
      </c>
      <c r="F795">
        <v>1.525309</v>
      </c>
      <c r="G795">
        <v>1.5385059999999999</v>
      </c>
      <c r="H795">
        <v>1.525309</v>
      </c>
      <c r="I795">
        <v>90.486199999999997</v>
      </c>
      <c r="J795">
        <v>-0.14776590000000001</v>
      </c>
      <c r="K795">
        <v>-5.2668199999999998E-2</v>
      </c>
      <c r="L795" s="1">
        <v>1.3196100000000001E-2</v>
      </c>
      <c r="M795" s="1">
        <v>7.9060500000000006E-2</v>
      </c>
      <c r="N795">
        <v>0.17415810000000001</v>
      </c>
      <c r="O795">
        <v>-0.16096199999999999</v>
      </c>
      <c r="P795">
        <v>-6.5864300000000001E-2</v>
      </c>
      <c r="Q795">
        <v>0</v>
      </c>
      <c r="R795">
        <v>6.5864300000000001E-2</v>
      </c>
      <c r="S795">
        <v>0.16096199999999999</v>
      </c>
      <c r="T795">
        <v>14</v>
      </c>
      <c r="U795">
        <v>17</v>
      </c>
    </row>
    <row r="796" spans="1:21">
      <c r="A796" s="12">
        <v>41523</v>
      </c>
      <c r="B796" s="13">
        <v>13</v>
      </c>
      <c r="C796" t="s">
        <v>37</v>
      </c>
      <c r="D796" t="s">
        <v>40</v>
      </c>
      <c r="E796" t="str">
        <f t="shared" si="12"/>
        <v>4152313Average Per Premise50% Cycling</v>
      </c>
      <c r="F796">
        <v>2.3003640000000001</v>
      </c>
      <c r="G796">
        <v>2.3337949999999998</v>
      </c>
      <c r="H796">
        <v>2.3003640000000001</v>
      </c>
      <c r="I796">
        <v>91.680800000000005</v>
      </c>
      <c r="J796">
        <v>-0.1677391</v>
      </c>
      <c r="K796">
        <v>-4.8886300000000001E-2</v>
      </c>
      <c r="L796" s="1">
        <v>3.3430799999999997E-2</v>
      </c>
      <c r="M796" s="1">
        <v>0.1157479</v>
      </c>
      <c r="N796">
        <v>0.2346007</v>
      </c>
      <c r="O796">
        <v>-0.20116990000000001</v>
      </c>
      <c r="P796">
        <v>-8.2317100000000004E-2</v>
      </c>
      <c r="Q796">
        <v>0</v>
      </c>
      <c r="R796">
        <v>8.2317100000000004E-2</v>
      </c>
      <c r="S796">
        <v>0.20116990000000001</v>
      </c>
      <c r="T796">
        <v>14</v>
      </c>
      <c r="U796">
        <v>17</v>
      </c>
    </row>
    <row r="797" spans="1:21">
      <c r="A797" s="12">
        <v>41523</v>
      </c>
      <c r="B797" s="13">
        <v>13</v>
      </c>
      <c r="C797" t="s">
        <v>37</v>
      </c>
      <c r="D797" t="s">
        <v>41</v>
      </c>
      <c r="E797" t="str">
        <f t="shared" si="12"/>
        <v>4152313Average Per Premise100% Cycling</v>
      </c>
      <c r="F797">
        <v>1.7103900000000001</v>
      </c>
      <c r="G797">
        <v>1.7177480000000001</v>
      </c>
      <c r="H797">
        <v>1.7103900000000001</v>
      </c>
      <c r="I797">
        <v>90.486199999999997</v>
      </c>
      <c r="J797">
        <v>-0.17575930000000001</v>
      </c>
      <c r="K797">
        <v>-6.7572300000000002E-2</v>
      </c>
      <c r="L797" s="1">
        <v>7.3577E-3</v>
      </c>
      <c r="M797" s="1">
        <v>8.2287700000000005E-2</v>
      </c>
      <c r="N797">
        <v>0.1904747</v>
      </c>
      <c r="O797">
        <v>-0.183117</v>
      </c>
      <c r="P797">
        <v>-7.4929999999999997E-2</v>
      </c>
      <c r="Q797">
        <v>0</v>
      </c>
      <c r="R797">
        <v>7.4929999999999997E-2</v>
      </c>
      <c r="S797">
        <v>0.183117</v>
      </c>
      <c r="T797">
        <v>14</v>
      </c>
      <c r="U797">
        <v>17</v>
      </c>
    </row>
    <row r="798" spans="1:21">
      <c r="A798" s="12">
        <v>41523</v>
      </c>
      <c r="B798" s="13">
        <v>13</v>
      </c>
      <c r="C798" t="s">
        <v>39</v>
      </c>
      <c r="D798" t="s">
        <v>40</v>
      </c>
      <c r="E798" t="str">
        <f t="shared" si="12"/>
        <v>4152313Average Per Ton50% Cycling</v>
      </c>
      <c r="F798">
        <v>0.60139500000000001</v>
      </c>
      <c r="G798">
        <v>0.60260769999999997</v>
      </c>
      <c r="H798">
        <v>0.60139500000000001</v>
      </c>
      <c r="I798">
        <v>91.680800000000005</v>
      </c>
      <c r="J798">
        <v>-5.0656899999999998E-2</v>
      </c>
      <c r="K798">
        <v>-2.0011999999999999E-2</v>
      </c>
      <c r="L798" s="1">
        <v>1.2126999999999999E-3</v>
      </c>
      <c r="M798" s="1">
        <v>2.24373E-2</v>
      </c>
      <c r="N798">
        <v>5.3082200000000003E-2</v>
      </c>
      <c r="O798">
        <v>-5.1869600000000002E-2</v>
      </c>
      <c r="P798">
        <v>-2.12246E-2</v>
      </c>
      <c r="Q798">
        <v>0</v>
      </c>
      <c r="R798">
        <v>2.12246E-2</v>
      </c>
      <c r="S798">
        <v>5.1869600000000002E-2</v>
      </c>
      <c r="T798">
        <v>14</v>
      </c>
      <c r="U798">
        <v>17</v>
      </c>
    </row>
    <row r="799" spans="1:21">
      <c r="A799" s="12">
        <v>41523</v>
      </c>
      <c r="B799" s="13">
        <v>13</v>
      </c>
      <c r="C799" t="s">
        <v>39</v>
      </c>
      <c r="D799" t="s">
        <v>41</v>
      </c>
      <c r="E799" t="str">
        <f t="shared" si="12"/>
        <v>4152313Average Per Ton100% Cycling</v>
      </c>
      <c r="F799">
        <v>0.43393520000000002</v>
      </c>
      <c r="G799">
        <v>0.42157109999999998</v>
      </c>
      <c r="H799">
        <v>0.43393520000000002</v>
      </c>
      <c r="I799">
        <v>90.486199999999997</v>
      </c>
      <c r="J799">
        <v>-5.7385400000000003E-2</v>
      </c>
      <c r="K799">
        <v>-3.0786500000000001E-2</v>
      </c>
      <c r="L799" s="1">
        <v>-1.2364099999999999E-2</v>
      </c>
      <c r="M799" s="1">
        <v>6.0583E-3</v>
      </c>
      <c r="N799">
        <v>3.26573E-2</v>
      </c>
      <c r="O799">
        <v>-4.50213E-2</v>
      </c>
      <c r="P799">
        <v>-1.8422399999999998E-2</v>
      </c>
      <c r="Q799">
        <v>0</v>
      </c>
      <c r="R799">
        <v>1.8422399999999998E-2</v>
      </c>
      <c r="S799">
        <v>4.50213E-2</v>
      </c>
      <c r="T799">
        <v>14</v>
      </c>
      <c r="U799">
        <v>17</v>
      </c>
    </row>
    <row r="800" spans="1:21">
      <c r="A800" s="12">
        <v>41523</v>
      </c>
      <c r="B800" s="13">
        <v>14</v>
      </c>
      <c r="C800" t="s">
        <v>38</v>
      </c>
      <c r="D800" t="s">
        <v>40</v>
      </c>
      <c r="E800" t="str">
        <f t="shared" si="12"/>
        <v>4152314Average Per Device50% Cycling</v>
      </c>
      <c r="F800">
        <v>1.839439</v>
      </c>
      <c r="G800">
        <v>2.4635150000000001</v>
      </c>
      <c r="H800">
        <v>2.4424260000000002</v>
      </c>
      <c r="I800">
        <v>91.939899999999994</v>
      </c>
      <c r="J800">
        <v>0.4453029</v>
      </c>
      <c r="K800">
        <v>0.5509233</v>
      </c>
      <c r="L800" s="1">
        <v>0.62407570000000001</v>
      </c>
      <c r="M800" s="1">
        <v>0.69722799999999996</v>
      </c>
      <c r="N800">
        <v>0.80284840000000002</v>
      </c>
      <c r="O800">
        <v>0.42421389999999998</v>
      </c>
      <c r="P800">
        <v>0.52983420000000003</v>
      </c>
      <c r="Q800">
        <v>0.60298660000000004</v>
      </c>
      <c r="R800">
        <v>0.67613889999999999</v>
      </c>
      <c r="S800">
        <v>0.78175930000000005</v>
      </c>
      <c r="T800">
        <v>14</v>
      </c>
      <c r="U800">
        <v>17</v>
      </c>
    </row>
    <row r="801" spans="1:21">
      <c r="A801" s="12">
        <v>41523</v>
      </c>
      <c r="B801" s="13">
        <v>14</v>
      </c>
      <c r="C801" t="s">
        <v>38</v>
      </c>
      <c r="D801" t="s">
        <v>41</v>
      </c>
      <c r="E801" t="str">
        <f t="shared" si="12"/>
        <v>4152314Average Per Device100% Cycling</v>
      </c>
      <c r="F801">
        <v>1.107378</v>
      </c>
      <c r="G801">
        <v>1.5662469999999999</v>
      </c>
      <c r="H801">
        <v>1.552813</v>
      </c>
      <c r="I801">
        <v>90.563699999999997</v>
      </c>
      <c r="J801">
        <v>0.31183939999999999</v>
      </c>
      <c r="K801">
        <v>0.39870559999999999</v>
      </c>
      <c r="L801" s="1">
        <v>0.45886890000000002</v>
      </c>
      <c r="M801" s="1">
        <v>0.5190321</v>
      </c>
      <c r="N801">
        <v>0.6058983</v>
      </c>
      <c r="O801">
        <v>0.29840529999999998</v>
      </c>
      <c r="P801">
        <v>0.38527149999999999</v>
      </c>
      <c r="Q801">
        <v>0.44543480000000002</v>
      </c>
      <c r="R801">
        <v>0.50559810000000005</v>
      </c>
      <c r="S801">
        <v>0.59246430000000005</v>
      </c>
      <c r="T801">
        <v>14</v>
      </c>
      <c r="U801">
        <v>17</v>
      </c>
    </row>
    <row r="802" spans="1:21">
      <c r="A802" s="12">
        <v>41523</v>
      </c>
      <c r="B802" s="13">
        <v>14</v>
      </c>
      <c r="C802" t="s">
        <v>37</v>
      </c>
      <c r="D802" t="s">
        <v>40</v>
      </c>
      <c r="E802" t="str">
        <f t="shared" si="12"/>
        <v>4152314Average Per Premise50% Cycling</v>
      </c>
      <c r="F802">
        <v>2.051434</v>
      </c>
      <c r="G802">
        <v>2.7046169999999998</v>
      </c>
      <c r="H802">
        <v>2.6658740000000001</v>
      </c>
      <c r="I802">
        <v>91.939899999999994</v>
      </c>
      <c r="J802">
        <v>0.45562849999999999</v>
      </c>
      <c r="K802">
        <v>0.57234569999999996</v>
      </c>
      <c r="L802" s="1">
        <v>0.65318370000000003</v>
      </c>
      <c r="M802" s="1">
        <v>0.7340217</v>
      </c>
      <c r="N802">
        <v>0.85073889999999996</v>
      </c>
      <c r="O802">
        <v>0.41688579999999997</v>
      </c>
      <c r="P802">
        <v>0.53360300000000005</v>
      </c>
      <c r="Q802">
        <v>0.61444089999999996</v>
      </c>
      <c r="R802">
        <v>0.69527890000000003</v>
      </c>
      <c r="S802">
        <v>0.8119961</v>
      </c>
      <c r="T802">
        <v>14</v>
      </c>
      <c r="U802">
        <v>17</v>
      </c>
    </row>
    <row r="803" spans="1:21">
      <c r="A803" s="12">
        <v>41523</v>
      </c>
      <c r="B803" s="13">
        <v>14</v>
      </c>
      <c r="C803" t="s">
        <v>37</v>
      </c>
      <c r="D803" t="s">
        <v>41</v>
      </c>
      <c r="E803" t="str">
        <f t="shared" si="12"/>
        <v>4152314Average Per Premise100% Cycling</v>
      </c>
      <c r="F803">
        <v>1.2349300000000001</v>
      </c>
      <c r="G803">
        <v>1.7343</v>
      </c>
      <c r="H803">
        <v>1.726872</v>
      </c>
      <c r="I803">
        <v>90.563699999999997</v>
      </c>
      <c r="J803">
        <v>0.3340883</v>
      </c>
      <c r="K803">
        <v>0.43173830000000002</v>
      </c>
      <c r="L803" s="1">
        <v>0.49937029999999999</v>
      </c>
      <c r="M803" s="1">
        <v>0.56700240000000002</v>
      </c>
      <c r="N803">
        <v>0.66465240000000003</v>
      </c>
      <c r="O803">
        <v>0.32665959999999999</v>
      </c>
      <c r="P803">
        <v>0.42430960000000001</v>
      </c>
      <c r="Q803">
        <v>0.49194169999999998</v>
      </c>
      <c r="R803">
        <v>0.55957380000000001</v>
      </c>
      <c r="S803">
        <v>0.65722380000000002</v>
      </c>
      <c r="T803">
        <v>14</v>
      </c>
      <c r="U803">
        <v>17</v>
      </c>
    </row>
    <row r="804" spans="1:21">
      <c r="A804" s="12">
        <v>41523</v>
      </c>
      <c r="B804" s="13">
        <v>14</v>
      </c>
      <c r="C804" t="s">
        <v>39</v>
      </c>
      <c r="D804" t="s">
        <v>40</v>
      </c>
      <c r="E804" t="str">
        <f t="shared" si="12"/>
        <v>4152314Average Per Ton50% Cycling</v>
      </c>
      <c r="F804">
        <v>0.53057489999999996</v>
      </c>
      <c r="G804">
        <v>0.69672719999999999</v>
      </c>
      <c r="H804">
        <v>0.69532510000000003</v>
      </c>
      <c r="I804">
        <v>91.939899999999994</v>
      </c>
      <c r="J804">
        <v>0.11702899999999999</v>
      </c>
      <c r="K804">
        <v>0.1460515</v>
      </c>
      <c r="L804" s="1">
        <v>0.16615240000000001</v>
      </c>
      <c r="M804" s="1">
        <v>0.18625320000000001</v>
      </c>
      <c r="N804">
        <v>0.21527569999999999</v>
      </c>
      <c r="O804">
        <v>0.1156269</v>
      </c>
      <c r="P804">
        <v>0.14464940000000001</v>
      </c>
      <c r="Q804">
        <v>0.16475029999999999</v>
      </c>
      <c r="R804">
        <v>0.18485119999999999</v>
      </c>
      <c r="S804">
        <v>0.2138737</v>
      </c>
      <c r="T804">
        <v>14</v>
      </c>
      <c r="U804">
        <v>17</v>
      </c>
    </row>
    <row r="805" spans="1:21">
      <c r="A805" s="12">
        <v>41523</v>
      </c>
      <c r="B805" s="13">
        <v>14</v>
      </c>
      <c r="C805" t="s">
        <v>39</v>
      </c>
      <c r="D805" t="s">
        <v>41</v>
      </c>
      <c r="E805" t="str">
        <f t="shared" si="12"/>
        <v>4152314Average Per Ton100% Cycling</v>
      </c>
      <c r="F805">
        <v>0.3119113</v>
      </c>
      <c r="G805">
        <v>0.42856939999999999</v>
      </c>
      <c r="H805">
        <v>0.4411388</v>
      </c>
      <c r="I805">
        <v>90.563699999999997</v>
      </c>
      <c r="J805">
        <v>7.6707999999999998E-2</v>
      </c>
      <c r="K805">
        <v>0.10031089999999999</v>
      </c>
      <c r="L805" s="1">
        <v>0.1166582</v>
      </c>
      <c r="M805" s="1">
        <v>0.1330055</v>
      </c>
      <c r="N805">
        <v>0.15660840000000001</v>
      </c>
      <c r="O805">
        <v>8.9277300000000004E-2</v>
      </c>
      <c r="P805">
        <v>0.1128802</v>
      </c>
      <c r="Q805">
        <v>0.1292275</v>
      </c>
      <c r="R805">
        <v>0.1455748</v>
      </c>
      <c r="S805">
        <v>0.16917779999999999</v>
      </c>
      <c r="T805">
        <v>14</v>
      </c>
      <c r="U805">
        <v>17</v>
      </c>
    </row>
    <row r="806" spans="1:21">
      <c r="A806" s="12">
        <v>41523</v>
      </c>
      <c r="B806" s="13">
        <v>15</v>
      </c>
      <c r="C806" t="s">
        <v>38</v>
      </c>
      <c r="D806" t="s">
        <v>40</v>
      </c>
      <c r="E806" t="str">
        <f t="shared" si="12"/>
        <v>4152315Average Per Device50% Cycling</v>
      </c>
      <c r="F806">
        <v>1.9009560000000001</v>
      </c>
      <c r="G806">
        <v>2.7864979999999999</v>
      </c>
      <c r="H806">
        <v>2.7626439999999999</v>
      </c>
      <c r="I806">
        <v>92.777299999999997</v>
      </c>
      <c r="J806">
        <v>0.70291939999999997</v>
      </c>
      <c r="K806">
        <v>0.81081409999999998</v>
      </c>
      <c r="L806" s="1">
        <v>0.88554169999999999</v>
      </c>
      <c r="M806" s="1">
        <v>0.96026920000000004</v>
      </c>
      <c r="N806">
        <v>1.0681639999999999</v>
      </c>
      <c r="O806">
        <v>0.67906540000000004</v>
      </c>
      <c r="P806">
        <v>0.78696010000000005</v>
      </c>
      <c r="Q806">
        <v>0.86168769999999995</v>
      </c>
      <c r="R806">
        <v>0.9364152</v>
      </c>
      <c r="S806">
        <v>1.0443100000000001</v>
      </c>
      <c r="T806">
        <v>14</v>
      </c>
      <c r="U806">
        <v>17</v>
      </c>
    </row>
    <row r="807" spans="1:21">
      <c r="A807" s="12">
        <v>41523</v>
      </c>
      <c r="B807" s="13">
        <v>15</v>
      </c>
      <c r="C807" t="s">
        <v>38</v>
      </c>
      <c r="D807" t="s">
        <v>41</v>
      </c>
      <c r="E807" t="str">
        <f t="shared" si="12"/>
        <v>4152315Average Per Device100% Cycling</v>
      </c>
      <c r="F807">
        <v>0.91795349999999998</v>
      </c>
      <c r="G807">
        <v>1.7413670000000001</v>
      </c>
      <c r="H807">
        <v>1.726431</v>
      </c>
      <c r="I807">
        <v>91.846000000000004</v>
      </c>
      <c r="J807">
        <v>0.67852610000000002</v>
      </c>
      <c r="K807">
        <v>0.76412670000000005</v>
      </c>
      <c r="L807" s="1">
        <v>0.82341339999999996</v>
      </c>
      <c r="M807" s="1">
        <v>0.88270009999999999</v>
      </c>
      <c r="N807">
        <v>0.96830059999999996</v>
      </c>
      <c r="O807">
        <v>0.66359000000000001</v>
      </c>
      <c r="P807">
        <v>0.74919060000000004</v>
      </c>
      <c r="Q807">
        <v>0.80847729999999995</v>
      </c>
      <c r="R807">
        <v>0.86776399999999998</v>
      </c>
      <c r="S807">
        <v>0.95336460000000001</v>
      </c>
      <c r="T807">
        <v>14</v>
      </c>
      <c r="U807">
        <v>17</v>
      </c>
    </row>
    <row r="808" spans="1:21">
      <c r="A808" s="12">
        <v>41523</v>
      </c>
      <c r="B808" s="13">
        <v>15</v>
      </c>
      <c r="C808" t="s">
        <v>37</v>
      </c>
      <c r="D808" t="s">
        <v>40</v>
      </c>
      <c r="E808" t="str">
        <f t="shared" si="12"/>
        <v>4152315Average Per Premise50% Cycling</v>
      </c>
      <c r="F808">
        <v>2.1491699999999998</v>
      </c>
      <c r="G808">
        <v>3.0626669999999998</v>
      </c>
      <c r="H808">
        <v>3.0187949999999999</v>
      </c>
      <c r="I808">
        <v>92.777299999999997</v>
      </c>
      <c r="J808">
        <v>0.70879919999999996</v>
      </c>
      <c r="K808">
        <v>0.82973620000000003</v>
      </c>
      <c r="L808" s="1">
        <v>0.91349670000000005</v>
      </c>
      <c r="M808" s="1">
        <v>0.99725730000000001</v>
      </c>
      <c r="N808">
        <v>1.1181939999999999</v>
      </c>
      <c r="O808">
        <v>0.66492759999999995</v>
      </c>
      <c r="P808">
        <v>0.78586449999999997</v>
      </c>
      <c r="Q808">
        <v>0.86962510000000004</v>
      </c>
      <c r="R808">
        <v>0.9533857</v>
      </c>
      <c r="S808">
        <v>1.0743229999999999</v>
      </c>
      <c r="T808">
        <v>14</v>
      </c>
      <c r="U808">
        <v>17</v>
      </c>
    </row>
    <row r="809" spans="1:21">
      <c r="A809" s="12">
        <v>41523</v>
      </c>
      <c r="B809" s="13">
        <v>15</v>
      </c>
      <c r="C809" t="s">
        <v>37</v>
      </c>
      <c r="D809" t="s">
        <v>41</v>
      </c>
      <c r="E809" t="str">
        <f t="shared" si="12"/>
        <v>4152315Average Per Premise100% Cycling</v>
      </c>
      <c r="F809">
        <v>1.02759</v>
      </c>
      <c r="G809">
        <v>1.950404</v>
      </c>
      <c r="H809">
        <v>1.9420500000000001</v>
      </c>
      <c r="I809">
        <v>91.846000000000004</v>
      </c>
      <c r="J809">
        <v>0.75503739999999997</v>
      </c>
      <c r="K809">
        <v>0.8541609</v>
      </c>
      <c r="L809" s="1">
        <v>0.92281349999999995</v>
      </c>
      <c r="M809" s="1">
        <v>0.99146619999999996</v>
      </c>
      <c r="N809">
        <v>1.0905899999999999</v>
      </c>
      <c r="O809">
        <v>0.74668310000000004</v>
      </c>
      <c r="P809">
        <v>0.84580659999999996</v>
      </c>
      <c r="Q809">
        <v>0.91445920000000003</v>
      </c>
      <c r="R809">
        <v>0.98311190000000004</v>
      </c>
      <c r="S809">
        <v>1.0822350000000001</v>
      </c>
      <c r="T809">
        <v>14</v>
      </c>
      <c r="U809">
        <v>17</v>
      </c>
    </row>
    <row r="810" spans="1:21">
      <c r="A810" s="12">
        <v>41523</v>
      </c>
      <c r="B810" s="13">
        <v>15</v>
      </c>
      <c r="C810" t="s">
        <v>39</v>
      </c>
      <c r="D810" t="s">
        <v>40</v>
      </c>
      <c r="E810" t="str">
        <f t="shared" si="12"/>
        <v>4152315Average Per Ton50% Cycling</v>
      </c>
      <c r="F810">
        <v>0.54842970000000002</v>
      </c>
      <c r="G810">
        <v>0.78606399999999998</v>
      </c>
      <c r="H810">
        <v>0.78448220000000002</v>
      </c>
      <c r="I810">
        <v>92.777299999999997</v>
      </c>
      <c r="J810">
        <v>0.18779689999999999</v>
      </c>
      <c r="K810">
        <v>0.2172412</v>
      </c>
      <c r="L810" s="1">
        <v>0.23763429999999999</v>
      </c>
      <c r="M810" s="1">
        <v>0.25802730000000001</v>
      </c>
      <c r="N810">
        <v>0.2874717</v>
      </c>
      <c r="O810">
        <v>0.18621509999999999</v>
      </c>
      <c r="P810">
        <v>0.2156594</v>
      </c>
      <c r="Q810">
        <v>0.2360525</v>
      </c>
      <c r="R810">
        <v>0.25644549999999999</v>
      </c>
      <c r="S810">
        <v>0.28588980000000003</v>
      </c>
      <c r="T810">
        <v>14</v>
      </c>
      <c r="U810">
        <v>17</v>
      </c>
    </row>
    <row r="811" spans="1:21">
      <c r="A811" s="12">
        <v>41523</v>
      </c>
      <c r="B811" s="13">
        <v>15</v>
      </c>
      <c r="C811" t="s">
        <v>39</v>
      </c>
      <c r="D811" t="s">
        <v>41</v>
      </c>
      <c r="E811" t="str">
        <f t="shared" si="12"/>
        <v>4152315Average Per Ton100% Cycling</v>
      </c>
      <c r="F811">
        <v>0.26194580000000001</v>
      </c>
      <c r="G811">
        <v>0.47782079999999999</v>
      </c>
      <c r="H811">
        <v>0.49183460000000001</v>
      </c>
      <c r="I811">
        <v>91.846000000000004</v>
      </c>
      <c r="J811">
        <v>0.17607919999999999</v>
      </c>
      <c r="K811">
        <v>0.19959089999999999</v>
      </c>
      <c r="L811" s="1">
        <v>0.21587500000000001</v>
      </c>
      <c r="M811" s="1">
        <v>0.23215910000000001</v>
      </c>
      <c r="N811">
        <v>0.25567079999999998</v>
      </c>
      <c r="O811">
        <v>0.19009300000000001</v>
      </c>
      <c r="P811">
        <v>0.21360470000000001</v>
      </c>
      <c r="Q811">
        <v>0.2298888</v>
      </c>
      <c r="R811">
        <v>0.2461729</v>
      </c>
      <c r="S811">
        <v>0.2696846</v>
      </c>
      <c r="T811">
        <v>14</v>
      </c>
      <c r="U811">
        <v>17</v>
      </c>
    </row>
    <row r="812" spans="1:21">
      <c r="A812" s="12">
        <v>41523</v>
      </c>
      <c r="B812" s="13">
        <v>16</v>
      </c>
      <c r="C812" t="s">
        <v>38</v>
      </c>
      <c r="D812" t="s">
        <v>40</v>
      </c>
      <c r="E812" t="str">
        <f t="shared" si="12"/>
        <v>4152316Average Per Device50% Cycling</v>
      </c>
      <c r="F812">
        <v>2.0617399999999999</v>
      </c>
      <c r="G812">
        <v>3.055339</v>
      </c>
      <c r="H812">
        <v>3.0291839999999999</v>
      </c>
      <c r="I812">
        <v>94.231300000000005</v>
      </c>
      <c r="J812">
        <v>0.80808290000000005</v>
      </c>
      <c r="K812">
        <v>0.91768760000000005</v>
      </c>
      <c r="L812" s="1">
        <v>0.99359940000000002</v>
      </c>
      <c r="M812" s="1">
        <v>1.0695110000000001</v>
      </c>
      <c r="N812">
        <v>1.1791160000000001</v>
      </c>
      <c r="O812">
        <v>0.7819277</v>
      </c>
      <c r="P812">
        <v>0.8915324</v>
      </c>
      <c r="Q812">
        <v>0.96744419999999998</v>
      </c>
      <c r="R812">
        <v>1.043356</v>
      </c>
      <c r="S812">
        <v>1.1529609999999999</v>
      </c>
      <c r="T812">
        <v>14</v>
      </c>
      <c r="U812">
        <v>17</v>
      </c>
    </row>
    <row r="813" spans="1:21">
      <c r="A813" s="12">
        <v>41523</v>
      </c>
      <c r="B813" s="13">
        <v>16</v>
      </c>
      <c r="C813" t="s">
        <v>38</v>
      </c>
      <c r="D813" t="s">
        <v>41</v>
      </c>
      <c r="E813" t="str">
        <f t="shared" si="12"/>
        <v>4152316Average Per Device100% Cycling</v>
      </c>
      <c r="F813">
        <v>0.98255499999999996</v>
      </c>
      <c r="G813">
        <v>1.955965</v>
      </c>
      <c r="H813">
        <v>1.9391879999999999</v>
      </c>
      <c r="I813">
        <v>93.363100000000003</v>
      </c>
      <c r="J813">
        <v>0.82454970000000005</v>
      </c>
      <c r="K813">
        <v>0.91249740000000001</v>
      </c>
      <c r="L813" s="1">
        <v>0.97340970000000004</v>
      </c>
      <c r="M813" s="1">
        <v>1.034322</v>
      </c>
      <c r="N813">
        <v>1.1222700000000001</v>
      </c>
      <c r="O813">
        <v>0.80777290000000002</v>
      </c>
      <c r="P813">
        <v>0.89572059999999998</v>
      </c>
      <c r="Q813">
        <v>0.95663290000000001</v>
      </c>
      <c r="R813">
        <v>1.0175449999999999</v>
      </c>
      <c r="S813">
        <v>1.1054930000000001</v>
      </c>
      <c r="T813">
        <v>14</v>
      </c>
      <c r="U813">
        <v>17</v>
      </c>
    </row>
    <row r="814" spans="1:21">
      <c r="A814" s="12">
        <v>41523</v>
      </c>
      <c r="B814" s="13">
        <v>16</v>
      </c>
      <c r="C814" t="s">
        <v>37</v>
      </c>
      <c r="D814" t="s">
        <v>40</v>
      </c>
      <c r="E814" t="str">
        <f t="shared" si="12"/>
        <v>4152316Average Per Premise50% Cycling</v>
      </c>
      <c r="F814">
        <v>2.3181340000000001</v>
      </c>
      <c r="G814">
        <v>3.3660649999999999</v>
      </c>
      <c r="H814">
        <v>3.317847</v>
      </c>
      <c r="I814">
        <v>94.231300000000005</v>
      </c>
      <c r="J814">
        <v>0.84027249999999998</v>
      </c>
      <c r="K814">
        <v>0.9629588</v>
      </c>
      <c r="L814" s="1">
        <v>1.0479309999999999</v>
      </c>
      <c r="M814" s="1">
        <v>1.132903</v>
      </c>
      <c r="N814">
        <v>1.2555890000000001</v>
      </c>
      <c r="O814">
        <v>0.7920547</v>
      </c>
      <c r="P814">
        <v>0.91474100000000003</v>
      </c>
      <c r="Q814">
        <v>0.99971319999999997</v>
      </c>
      <c r="R814">
        <v>1.0846849999999999</v>
      </c>
      <c r="S814">
        <v>1.2073719999999999</v>
      </c>
      <c r="T814">
        <v>14</v>
      </c>
      <c r="U814">
        <v>17</v>
      </c>
    </row>
    <row r="815" spans="1:21">
      <c r="A815" s="12">
        <v>41523</v>
      </c>
      <c r="B815" s="13">
        <v>16</v>
      </c>
      <c r="C815" t="s">
        <v>37</v>
      </c>
      <c r="D815" t="s">
        <v>41</v>
      </c>
      <c r="E815" t="str">
        <f t="shared" si="12"/>
        <v>4152316Average Per Premise100% Cycling</v>
      </c>
      <c r="F815">
        <v>1.112053</v>
      </c>
      <c r="G815">
        <v>2.180466</v>
      </c>
      <c r="H815">
        <v>2.1711260000000001</v>
      </c>
      <c r="I815">
        <v>93.363100000000003</v>
      </c>
      <c r="J815">
        <v>0.89417310000000005</v>
      </c>
      <c r="K815">
        <v>0.99711550000000004</v>
      </c>
      <c r="L815" s="1">
        <v>1.0684130000000001</v>
      </c>
      <c r="M815" s="1">
        <v>1.1397109999999999</v>
      </c>
      <c r="N815">
        <v>1.242653</v>
      </c>
      <c r="O815">
        <v>0.88483330000000004</v>
      </c>
      <c r="P815">
        <v>0.98777570000000003</v>
      </c>
      <c r="Q815">
        <v>1.0590729999999999</v>
      </c>
      <c r="R815">
        <v>1.130371</v>
      </c>
      <c r="S815">
        <v>1.2333130000000001</v>
      </c>
      <c r="T815">
        <v>14</v>
      </c>
      <c r="U815">
        <v>17</v>
      </c>
    </row>
    <row r="816" spans="1:21">
      <c r="A816" s="12">
        <v>41523</v>
      </c>
      <c r="B816" s="13">
        <v>16</v>
      </c>
      <c r="C816" t="s">
        <v>39</v>
      </c>
      <c r="D816" t="s">
        <v>40</v>
      </c>
      <c r="E816" t="str">
        <f t="shared" si="12"/>
        <v>4152316Average Per Ton50% Cycling</v>
      </c>
      <c r="F816">
        <v>0.59245429999999999</v>
      </c>
      <c r="G816">
        <v>0.86458869999999999</v>
      </c>
      <c r="H816">
        <v>0.86284890000000003</v>
      </c>
      <c r="I816">
        <v>94.231300000000005</v>
      </c>
      <c r="J816">
        <v>0.2214767</v>
      </c>
      <c r="K816">
        <v>0.25140570000000001</v>
      </c>
      <c r="L816" s="1">
        <v>0.2721344</v>
      </c>
      <c r="M816" s="1">
        <v>0.29286319999999999</v>
      </c>
      <c r="N816">
        <v>0.32279219999999997</v>
      </c>
      <c r="O816">
        <v>0.21973680000000001</v>
      </c>
      <c r="P816">
        <v>0.24966579999999999</v>
      </c>
      <c r="Q816">
        <v>0.27039459999999998</v>
      </c>
      <c r="R816">
        <v>0.29112329999999997</v>
      </c>
      <c r="S816">
        <v>0.32105230000000001</v>
      </c>
      <c r="T816">
        <v>14</v>
      </c>
      <c r="U816">
        <v>17</v>
      </c>
    </row>
    <row r="817" spans="1:21">
      <c r="A817" s="12">
        <v>41523</v>
      </c>
      <c r="B817" s="13">
        <v>16</v>
      </c>
      <c r="C817" t="s">
        <v>39</v>
      </c>
      <c r="D817" t="s">
        <v>41</v>
      </c>
      <c r="E817" t="str">
        <f t="shared" si="12"/>
        <v>4152316Average Per Ton100% Cycling</v>
      </c>
      <c r="F817">
        <v>0.28044140000000001</v>
      </c>
      <c r="G817">
        <v>0.53419260000000002</v>
      </c>
      <c r="H817">
        <v>0.54985969999999995</v>
      </c>
      <c r="I817">
        <v>93.363100000000003</v>
      </c>
      <c r="J817">
        <v>0.2132455</v>
      </c>
      <c r="K817">
        <v>0.23717659999999999</v>
      </c>
      <c r="L817" s="1">
        <v>0.25375120000000001</v>
      </c>
      <c r="M817" s="1">
        <v>0.2703258</v>
      </c>
      <c r="N817">
        <v>0.29425679999999999</v>
      </c>
      <c r="O817">
        <v>0.2289127</v>
      </c>
      <c r="P817">
        <v>0.2528437</v>
      </c>
      <c r="Q817">
        <v>0.2694183</v>
      </c>
      <c r="R817">
        <v>0.28599289999999999</v>
      </c>
      <c r="S817">
        <v>0.30992389999999997</v>
      </c>
      <c r="T817">
        <v>14</v>
      </c>
      <c r="U817">
        <v>17</v>
      </c>
    </row>
    <row r="818" spans="1:21">
      <c r="A818" s="12">
        <v>41523</v>
      </c>
      <c r="B818" s="13">
        <v>17</v>
      </c>
      <c r="C818" t="s">
        <v>38</v>
      </c>
      <c r="D818" t="s">
        <v>40</v>
      </c>
      <c r="E818" t="str">
        <f t="shared" si="12"/>
        <v>4152317Average Per Device50% Cycling</v>
      </c>
      <c r="F818">
        <v>2.2094649999999998</v>
      </c>
      <c r="G818">
        <v>3.1914410000000002</v>
      </c>
      <c r="H818">
        <v>3.16412</v>
      </c>
      <c r="I818">
        <v>92.040599999999998</v>
      </c>
      <c r="J818">
        <v>0.79867619999999995</v>
      </c>
      <c r="K818">
        <v>0.90697110000000003</v>
      </c>
      <c r="L818" s="1">
        <v>0.98197579999999995</v>
      </c>
      <c r="M818" s="1">
        <v>1.05698</v>
      </c>
      <c r="N818">
        <v>1.1652750000000001</v>
      </c>
      <c r="O818">
        <v>0.77135580000000004</v>
      </c>
      <c r="P818">
        <v>0.87965070000000001</v>
      </c>
      <c r="Q818">
        <v>0.95465540000000004</v>
      </c>
      <c r="R818">
        <v>1.02966</v>
      </c>
      <c r="S818">
        <v>1.137955</v>
      </c>
      <c r="T818">
        <v>14</v>
      </c>
      <c r="U818">
        <v>17</v>
      </c>
    </row>
    <row r="819" spans="1:21">
      <c r="A819" s="12">
        <v>41523</v>
      </c>
      <c r="B819" s="13">
        <v>17</v>
      </c>
      <c r="C819" t="s">
        <v>38</v>
      </c>
      <c r="D819" t="s">
        <v>41</v>
      </c>
      <c r="E819" t="str">
        <f t="shared" si="12"/>
        <v>4152317Average Per Device100% Cycling</v>
      </c>
      <c r="F819">
        <v>1.0827610000000001</v>
      </c>
      <c r="G819">
        <v>2.2051400000000001</v>
      </c>
      <c r="H819">
        <v>2.186226</v>
      </c>
      <c r="I819">
        <v>91.733999999999995</v>
      </c>
      <c r="J819">
        <v>0.97053780000000001</v>
      </c>
      <c r="K819">
        <v>1.0602469999999999</v>
      </c>
      <c r="L819" s="1">
        <v>1.122379</v>
      </c>
      <c r="M819" s="1">
        <v>1.1845110000000001</v>
      </c>
      <c r="N819">
        <v>1.2742199999999999</v>
      </c>
      <c r="O819">
        <v>0.95162380000000002</v>
      </c>
      <c r="P819">
        <v>1.0413330000000001</v>
      </c>
      <c r="Q819">
        <v>1.1034649999999999</v>
      </c>
      <c r="R819">
        <v>1.165597</v>
      </c>
      <c r="S819">
        <v>1.255306</v>
      </c>
      <c r="T819">
        <v>14</v>
      </c>
      <c r="U819">
        <v>17</v>
      </c>
    </row>
    <row r="820" spans="1:21">
      <c r="A820" s="12">
        <v>41523</v>
      </c>
      <c r="B820" s="13">
        <v>17</v>
      </c>
      <c r="C820" t="s">
        <v>37</v>
      </c>
      <c r="D820" t="s">
        <v>40</v>
      </c>
      <c r="E820" t="str">
        <f t="shared" si="12"/>
        <v>4152317Average Per Premise50% Cycling</v>
      </c>
      <c r="F820">
        <v>2.4751500000000002</v>
      </c>
      <c r="G820">
        <v>3.5185559999999998</v>
      </c>
      <c r="H820">
        <v>3.4681540000000002</v>
      </c>
      <c r="I820">
        <v>92.040599999999998</v>
      </c>
      <c r="J820">
        <v>0.83662959999999997</v>
      </c>
      <c r="K820">
        <v>0.95879510000000001</v>
      </c>
      <c r="L820" s="1">
        <v>1.0434060000000001</v>
      </c>
      <c r="M820" s="1">
        <v>1.128018</v>
      </c>
      <c r="N820">
        <v>1.250183</v>
      </c>
      <c r="O820">
        <v>0.78622749999999997</v>
      </c>
      <c r="P820">
        <v>0.90839289999999995</v>
      </c>
      <c r="Q820">
        <v>0.99300429999999995</v>
      </c>
      <c r="R820">
        <v>1.0776159999999999</v>
      </c>
      <c r="S820">
        <v>1.199781</v>
      </c>
      <c r="T820">
        <v>14</v>
      </c>
      <c r="U820">
        <v>17</v>
      </c>
    </row>
    <row r="821" spans="1:21">
      <c r="A821" s="12">
        <v>41523</v>
      </c>
      <c r="B821" s="13">
        <v>17</v>
      </c>
      <c r="C821" t="s">
        <v>37</v>
      </c>
      <c r="D821" t="s">
        <v>41</v>
      </c>
      <c r="E821" t="str">
        <f t="shared" si="12"/>
        <v>4152317Average Per Premise100% Cycling</v>
      </c>
      <c r="F821">
        <v>1.2281230000000001</v>
      </c>
      <c r="G821">
        <v>2.503959</v>
      </c>
      <c r="H821">
        <v>2.493233</v>
      </c>
      <c r="I821">
        <v>91.733999999999995</v>
      </c>
      <c r="J821">
        <v>1.0973059999999999</v>
      </c>
      <c r="K821">
        <v>1.2027829999999999</v>
      </c>
      <c r="L821" s="1">
        <v>1.275836</v>
      </c>
      <c r="M821" s="1">
        <v>1.348889</v>
      </c>
      <c r="N821">
        <v>1.4543649999999999</v>
      </c>
      <c r="O821">
        <v>1.086581</v>
      </c>
      <c r="P821">
        <v>1.1920580000000001</v>
      </c>
      <c r="Q821">
        <v>1.2651110000000001</v>
      </c>
      <c r="R821">
        <v>1.338163</v>
      </c>
      <c r="S821">
        <v>1.44364</v>
      </c>
      <c r="T821">
        <v>14</v>
      </c>
      <c r="U821">
        <v>17</v>
      </c>
    </row>
    <row r="822" spans="1:21">
      <c r="A822" s="12">
        <v>41523</v>
      </c>
      <c r="B822" s="13">
        <v>17</v>
      </c>
      <c r="C822" t="s">
        <v>39</v>
      </c>
      <c r="D822" t="s">
        <v>40</v>
      </c>
      <c r="E822" t="str">
        <f t="shared" si="12"/>
        <v>4152317Average Per Ton50% Cycling</v>
      </c>
      <c r="F822">
        <v>0.63444319999999998</v>
      </c>
      <c r="G822">
        <v>0.91018710000000003</v>
      </c>
      <c r="H822">
        <v>0.90835540000000004</v>
      </c>
      <c r="I822">
        <v>92.040599999999998</v>
      </c>
      <c r="J822">
        <v>0.22473119999999999</v>
      </c>
      <c r="K822">
        <v>0.25486989999999998</v>
      </c>
      <c r="L822" s="1">
        <v>0.27574389999999999</v>
      </c>
      <c r="M822" s="1">
        <v>0.29661789999999999</v>
      </c>
      <c r="N822">
        <v>0.32675660000000001</v>
      </c>
      <c r="O822">
        <v>0.2228996</v>
      </c>
      <c r="P822">
        <v>0.25303829999999999</v>
      </c>
      <c r="Q822">
        <v>0.2739123</v>
      </c>
      <c r="R822">
        <v>0.2947862</v>
      </c>
      <c r="S822">
        <v>0.32492490000000002</v>
      </c>
      <c r="T822">
        <v>14</v>
      </c>
      <c r="U822">
        <v>17</v>
      </c>
    </row>
    <row r="823" spans="1:21">
      <c r="A823" s="12">
        <v>41523</v>
      </c>
      <c r="B823" s="13">
        <v>17</v>
      </c>
      <c r="C823" t="s">
        <v>39</v>
      </c>
      <c r="D823" t="s">
        <v>41</v>
      </c>
      <c r="E823" t="str">
        <f t="shared" si="12"/>
        <v>4152317Average Per Ton100% Cycling</v>
      </c>
      <c r="F823">
        <v>0.30491859999999998</v>
      </c>
      <c r="G823">
        <v>0.60689230000000005</v>
      </c>
      <c r="H823">
        <v>0.62469160000000001</v>
      </c>
      <c r="I823">
        <v>91.733999999999995</v>
      </c>
      <c r="J823">
        <v>0.26045410000000002</v>
      </c>
      <c r="K823">
        <v>0.28498420000000002</v>
      </c>
      <c r="L823" s="1">
        <v>0.30197370000000001</v>
      </c>
      <c r="M823" s="1">
        <v>0.3189631</v>
      </c>
      <c r="N823">
        <v>0.3434932</v>
      </c>
      <c r="O823">
        <v>0.27825349999999999</v>
      </c>
      <c r="P823">
        <v>0.30278349999999998</v>
      </c>
      <c r="Q823">
        <v>0.31977299999999997</v>
      </c>
      <c r="R823">
        <v>0.33676240000000002</v>
      </c>
      <c r="S823">
        <v>0.36129250000000002</v>
      </c>
      <c r="T823">
        <v>14</v>
      </c>
      <c r="U823">
        <v>17</v>
      </c>
    </row>
    <row r="824" spans="1:21">
      <c r="A824" s="12">
        <v>41523</v>
      </c>
      <c r="B824" s="13">
        <v>18</v>
      </c>
      <c r="C824" t="s">
        <v>38</v>
      </c>
      <c r="D824" t="s">
        <v>40</v>
      </c>
      <c r="E824" t="str">
        <f t="shared" si="12"/>
        <v>4152318Average Per Device50% Cycling</v>
      </c>
      <c r="F824">
        <v>3.1709459999999998</v>
      </c>
      <c r="G824">
        <v>3.207265</v>
      </c>
      <c r="H824">
        <v>3.1798090000000001</v>
      </c>
      <c r="I824">
        <v>86.954999999999998</v>
      </c>
      <c r="J824">
        <v>-0.16613310000000001</v>
      </c>
      <c r="K824">
        <v>-4.6522899999999999E-2</v>
      </c>
      <c r="L824" s="1">
        <v>3.6318799999999998E-2</v>
      </c>
      <c r="M824" s="1">
        <v>0.1191604</v>
      </c>
      <c r="N824">
        <v>0.2387706</v>
      </c>
      <c r="O824">
        <v>-0.19358890000000001</v>
      </c>
      <c r="P824">
        <v>-7.3978699999999994E-2</v>
      </c>
      <c r="Q824">
        <v>8.8629999999999994E-3</v>
      </c>
      <c r="R824">
        <v>9.1704599999999997E-2</v>
      </c>
      <c r="S824">
        <v>0.2113148</v>
      </c>
      <c r="T824">
        <v>14</v>
      </c>
      <c r="U824">
        <v>17</v>
      </c>
    </row>
    <row r="825" spans="1:21">
      <c r="A825" s="12">
        <v>41523</v>
      </c>
      <c r="B825" s="13">
        <v>18</v>
      </c>
      <c r="C825" t="s">
        <v>38</v>
      </c>
      <c r="D825" t="s">
        <v>41</v>
      </c>
      <c r="E825" t="str">
        <f t="shared" si="12"/>
        <v>4152318Average Per Device100% Cycling</v>
      </c>
      <c r="F825">
        <v>2.2308729999999999</v>
      </c>
      <c r="G825">
        <v>2.3796629999999999</v>
      </c>
      <c r="H825">
        <v>2.3592520000000001</v>
      </c>
      <c r="I825">
        <v>85.938100000000006</v>
      </c>
      <c r="J825">
        <v>-3.3110500000000001E-2</v>
      </c>
      <c r="K825">
        <v>7.4357699999999999E-2</v>
      </c>
      <c r="L825" s="1">
        <v>0.1487899</v>
      </c>
      <c r="M825" s="1">
        <v>0.22322210000000001</v>
      </c>
      <c r="N825">
        <v>0.33069029999999999</v>
      </c>
      <c r="O825">
        <v>-5.35215E-2</v>
      </c>
      <c r="P825">
        <v>5.39467E-2</v>
      </c>
      <c r="Q825">
        <v>0.12837889999999999</v>
      </c>
      <c r="R825">
        <v>0.20281099999999999</v>
      </c>
      <c r="S825">
        <v>0.31027929999999998</v>
      </c>
      <c r="T825">
        <v>14</v>
      </c>
      <c r="U825">
        <v>17</v>
      </c>
    </row>
    <row r="826" spans="1:21">
      <c r="A826" s="12">
        <v>41523</v>
      </c>
      <c r="B826" s="13">
        <v>18</v>
      </c>
      <c r="C826" t="s">
        <v>37</v>
      </c>
      <c r="D826" t="s">
        <v>40</v>
      </c>
      <c r="E826" t="str">
        <f t="shared" si="12"/>
        <v>4152318Average Per Premise50% Cycling</v>
      </c>
      <c r="F826">
        <v>3.5716269999999999</v>
      </c>
      <c r="G826">
        <v>3.5405790000000001</v>
      </c>
      <c r="H826">
        <v>3.4898609999999999</v>
      </c>
      <c r="I826">
        <v>86.954999999999998</v>
      </c>
      <c r="J826">
        <v>-0.26379239999999998</v>
      </c>
      <c r="K826">
        <v>-0.12628539999999999</v>
      </c>
      <c r="L826" s="1">
        <v>-3.10485E-2</v>
      </c>
      <c r="M826" s="1">
        <v>6.4188400000000007E-2</v>
      </c>
      <c r="N826">
        <v>0.20169529999999999</v>
      </c>
      <c r="O826">
        <v>-0.31451000000000001</v>
      </c>
      <c r="P826">
        <v>-0.17700299999999999</v>
      </c>
      <c r="Q826">
        <v>-8.1766099999999994E-2</v>
      </c>
      <c r="R826">
        <v>1.34708E-2</v>
      </c>
      <c r="S826">
        <v>0.15097769999999999</v>
      </c>
      <c r="T826">
        <v>14</v>
      </c>
      <c r="U826">
        <v>17</v>
      </c>
    </row>
    <row r="827" spans="1:21">
      <c r="A827" s="12">
        <v>41523</v>
      </c>
      <c r="B827" s="13">
        <v>18</v>
      </c>
      <c r="C827" t="s">
        <v>37</v>
      </c>
      <c r="D827" t="s">
        <v>41</v>
      </c>
      <c r="E827" t="str">
        <f t="shared" si="12"/>
        <v>4152318Average Per Premise100% Cycling</v>
      </c>
      <c r="F827">
        <v>2.5325609999999998</v>
      </c>
      <c r="G827">
        <v>2.7153230000000002</v>
      </c>
      <c r="H827">
        <v>2.7036920000000002</v>
      </c>
      <c r="I827">
        <v>85.938100000000006</v>
      </c>
      <c r="J827">
        <v>-2.94215E-2</v>
      </c>
      <c r="K827">
        <v>9.5938300000000004E-2</v>
      </c>
      <c r="L827" s="1">
        <v>0.18276210000000001</v>
      </c>
      <c r="M827" s="1">
        <v>0.26958599999999999</v>
      </c>
      <c r="N827">
        <v>0.39494580000000001</v>
      </c>
      <c r="O827">
        <v>-4.10523E-2</v>
      </c>
      <c r="P827">
        <v>8.4307599999999996E-2</v>
      </c>
      <c r="Q827">
        <v>0.17113139999999999</v>
      </c>
      <c r="R827">
        <v>0.2579552</v>
      </c>
      <c r="S827">
        <v>0.38331500000000002</v>
      </c>
      <c r="T827">
        <v>14</v>
      </c>
      <c r="U827">
        <v>17</v>
      </c>
    </row>
    <row r="828" spans="1:21">
      <c r="A828" s="12">
        <v>41523</v>
      </c>
      <c r="B828" s="13">
        <v>18</v>
      </c>
      <c r="C828" t="s">
        <v>39</v>
      </c>
      <c r="D828" t="s">
        <v>40</v>
      </c>
      <c r="E828" t="str">
        <f t="shared" si="12"/>
        <v>4152318Average Per Ton50% Cycling</v>
      </c>
      <c r="F828">
        <v>0.9018564</v>
      </c>
      <c r="G828">
        <v>0.92190680000000003</v>
      </c>
      <c r="H828">
        <v>0.92005159999999997</v>
      </c>
      <c r="I828">
        <v>86.954999999999998</v>
      </c>
      <c r="J828">
        <v>-3.5746899999999998E-2</v>
      </c>
      <c r="K828">
        <v>-2.7813999999999998E-3</v>
      </c>
      <c r="L828" s="1">
        <v>2.00503E-2</v>
      </c>
      <c r="M828" s="1">
        <v>4.2882099999999999E-2</v>
      </c>
      <c r="N828">
        <v>7.5847600000000001E-2</v>
      </c>
      <c r="O828">
        <v>-3.7602099999999999E-2</v>
      </c>
      <c r="P828">
        <v>-4.6366000000000003E-3</v>
      </c>
      <c r="Q828">
        <v>1.8195200000000002E-2</v>
      </c>
      <c r="R828">
        <v>4.1026899999999998E-2</v>
      </c>
      <c r="S828">
        <v>7.39924E-2</v>
      </c>
      <c r="T828">
        <v>14</v>
      </c>
      <c r="U828">
        <v>17</v>
      </c>
    </row>
    <row r="829" spans="1:21">
      <c r="A829" s="12">
        <v>41523</v>
      </c>
      <c r="B829" s="13">
        <v>18</v>
      </c>
      <c r="C829" t="s">
        <v>39</v>
      </c>
      <c r="D829" t="s">
        <v>41</v>
      </c>
      <c r="E829" t="str">
        <f t="shared" si="12"/>
        <v>4152318Average Per Ton100% Cycling</v>
      </c>
      <c r="F829">
        <v>0.61456109999999997</v>
      </c>
      <c r="G829">
        <v>0.65097400000000005</v>
      </c>
      <c r="H829">
        <v>0.6700661</v>
      </c>
      <c r="I829">
        <v>85.938100000000006</v>
      </c>
      <c r="J829">
        <v>-1.1977099999999999E-2</v>
      </c>
      <c r="K829">
        <v>1.6612100000000001E-2</v>
      </c>
      <c r="L829" s="1">
        <v>3.6412899999999998E-2</v>
      </c>
      <c r="M829" s="1">
        <v>5.6213699999999998E-2</v>
      </c>
      <c r="N829">
        <v>8.4802900000000001E-2</v>
      </c>
      <c r="O829">
        <v>7.1151000000000001E-3</v>
      </c>
      <c r="P829">
        <v>3.5704199999999998E-2</v>
      </c>
      <c r="Q829">
        <v>5.5504999999999999E-2</v>
      </c>
      <c r="R829">
        <v>7.5305800000000006E-2</v>
      </c>
      <c r="S829">
        <v>0.103895</v>
      </c>
      <c r="T829">
        <v>14</v>
      </c>
      <c r="U829">
        <v>17</v>
      </c>
    </row>
    <row r="830" spans="1:21">
      <c r="A830" s="12">
        <v>41523</v>
      </c>
      <c r="B830" s="13">
        <v>19</v>
      </c>
      <c r="C830" t="s">
        <v>38</v>
      </c>
      <c r="D830" t="s">
        <v>40</v>
      </c>
      <c r="E830" t="str">
        <f t="shared" si="12"/>
        <v>4152319Average Per Device50% Cycling</v>
      </c>
      <c r="F830">
        <v>3.1232570000000002</v>
      </c>
      <c r="G830">
        <v>2.9110299999999998</v>
      </c>
      <c r="H830">
        <v>2.88611</v>
      </c>
      <c r="I830">
        <v>81.732299999999995</v>
      </c>
      <c r="J830">
        <v>-0.40816930000000001</v>
      </c>
      <c r="K830">
        <v>-0.29240460000000001</v>
      </c>
      <c r="L830" s="1">
        <v>-0.21222640000000001</v>
      </c>
      <c r="M830" s="1">
        <v>-0.1320482</v>
      </c>
      <c r="N830">
        <v>-1.6283499999999999E-2</v>
      </c>
      <c r="O830">
        <v>-0.43308930000000001</v>
      </c>
      <c r="P830">
        <v>-0.31732460000000001</v>
      </c>
      <c r="Q830">
        <v>-0.23714640000000001</v>
      </c>
      <c r="R830">
        <v>-0.1569681</v>
      </c>
      <c r="S830">
        <v>-4.1203499999999997E-2</v>
      </c>
      <c r="T830">
        <v>14</v>
      </c>
      <c r="U830">
        <v>17</v>
      </c>
    </row>
    <row r="831" spans="1:21">
      <c r="A831" s="12">
        <v>41523</v>
      </c>
      <c r="B831" s="13">
        <v>19</v>
      </c>
      <c r="C831" t="s">
        <v>38</v>
      </c>
      <c r="D831" t="s">
        <v>41</v>
      </c>
      <c r="E831" t="str">
        <f t="shared" si="12"/>
        <v>4152319Average Per Device100% Cycling</v>
      </c>
      <c r="F831">
        <v>2.76172</v>
      </c>
      <c r="G831">
        <v>2.359486</v>
      </c>
      <c r="H831">
        <v>2.339248</v>
      </c>
      <c r="I831">
        <v>81.000799999999998</v>
      </c>
      <c r="J831">
        <v>-0.59198209999999996</v>
      </c>
      <c r="K831">
        <v>-0.47987740000000001</v>
      </c>
      <c r="L831" s="1">
        <v>-0.40223409999999998</v>
      </c>
      <c r="M831" s="1">
        <v>-0.32459070000000001</v>
      </c>
      <c r="N831">
        <v>-0.21248600000000001</v>
      </c>
      <c r="O831">
        <v>-0.61221999999999999</v>
      </c>
      <c r="P831">
        <v>-0.50011539999999999</v>
      </c>
      <c r="Q831">
        <v>-0.42247200000000001</v>
      </c>
      <c r="R831">
        <v>-0.34482859999999999</v>
      </c>
      <c r="S831">
        <v>-0.23272390000000001</v>
      </c>
      <c r="T831">
        <v>14</v>
      </c>
      <c r="U831">
        <v>17</v>
      </c>
    </row>
    <row r="832" spans="1:21">
      <c r="A832" s="12">
        <v>41523</v>
      </c>
      <c r="B832" s="13">
        <v>19</v>
      </c>
      <c r="C832" t="s">
        <v>37</v>
      </c>
      <c r="D832" t="s">
        <v>40</v>
      </c>
      <c r="E832" t="str">
        <f t="shared" si="12"/>
        <v>4152319Average Per Premise50% Cycling</v>
      </c>
      <c r="F832">
        <v>3.5199250000000002</v>
      </c>
      <c r="G832">
        <v>3.2242769999999998</v>
      </c>
      <c r="H832">
        <v>3.1780900000000001</v>
      </c>
      <c r="I832">
        <v>81.732299999999995</v>
      </c>
      <c r="J832">
        <v>-0.52113279999999995</v>
      </c>
      <c r="K832">
        <v>-0.3879146</v>
      </c>
      <c r="L832" s="1">
        <v>-0.29564810000000002</v>
      </c>
      <c r="M832" s="1">
        <v>-0.2033816</v>
      </c>
      <c r="N832">
        <v>-7.0163400000000001E-2</v>
      </c>
      <c r="O832">
        <v>-0.56731949999999998</v>
      </c>
      <c r="P832">
        <v>-0.43410130000000002</v>
      </c>
      <c r="Q832">
        <v>-0.34183479999999999</v>
      </c>
      <c r="R832">
        <v>-0.24956829999999999</v>
      </c>
      <c r="S832">
        <v>-0.1163501</v>
      </c>
      <c r="T832">
        <v>14</v>
      </c>
      <c r="U832">
        <v>17</v>
      </c>
    </row>
    <row r="833" spans="1:21">
      <c r="A833" s="12">
        <v>41523</v>
      </c>
      <c r="B833" s="13">
        <v>19</v>
      </c>
      <c r="C833" t="s">
        <v>37</v>
      </c>
      <c r="D833" t="s">
        <v>41</v>
      </c>
      <c r="E833" t="str">
        <f t="shared" si="12"/>
        <v>4152319Average Per Premise100% Cycling</v>
      </c>
      <c r="F833">
        <v>3.1176189999999999</v>
      </c>
      <c r="G833">
        <v>2.6929720000000001</v>
      </c>
      <c r="H833">
        <v>2.6814369999999998</v>
      </c>
      <c r="I833">
        <v>81.000799999999998</v>
      </c>
      <c r="J833">
        <v>-0.64455059999999997</v>
      </c>
      <c r="K833">
        <v>-0.51462969999999997</v>
      </c>
      <c r="L833" s="1">
        <v>-0.42464689999999999</v>
      </c>
      <c r="M833" s="1">
        <v>-0.33466400000000002</v>
      </c>
      <c r="N833">
        <v>-0.20474310000000001</v>
      </c>
      <c r="O833">
        <v>-0.65608549999999999</v>
      </c>
      <c r="P833">
        <v>-0.52616459999999998</v>
      </c>
      <c r="Q833">
        <v>-0.43618180000000001</v>
      </c>
      <c r="R833">
        <v>-0.34619899999999998</v>
      </c>
      <c r="S833">
        <v>-0.2162781</v>
      </c>
      <c r="T833">
        <v>14</v>
      </c>
      <c r="U833">
        <v>17</v>
      </c>
    </row>
    <row r="834" spans="1:21">
      <c r="A834" s="12">
        <v>41523</v>
      </c>
      <c r="B834" s="13">
        <v>19</v>
      </c>
      <c r="C834" t="s">
        <v>39</v>
      </c>
      <c r="D834" t="s">
        <v>40</v>
      </c>
      <c r="E834" t="str">
        <f t="shared" si="12"/>
        <v>4152319Average Per Ton50% Cycling</v>
      </c>
      <c r="F834">
        <v>0.882988</v>
      </c>
      <c r="G834">
        <v>0.84021190000000001</v>
      </c>
      <c r="H834">
        <v>0.83852110000000002</v>
      </c>
      <c r="I834">
        <v>81.732299999999995</v>
      </c>
      <c r="J834">
        <v>-9.6159300000000003E-2</v>
      </c>
      <c r="K834">
        <v>-6.46201E-2</v>
      </c>
      <c r="L834" s="1">
        <v>-4.27762E-2</v>
      </c>
      <c r="M834" s="1">
        <v>-2.0932200000000001E-2</v>
      </c>
      <c r="N834">
        <v>1.0607E-2</v>
      </c>
      <c r="O834">
        <v>-9.7850099999999995E-2</v>
      </c>
      <c r="P834">
        <v>-6.6310900000000006E-2</v>
      </c>
      <c r="Q834">
        <v>-4.4467E-2</v>
      </c>
      <c r="R834">
        <v>-2.2623000000000001E-2</v>
      </c>
      <c r="S834">
        <v>8.9162000000000009E-3</v>
      </c>
      <c r="T834">
        <v>14</v>
      </c>
      <c r="U834">
        <v>17</v>
      </c>
    </row>
    <row r="835" spans="1:21">
      <c r="A835" s="12">
        <v>41523</v>
      </c>
      <c r="B835" s="13">
        <v>19</v>
      </c>
      <c r="C835" t="s">
        <v>39</v>
      </c>
      <c r="D835" t="s">
        <v>41</v>
      </c>
      <c r="E835" t="str">
        <f t="shared" ref="E835:E898" si="13">CONCATENATE(A835,B835,C835,D835)</f>
        <v>4152319Average Per Ton100% Cycling</v>
      </c>
      <c r="F835">
        <v>0.76369109999999996</v>
      </c>
      <c r="G835">
        <v>0.64266409999999996</v>
      </c>
      <c r="H835">
        <v>0.66151249999999995</v>
      </c>
      <c r="I835">
        <v>81.000799999999998</v>
      </c>
      <c r="J835">
        <v>-0.171241</v>
      </c>
      <c r="K835">
        <v>-0.14157410000000001</v>
      </c>
      <c r="L835" s="1">
        <v>-0.121027</v>
      </c>
      <c r="M835" s="1">
        <v>-0.10047979999999999</v>
      </c>
      <c r="N835">
        <v>-7.0813000000000001E-2</v>
      </c>
      <c r="O835">
        <v>-0.15239259999999999</v>
      </c>
      <c r="P835">
        <v>-0.12272569999999999</v>
      </c>
      <c r="Q835">
        <v>-0.10217859999999999</v>
      </c>
      <c r="R835">
        <v>-8.1631400000000007E-2</v>
      </c>
      <c r="S835">
        <v>-5.19646E-2</v>
      </c>
      <c r="T835">
        <v>14</v>
      </c>
      <c r="U835">
        <v>17</v>
      </c>
    </row>
    <row r="836" spans="1:21">
      <c r="A836" s="12">
        <v>41523</v>
      </c>
      <c r="B836" s="13">
        <v>20</v>
      </c>
      <c r="C836" t="s">
        <v>38</v>
      </c>
      <c r="D836" t="s">
        <v>40</v>
      </c>
      <c r="E836" t="str">
        <f t="shared" si="13"/>
        <v>4152320Average Per Device50% Cycling</v>
      </c>
      <c r="F836">
        <v>2.8948779999999998</v>
      </c>
      <c r="G836">
        <v>2.6493899999999999</v>
      </c>
      <c r="H836">
        <v>2.626709</v>
      </c>
      <c r="I836">
        <v>77.251599999999996</v>
      </c>
      <c r="J836">
        <v>-0.43009219999999998</v>
      </c>
      <c r="K836">
        <v>-0.3210268</v>
      </c>
      <c r="L836" s="1">
        <v>-0.2454884</v>
      </c>
      <c r="M836" s="1">
        <v>-0.16994999999999999</v>
      </c>
      <c r="N836">
        <v>-6.0884599999999997E-2</v>
      </c>
      <c r="O836">
        <v>-0.45277250000000002</v>
      </c>
      <c r="P836">
        <v>-0.34370709999999999</v>
      </c>
      <c r="Q836">
        <v>-0.26816869999999998</v>
      </c>
      <c r="R836">
        <v>-0.1926303</v>
      </c>
      <c r="S836">
        <v>-8.3564899999999998E-2</v>
      </c>
      <c r="T836">
        <v>14</v>
      </c>
      <c r="U836">
        <v>17</v>
      </c>
    </row>
    <row r="837" spans="1:21">
      <c r="A837" s="12">
        <v>41523</v>
      </c>
      <c r="B837" s="13">
        <v>20</v>
      </c>
      <c r="C837" t="s">
        <v>38</v>
      </c>
      <c r="D837" t="s">
        <v>41</v>
      </c>
      <c r="E837" t="str">
        <f t="shared" si="13"/>
        <v>4152320Average Per Device100% Cycling</v>
      </c>
      <c r="F837">
        <v>2.5644670000000001</v>
      </c>
      <c r="G837">
        <v>2.1277339999999998</v>
      </c>
      <c r="H837">
        <v>2.1094840000000001</v>
      </c>
      <c r="I837">
        <v>77.0197</v>
      </c>
      <c r="J837">
        <v>-0.61813220000000002</v>
      </c>
      <c r="K837">
        <v>-0.51095990000000002</v>
      </c>
      <c r="L837" s="1">
        <v>-0.43673279999999998</v>
      </c>
      <c r="M837" s="1">
        <v>-0.36250559999999998</v>
      </c>
      <c r="N837">
        <v>-0.25533329999999999</v>
      </c>
      <c r="O837">
        <v>-0.63638220000000001</v>
      </c>
      <c r="P837">
        <v>-0.52920990000000001</v>
      </c>
      <c r="Q837">
        <v>-0.45498280000000002</v>
      </c>
      <c r="R837">
        <v>-0.38075560000000003</v>
      </c>
      <c r="S837">
        <v>-0.27358329999999997</v>
      </c>
      <c r="T837">
        <v>14</v>
      </c>
      <c r="U837">
        <v>17</v>
      </c>
    </row>
    <row r="838" spans="1:21">
      <c r="A838" s="12">
        <v>41523</v>
      </c>
      <c r="B838" s="13">
        <v>20</v>
      </c>
      <c r="C838" t="s">
        <v>37</v>
      </c>
      <c r="D838" t="s">
        <v>40</v>
      </c>
      <c r="E838" t="str">
        <f t="shared" si="13"/>
        <v>4152320Average Per Premise50% Cycling</v>
      </c>
      <c r="F838">
        <v>3.2675830000000001</v>
      </c>
      <c r="G838">
        <v>2.9302570000000001</v>
      </c>
      <c r="H838">
        <v>2.8882819999999998</v>
      </c>
      <c r="I838">
        <v>77.251599999999996</v>
      </c>
      <c r="J838">
        <v>-0.54488990000000004</v>
      </c>
      <c r="K838">
        <v>-0.42225950000000001</v>
      </c>
      <c r="L838" s="1">
        <v>-0.33732600000000001</v>
      </c>
      <c r="M838" s="1">
        <v>-0.25239260000000002</v>
      </c>
      <c r="N838">
        <v>-0.12976219999999999</v>
      </c>
      <c r="O838">
        <v>-0.58686490000000002</v>
      </c>
      <c r="P838">
        <v>-0.46423449999999999</v>
      </c>
      <c r="Q838">
        <v>-0.3793011</v>
      </c>
      <c r="R838">
        <v>-0.29436760000000001</v>
      </c>
      <c r="S838">
        <v>-0.17173720000000001</v>
      </c>
      <c r="T838">
        <v>14</v>
      </c>
      <c r="U838">
        <v>17</v>
      </c>
    </row>
    <row r="839" spans="1:21">
      <c r="A839" s="12">
        <v>41523</v>
      </c>
      <c r="B839" s="13">
        <v>20</v>
      </c>
      <c r="C839" t="s">
        <v>37</v>
      </c>
      <c r="D839" t="s">
        <v>41</v>
      </c>
      <c r="E839" t="str">
        <f t="shared" si="13"/>
        <v>4152320Average Per Premise100% Cycling</v>
      </c>
      <c r="F839">
        <v>2.8731049999999998</v>
      </c>
      <c r="G839">
        <v>2.4393150000000001</v>
      </c>
      <c r="H839">
        <v>2.4288660000000002</v>
      </c>
      <c r="I839">
        <v>77.0197</v>
      </c>
      <c r="J839">
        <v>-0.64303330000000003</v>
      </c>
      <c r="K839">
        <v>-0.5194107</v>
      </c>
      <c r="L839" s="1">
        <v>-0.43379000000000001</v>
      </c>
      <c r="M839" s="1">
        <v>-0.34816930000000001</v>
      </c>
      <c r="N839">
        <v>-0.22454660000000001</v>
      </c>
      <c r="O839">
        <v>-0.6534818</v>
      </c>
      <c r="P839">
        <v>-0.52985910000000003</v>
      </c>
      <c r="Q839">
        <v>-0.44423839999999998</v>
      </c>
      <c r="R839">
        <v>-0.35861769999999998</v>
      </c>
      <c r="S839">
        <v>-0.23499510000000001</v>
      </c>
      <c r="T839">
        <v>14</v>
      </c>
      <c r="U839">
        <v>17</v>
      </c>
    </row>
    <row r="840" spans="1:21">
      <c r="A840" s="12">
        <v>41523</v>
      </c>
      <c r="B840" s="13">
        <v>20</v>
      </c>
      <c r="C840" t="s">
        <v>39</v>
      </c>
      <c r="D840" t="s">
        <v>40</v>
      </c>
      <c r="E840" t="str">
        <f t="shared" si="13"/>
        <v>4152320Average Per Ton50% Cycling</v>
      </c>
      <c r="F840">
        <v>0.82325459999999995</v>
      </c>
      <c r="G840">
        <v>0.76597740000000003</v>
      </c>
      <c r="H840">
        <v>0.764436</v>
      </c>
      <c r="I840">
        <v>77.251599999999996</v>
      </c>
      <c r="J840">
        <v>-0.10850799999999999</v>
      </c>
      <c r="K840">
        <v>-7.8240400000000002E-2</v>
      </c>
      <c r="L840" s="1">
        <v>-5.7277099999999997E-2</v>
      </c>
      <c r="M840" s="1">
        <v>-3.6313900000000003E-2</v>
      </c>
      <c r="N840">
        <v>-6.0463000000000001E-3</v>
      </c>
      <c r="O840">
        <v>-0.11004940000000001</v>
      </c>
      <c r="P840">
        <v>-7.97818E-2</v>
      </c>
      <c r="Q840">
        <v>-5.8818599999999999E-2</v>
      </c>
      <c r="R840">
        <v>-3.7855300000000001E-2</v>
      </c>
      <c r="S840">
        <v>-7.5877000000000002E-3</v>
      </c>
      <c r="T840">
        <v>14</v>
      </c>
      <c r="U840">
        <v>17</v>
      </c>
    </row>
    <row r="841" spans="1:21">
      <c r="A841" s="12">
        <v>41523</v>
      </c>
      <c r="B841" s="13">
        <v>20</v>
      </c>
      <c r="C841" t="s">
        <v>39</v>
      </c>
      <c r="D841" t="s">
        <v>41</v>
      </c>
      <c r="E841" t="str">
        <f t="shared" si="13"/>
        <v>4152320Average Per Ton100% Cycling</v>
      </c>
      <c r="F841">
        <v>0.71242139999999998</v>
      </c>
      <c r="G841">
        <v>0.57744019999999996</v>
      </c>
      <c r="H841">
        <v>0.59437569999999995</v>
      </c>
      <c r="I841">
        <v>77.0197</v>
      </c>
      <c r="J841">
        <v>-0.1831631</v>
      </c>
      <c r="K841">
        <v>-0.1546968</v>
      </c>
      <c r="L841" s="1">
        <v>-0.1349812</v>
      </c>
      <c r="M841" s="1">
        <v>-0.1152656</v>
      </c>
      <c r="N841">
        <v>-8.6799399999999999E-2</v>
      </c>
      <c r="O841">
        <v>-0.1662275</v>
      </c>
      <c r="P841">
        <v>-0.1377613</v>
      </c>
      <c r="Q841">
        <v>-0.1180457</v>
      </c>
      <c r="R841">
        <v>-9.8330100000000004E-2</v>
      </c>
      <c r="S841">
        <v>-6.9863800000000004E-2</v>
      </c>
      <c r="T841">
        <v>14</v>
      </c>
      <c r="U841">
        <v>17</v>
      </c>
    </row>
    <row r="842" spans="1:21">
      <c r="A842" s="12">
        <v>41523</v>
      </c>
      <c r="B842" s="13">
        <v>21</v>
      </c>
      <c r="C842" t="s">
        <v>38</v>
      </c>
      <c r="D842" t="s">
        <v>40</v>
      </c>
      <c r="E842" t="str">
        <f t="shared" si="13"/>
        <v>4152321Average Per Device50% Cycling</v>
      </c>
      <c r="F842">
        <v>2.5813470000000001</v>
      </c>
      <c r="G842">
        <v>2.3437399999999999</v>
      </c>
      <c r="H842">
        <v>2.3236759999999999</v>
      </c>
      <c r="I842">
        <v>76.821200000000005</v>
      </c>
      <c r="J842">
        <v>-0.4046322</v>
      </c>
      <c r="K842">
        <v>-0.30595240000000001</v>
      </c>
      <c r="L842" s="1">
        <v>-0.23760700000000001</v>
      </c>
      <c r="M842" s="1">
        <v>-0.16926160000000001</v>
      </c>
      <c r="N842">
        <v>-7.05818E-2</v>
      </c>
      <c r="O842">
        <v>-0.42469580000000001</v>
      </c>
      <c r="P842">
        <v>-0.32601599999999997</v>
      </c>
      <c r="Q842">
        <v>-0.25767060000000003</v>
      </c>
      <c r="R842">
        <v>-0.1893253</v>
      </c>
      <c r="S842">
        <v>-9.0645400000000001E-2</v>
      </c>
      <c r="T842">
        <v>14</v>
      </c>
      <c r="U842">
        <v>17</v>
      </c>
    </row>
    <row r="843" spans="1:21">
      <c r="A843" s="12">
        <v>41523</v>
      </c>
      <c r="B843" s="13">
        <v>21</v>
      </c>
      <c r="C843" t="s">
        <v>38</v>
      </c>
      <c r="D843" t="s">
        <v>41</v>
      </c>
      <c r="E843" t="str">
        <f t="shared" si="13"/>
        <v>4152321Average Per Device100% Cycling</v>
      </c>
      <c r="F843">
        <v>2.3325529999999999</v>
      </c>
      <c r="G843">
        <v>2.0341830000000001</v>
      </c>
      <c r="H843">
        <v>2.0167350000000002</v>
      </c>
      <c r="I843">
        <v>75.909000000000006</v>
      </c>
      <c r="J843">
        <v>-0.46261059999999998</v>
      </c>
      <c r="K843">
        <v>-0.36557630000000002</v>
      </c>
      <c r="L843" s="1">
        <v>-0.29837059999999999</v>
      </c>
      <c r="M843" s="1">
        <v>-0.23116490000000001</v>
      </c>
      <c r="N843">
        <v>-0.13413059999999999</v>
      </c>
      <c r="O843">
        <v>-0.48005829999999999</v>
      </c>
      <c r="P843">
        <v>-0.38302399999999998</v>
      </c>
      <c r="Q843">
        <v>-0.3158183</v>
      </c>
      <c r="R843">
        <v>-0.24861259999999999</v>
      </c>
      <c r="S843">
        <v>-0.1515783</v>
      </c>
      <c r="T843">
        <v>14</v>
      </c>
      <c r="U843">
        <v>17</v>
      </c>
    </row>
    <row r="844" spans="1:21">
      <c r="A844" s="12">
        <v>41523</v>
      </c>
      <c r="B844" s="13">
        <v>21</v>
      </c>
      <c r="C844" t="s">
        <v>37</v>
      </c>
      <c r="D844" t="s">
        <v>40</v>
      </c>
      <c r="E844" t="str">
        <f t="shared" si="13"/>
        <v>4152321Average Per Premise50% Cycling</v>
      </c>
      <c r="F844">
        <v>2.9443649999999999</v>
      </c>
      <c r="G844">
        <v>2.602268</v>
      </c>
      <c r="H844">
        <v>2.564991</v>
      </c>
      <c r="I844">
        <v>76.821200000000005</v>
      </c>
      <c r="J844">
        <v>-0.53322480000000005</v>
      </c>
      <c r="K844">
        <v>-0.42030479999999998</v>
      </c>
      <c r="L844" s="1">
        <v>-0.34209679999999998</v>
      </c>
      <c r="M844" s="1">
        <v>-0.26388879999999998</v>
      </c>
      <c r="N844">
        <v>-0.15096879999999999</v>
      </c>
      <c r="O844">
        <v>-0.57050129999999999</v>
      </c>
      <c r="P844">
        <v>-0.45758130000000002</v>
      </c>
      <c r="Q844">
        <v>-0.37937330000000002</v>
      </c>
      <c r="R844">
        <v>-0.30116530000000002</v>
      </c>
      <c r="S844">
        <v>-0.1882453</v>
      </c>
      <c r="T844">
        <v>14</v>
      </c>
      <c r="U844">
        <v>17</v>
      </c>
    </row>
    <row r="845" spans="1:21">
      <c r="A845" s="12">
        <v>41523</v>
      </c>
      <c r="B845" s="13">
        <v>21</v>
      </c>
      <c r="C845" t="s">
        <v>37</v>
      </c>
      <c r="D845" t="s">
        <v>41</v>
      </c>
      <c r="E845" t="str">
        <f t="shared" si="13"/>
        <v>4152321Average Per Premise100% Cycling</v>
      </c>
      <c r="F845">
        <v>2.6217280000000001</v>
      </c>
      <c r="G845">
        <v>2.3614980000000001</v>
      </c>
      <c r="H845">
        <v>2.3513829999999998</v>
      </c>
      <c r="I845">
        <v>75.909000000000006</v>
      </c>
      <c r="J845">
        <v>-0.45182129999999998</v>
      </c>
      <c r="K845">
        <v>-0.33862730000000002</v>
      </c>
      <c r="L845" s="1">
        <v>-0.26022960000000001</v>
      </c>
      <c r="M845" s="1">
        <v>-0.18183179999999999</v>
      </c>
      <c r="N845">
        <v>-6.8637900000000002E-2</v>
      </c>
      <c r="O845">
        <v>-0.46193640000000002</v>
      </c>
      <c r="P845">
        <v>-0.34874250000000001</v>
      </c>
      <c r="Q845">
        <v>-0.27034469999999999</v>
      </c>
      <c r="R845">
        <v>-0.19194700000000001</v>
      </c>
      <c r="S845">
        <v>-7.8753100000000006E-2</v>
      </c>
      <c r="T845">
        <v>14</v>
      </c>
      <c r="U845">
        <v>17</v>
      </c>
    </row>
    <row r="846" spans="1:21">
      <c r="A846" s="12">
        <v>41523</v>
      </c>
      <c r="B846" s="13">
        <v>21</v>
      </c>
      <c r="C846" t="s">
        <v>39</v>
      </c>
      <c r="D846" t="s">
        <v>40</v>
      </c>
      <c r="E846" t="str">
        <f t="shared" si="13"/>
        <v>4152321Average Per Ton50% Cycling</v>
      </c>
      <c r="F846">
        <v>0.7372881</v>
      </c>
      <c r="G846">
        <v>0.67822039999999995</v>
      </c>
      <c r="H846">
        <v>0.6768556</v>
      </c>
      <c r="I846">
        <v>76.821200000000005</v>
      </c>
      <c r="J846">
        <v>-0.1059797</v>
      </c>
      <c r="K846">
        <v>-7.8263700000000005E-2</v>
      </c>
      <c r="L846" s="1">
        <v>-5.9067700000000001E-2</v>
      </c>
      <c r="M846" s="1">
        <v>-3.9871700000000003E-2</v>
      </c>
      <c r="N846">
        <v>-1.21558E-2</v>
      </c>
      <c r="O846">
        <v>-0.1073445</v>
      </c>
      <c r="P846">
        <v>-7.9628500000000005E-2</v>
      </c>
      <c r="Q846">
        <v>-6.0432600000000003E-2</v>
      </c>
      <c r="R846">
        <v>-4.1236599999999998E-2</v>
      </c>
      <c r="S846">
        <v>-1.3520600000000001E-2</v>
      </c>
      <c r="T846">
        <v>14</v>
      </c>
      <c r="U846">
        <v>17</v>
      </c>
    </row>
    <row r="847" spans="1:21">
      <c r="A847" s="12">
        <v>41523</v>
      </c>
      <c r="B847" s="13">
        <v>21</v>
      </c>
      <c r="C847" t="s">
        <v>39</v>
      </c>
      <c r="D847" t="s">
        <v>41</v>
      </c>
      <c r="E847" t="str">
        <f t="shared" si="13"/>
        <v>4152321Average Per Ton100% Cycling</v>
      </c>
      <c r="F847">
        <v>0.64939579999999997</v>
      </c>
      <c r="G847">
        <v>0.55718380000000001</v>
      </c>
      <c r="H847">
        <v>0.57352519999999996</v>
      </c>
      <c r="I847">
        <v>75.909000000000006</v>
      </c>
      <c r="J847">
        <v>-0.1365915</v>
      </c>
      <c r="K847">
        <v>-0.1103717</v>
      </c>
      <c r="L847" s="1">
        <v>-9.2212000000000002E-2</v>
      </c>
      <c r="M847" s="1">
        <v>-7.4052199999999999E-2</v>
      </c>
      <c r="N847">
        <v>-4.7832399999999997E-2</v>
      </c>
      <c r="O847">
        <v>-0.1202501</v>
      </c>
      <c r="P847">
        <v>-9.4030299999999997E-2</v>
      </c>
      <c r="Q847">
        <v>-7.5870599999999996E-2</v>
      </c>
      <c r="R847">
        <v>-5.77108E-2</v>
      </c>
      <c r="S847">
        <v>-3.1490999999999998E-2</v>
      </c>
      <c r="T847">
        <v>14</v>
      </c>
      <c r="U847">
        <v>17</v>
      </c>
    </row>
    <row r="848" spans="1:21">
      <c r="A848" s="12">
        <v>41523</v>
      </c>
      <c r="B848" s="13">
        <v>22</v>
      </c>
      <c r="C848" t="s">
        <v>38</v>
      </c>
      <c r="D848" t="s">
        <v>40</v>
      </c>
      <c r="E848" t="str">
        <f t="shared" si="13"/>
        <v>4152322Average Per Device50% Cycling</v>
      </c>
      <c r="F848">
        <v>2.2425039999999998</v>
      </c>
      <c r="G848">
        <v>2.1300500000000002</v>
      </c>
      <c r="H848">
        <v>2.111815</v>
      </c>
      <c r="I848">
        <v>75.359700000000004</v>
      </c>
      <c r="J848">
        <v>-0.26948610000000001</v>
      </c>
      <c r="K848">
        <v>-0.17671010000000001</v>
      </c>
      <c r="L848" s="1">
        <v>-0.1124537</v>
      </c>
      <c r="M848" s="1">
        <v>-4.8197299999999998E-2</v>
      </c>
      <c r="N848">
        <v>4.4578699999999999E-2</v>
      </c>
      <c r="O848">
        <v>-0.28772059999999999</v>
      </c>
      <c r="P848">
        <v>-0.1949446</v>
      </c>
      <c r="Q848">
        <v>-0.1306882</v>
      </c>
      <c r="R848">
        <v>-6.6431799999999999E-2</v>
      </c>
      <c r="S848">
        <v>2.6344200000000002E-2</v>
      </c>
      <c r="T848">
        <v>14</v>
      </c>
      <c r="U848">
        <v>17</v>
      </c>
    </row>
    <row r="849" spans="1:21">
      <c r="A849" s="12">
        <v>41523</v>
      </c>
      <c r="B849" s="13">
        <v>22</v>
      </c>
      <c r="C849" t="s">
        <v>38</v>
      </c>
      <c r="D849" t="s">
        <v>41</v>
      </c>
      <c r="E849" t="str">
        <f t="shared" si="13"/>
        <v>4152322Average Per Device100% Cycling</v>
      </c>
      <c r="F849">
        <v>1.969017</v>
      </c>
      <c r="G849">
        <v>1.805515</v>
      </c>
      <c r="H849">
        <v>1.7900290000000001</v>
      </c>
      <c r="I849">
        <v>75.339200000000005</v>
      </c>
      <c r="J849">
        <v>-0.3081546</v>
      </c>
      <c r="K849">
        <v>-0.22269220000000001</v>
      </c>
      <c r="L849" s="1">
        <v>-0.16350110000000001</v>
      </c>
      <c r="M849" s="1">
        <v>-0.1043101</v>
      </c>
      <c r="N849">
        <v>-1.8847699999999998E-2</v>
      </c>
      <c r="O849">
        <v>-0.32364090000000001</v>
      </c>
      <c r="P849">
        <v>-0.23817849999999999</v>
      </c>
      <c r="Q849">
        <v>-0.17898749999999999</v>
      </c>
      <c r="R849">
        <v>-0.1197965</v>
      </c>
      <c r="S849">
        <v>-3.4334099999999999E-2</v>
      </c>
      <c r="T849">
        <v>14</v>
      </c>
      <c r="U849">
        <v>17</v>
      </c>
    </row>
    <row r="850" spans="1:21">
      <c r="A850" s="12">
        <v>41523</v>
      </c>
      <c r="B850" s="13">
        <v>22</v>
      </c>
      <c r="C850" t="s">
        <v>37</v>
      </c>
      <c r="D850" t="s">
        <v>40</v>
      </c>
      <c r="E850" t="str">
        <f t="shared" si="13"/>
        <v>4152322Average Per Premise50% Cycling</v>
      </c>
      <c r="F850">
        <v>2.5840939999999999</v>
      </c>
      <c r="G850">
        <v>2.3828019999999999</v>
      </c>
      <c r="H850">
        <v>2.3486690000000001</v>
      </c>
      <c r="I850">
        <v>75.359700000000004</v>
      </c>
      <c r="J850">
        <v>-0.38486700000000001</v>
      </c>
      <c r="K850">
        <v>-0.27640969999999998</v>
      </c>
      <c r="L850" s="1">
        <v>-0.20129250000000001</v>
      </c>
      <c r="M850" s="1">
        <v>-0.12617529999999999</v>
      </c>
      <c r="N850">
        <v>-1.7718000000000001E-2</v>
      </c>
      <c r="O850">
        <v>-0.41899969999999997</v>
      </c>
      <c r="P850">
        <v>-0.3105424</v>
      </c>
      <c r="Q850">
        <v>-0.2354252</v>
      </c>
      <c r="R850">
        <v>-0.16030800000000001</v>
      </c>
      <c r="S850">
        <v>-5.18507E-2</v>
      </c>
      <c r="T850">
        <v>14</v>
      </c>
      <c r="U850">
        <v>17</v>
      </c>
    </row>
    <row r="851" spans="1:21">
      <c r="A851" s="12">
        <v>41523</v>
      </c>
      <c r="B851" s="13">
        <v>22</v>
      </c>
      <c r="C851" t="s">
        <v>37</v>
      </c>
      <c r="D851" t="s">
        <v>41</v>
      </c>
      <c r="E851" t="str">
        <f t="shared" si="13"/>
        <v>4152322Average Per Premise100% Cycling</v>
      </c>
      <c r="F851">
        <v>2.2394259999999999</v>
      </c>
      <c r="G851">
        <v>2.1304439999999998</v>
      </c>
      <c r="H851">
        <v>2.121318</v>
      </c>
      <c r="I851">
        <v>75.339200000000005</v>
      </c>
      <c r="J851">
        <v>-0.2834255</v>
      </c>
      <c r="K851">
        <v>-0.18036340000000001</v>
      </c>
      <c r="L851" s="1">
        <v>-0.1089828</v>
      </c>
      <c r="M851" s="1">
        <v>-3.7602200000000002E-2</v>
      </c>
      <c r="N851">
        <v>6.5459900000000001E-2</v>
      </c>
      <c r="O851">
        <v>-0.29255100000000001</v>
      </c>
      <c r="P851">
        <v>-0.18948880000000001</v>
      </c>
      <c r="Q851">
        <v>-0.1181083</v>
      </c>
      <c r="R851">
        <v>-4.6727699999999997E-2</v>
      </c>
      <c r="S851">
        <v>5.6334500000000003E-2</v>
      </c>
      <c r="T851">
        <v>14</v>
      </c>
      <c r="U851">
        <v>17</v>
      </c>
    </row>
    <row r="852" spans="1:21">
      <c r="A852" s="12">
        <v>41523</v>
      </c>
      <c r="B852" s="13">
        <v>22</v>
      </c>
      <c r="C852" t="s">
        <v>39</v>
      </c>
      <c r="D852" t="s">
        <v>40</v>
      </c>
      <c r="E852" t="str">
        <f t="shared" si="13"/>
        <v>4152322Average Per Ton50% Cycling</v>
      </c>
      <c r="F852">
        <v>0.63852750000000003</v>
      </c>
      <c r="G852">
        <v>0.61745369999999999</v>
      </c>
      <c r="H852">
        <v>0.61621119999999996</v>
      </c>
      <c r="I852">
        <v>75.359700000000004</v>
      </c>
      <c r="J852">
        <v>-6.4505699999999999E-2</v>
      </c>
      <c r="K852">
        <v>-3.88458E-2</v>
      </c>
      <c r="L852" s="1">
        <v>-2.10738E-2</v>
      </c>
      <c r="M852" s="1">
        <v>-3.3016999999999999E-3</v>
      </c>
      <c r="N852">
        <v>2.2358200000000002E-2</v>
      </c>
      <c r="O852">
        <v>-6.5748299999999996E-2</v>
      </c>
      <c r="P852">
        <v>-4.00883E-2</v>
      </c>
      <c r="Q852">
        <v>-2.2316300000000001E-2</v>
      </c>
      <c r="R852">
        <v>-4.5443000000000002E-3</v>
      </c>
      <c r="S852">
        <v>2.1115700000000001E-2</v>
      </c>
      <c r="T852">
        <v>14</v>
      </c>
      <c r="U852">
        <v>17</v>
      </c>
    </row>
    <row r="853" spans="1:21">
      <c r="A853" s="12">
        <v>41523</v>
      </c>
      <c r="B853" s="13">
        <v>22</v>
      </c>
      <c r="C853" t="s">
        <v>39</v>
      </c>
      <c r="D853" t="s">
        <v>41</v>
      </c>
      <c r="E853" t="str">
        <f t="shared" si="13"/>
        <v>4152322Average Per Ton100% Cycling</v>
      </c>
      <c r="F853">
        <v>0.5501701</v>
      </c>
      <c r="G853">
        <v>0.49848409999999999</v>
      </c>
      <c r="H853">
        <v>0.51310389999999995</v>
      </c>
      <c r="I853">
        <v>75.339200000000005</v>
      </c>
      <c r="J853">
        <v>-9.1109700000000002E-2</v>
      </c>
      <c r="K853">
        <v>-6.7817799999999998E-2</v>
      </c>
      <c r="L853" s="1">
        <v>-5.1686000000000003E-2</v>
      </c>
      <c r="M853" s="1">
        <v>-3.5554099999999998E-2</v>
      </c>
      <c r="N853">
        <v>-1.22623E-2</v>
      </c>
      <c r="O853">
        <v>-7.6489799999999997E-2</v>
      </c>
      <c r="P853">
        <v>-5.3198000000000002E-2</v>
      </c>
      <c r="Q853">
        <v>-3.7066200000000001E-2</v>
      </c>
      <c r="R853">
        <v>-2.0934299999999999E-2</v>
      </c>
      <c r="S853">
        <v>2.3574999999999998E-3</v>
      </c>
      <c r="T853">
        <v>14</v>
      </c>
      <c r="U853">
        <v>17</v>
      </c>
    </row>
    <row r="854" spans="1:21">
      <c r="A854" s="12">
        <v>41523</v>
      </c>
      <c r="B854" s="13">
        <v>23</v>
      </c>
      <c r="C854" t="s">
        <v>38</v>
      </c>
      <c r="D854" t="s">
        <v>40</v>
      </c>
      <c r="E854" t="str">
        <f t="shared" si="13"/>
        <v>4152323Average Per Device50% Cycling</v>
      </c>
      <c r="F854">
        <v>1.9038090000000001</v>
      </c>
      <c r="G854">
        <v>1.8189249999999999</v>
      </c>
      <c r="H854">
        <v>1.8033539999999999</v>
      </c>
      <c r="I854">
        <v>73.236599999999996</v>
      </c>
      <c r="J854">
        <v>-0.22726540000000001</v>
      </c>
      <c r="K854">
        <v>-0.1431453</v>
      </c>
      <c r="L854" s="1">
        <v>-8.4883899999999998E-2</v>
      </c>
      <c r="M854" s="1">
        <v>-2.66226E-2</v>
      </c>
      <c r="N854">
        <v>5.74975E-2</v>
      </c>
      <c r="O854">
        <v>-0.24283640000000001</v>
      </c>
      <c r="P854">
        <v>-0.1587163</v>
      </c>
      <c r="Q854">
        <v>-0.1004549</v>
      </c>
      <c r="R854">
        <v>-4.2193599999999998E-2</v>
      </c>
      <c r="S854">
        <v>4.1926499999999998E-2</v>
      </c>
      <c r="T854">
        <v>14</v>
      </c>
      <c r="U854">
        <v>17</v>
      </c>
    </row>
    <row r="855" spans="1:21">
      <c r="A855" s="12">
        <v>41523</v>
      </c>
      <c r="B855" s="13">
        <v>23</v>
      </c>
      <c r="C855" t="s">
        <v>38</v>
      </c>
      <c r="D855" t="s">
        <v>41</v>
      </c>
      <c r="E855" t="str">
        <f t="shared" si="13"/>
        <v>4152323Average Per Device100% Cycling</v>
      </c>
      <c r="F855">
        <v>1.5890280000000001</v>
      </c>
      <c r="G855">
        <v>1.4832190000000001</v>
      </c>
      <c r="H855">
        <v>1.4704969999999999</v>
      </c>
      <c r="I855">
        <v>73.535899999999998</v>
      </c>
      <c r="J855">
        <v>-0.23173540000000001</v>
      </c>
      <c r="K855">
        <v>-0.1573368</v>
      </c>
      <c r="L855" s="1">
        <v>-0.1058086</v>
      </c>
      <c r="M855" s="1">
        <v>-5.4280399999999999E-2</v>
      </c>
      <c r="N855">
        <v>2.01181E-2</v>
      </c>
      <c r="O855">
        <v>-0.24445729999999999</v>
      </c>
      <c r="P855">
        <v>-0.17005870000000001</v>
      </c>
      <c r="Q855">
        <v>-0.1185305</v>
      </c>
      <c r="R855">
        <v>-6.7002300000000001E-2</v>
      </c>
      <c r="S855">
        <v>7.3962000000000003E-3</v>
      </c>
      <c r="T855">
        <v>14</v>
      </c>
      <c r="U855">
        <v>17</v>
      </c>
    </row>
    <row r="856" spans="1:21">
      <c r="A856" s="12">
        <v>41523</v>
      </c>
      <c r="B856" s="13">
        <v>23</v>
      </c>
      <c r="C856" t="s">
        <v>37</v>
      </c>
      <c r="D856" t="s">
        <v>40</v>
      </c>
      <c r="E856" t="str">
        <f t="shared" si="13"/>
        <v>4152323Average Per Premise50% Cycling</v>
      </c>
      <c r="F856">
        <v>2.1578029999999999</v>
      </c>
      <c r="G856">
        <v>2.0216270000000001</v>
      </c>
      <c r="H856">
        <v>1.9926680000000001</v>
      </c>
      <c r="I856">
        <v>73.236599999999996</v>
      </c>
      <c r="J856">
        <v>-0.29727189999999998</v>
      </c>
      <c r="K856">
        <v>-0.2020951</v>
      </c>
      <c r="L856" s="1">
        <v>-0.13617589999999999</v>
      </c>
      <c r="M856" s="1">
        <v>-7.0256700000000005E-2</v>
      </c>
      <c r="N856">
        <v>2.49202E-2</v>
      </c>
      <c r="O856">
        <v>-0.3262311</v>
      </c>
      <c r="P856">
        <v>-0.23105419999999999</v>
      </c>
      <c r="Q856">
        <v>-0.165135</v>
      </c>
      <c r="R856">
        <v>-9.9215800000000007E-2</v>
      </c>
      <c r="S856">
        <v>-4.0390000000000001E-3</v>
      </c>
      <c r="T856">
        <v>14</v>
      </c>
      <c r="U856">
        <v>17</v>
      </c>
    </row>
    <row r="857" spans="1:21">
      <c r="A857" s="12">
        <v>41523</v>
      </c>
      <c r="B857" s="13">
        <v>23</v>
      </c>
      <c r="C857" t="s">
        <v>37</v>
      </c>
      <c r="D857" t="s">
        <v>41</v>
      </c>
      <c r="E857" t="str">
        <f t="shared" si="13"/>
        <v>4152323Average Per Premise100% Cycling</v>
      </c>
      <c r="F857">
        <v>1.8042910000000001</v>
      </c>
      <c r="G857">
        <v>1.763482</v>
      </c>
      <c r="H857">
        <v>1.7559279999999999</v>
      </c>
      <c r="I857">
        <v>73.535899999999998</v>
      </c>
      <c r="J857">
        <v>-0.19334770000000001</v>
      </c>
      <c r="K857">
        <v>-0.10322679999999999</v>
      </c>
      <c r="L857" s="1">
        <v>-4.0809400000000003E-2</v>
      </c>
      <c r="M857" s="1">
        <v>2.1608100000000002E-2</v>
      </c>
      <c r="N857">
        <v>0.11172890000000001</v>
      </c>
      <c r="O857">
        <v>-0.20090140000000001</v>
      </c>
      <c r="P857">
        <v>-0.1107805</v>
      </c>
      <c r="Q857">
        <v>-4.8363099999999999E-2</v>
      </c>
      <c r="R857">
        <v>1.40544E-2</v>
      </c>
      <c r="S857">
        <v>0.1041752</v>
      </c>
      <c r="T857">
        <v>14</v>
      </c>
      <c r="U857">
        <v>17</v>
      </c>
    </row>
    <row r="858" spans="1:21">
      <c r="A858" s="12">
        <v>41523</v>
      </c>
      <c r="B858" s="13">
        <v>23</v>
      </c>
      <c r="C858" t="s">
        <v>39</v>
      </c>
      <c r="D858" t="s">
        <v>40</v>
      </c>
      <c r="E858" t="str">
        <f t="shared" si="13"/>
        <v>4152323Average Per Ton50% Cycling</v>
      </c>
      <c r="F858">
        <v>0.54729530000000004</v>
      </c>
      <c r="G858">
        <v>0.52738240000000003</v>
      </c>
      <c r="H858">
        <v>0.52632120000000004</v>
      </c>
      <c r="I858">
        <v>73.236599999999996</v>
      </c>
      <c r="J858">
        <v>-6.03186E-2</v>
      </c>
      <c r="K858">
        <v>-3.64465E-2</v>
      </c>
      <c r="L858" s="1">
        <v>-1.9912800000000001E-2</v>
      </c>
      <c r="M858" s="1">
        <v>-3.3790999999999999E-3</v>
      </c>
      <c r="N858">
        <v>2.0492900000000001E-2</v>
      </c>
      <c r="O858">
        <v>-6.1379799999999998E-2</v>
      </c>
      <c r="P858">
        <v>-3.7507800000000001E-2</v>
      </c>
      <c r="Q858">
        <v>-2.0974099999999999E-2</v>
      </c>
      <c r="R858">
        <v>-4.4403999999999997E-3</v>
      </c>
      <c r="S858">
        <v>1.94316E-2</v>
      </c>
      <c r="T858">
        <v>14</v>
      </c>
      <c r="U858">
        <v>17</v>
      </c>
    </row>
    <row r="859" spans="1:21">
      <c r="A859" s="12">
        <v>41523</v>
      </c>
      <c r="B859" s="13">
        <v>23</v>
      </c>
      <c r="C859" t="s">
        <v>39</v>
      </c>
      <c r="D859" t="s">
        <v>41</v>
      </c>
      <c r="E859" t="str">
        <f t="shared" si="13"/>
        <v>4152323Average Per Ton100% Cycling</v>
      </c>
      <c r="F859">
        <v>0.43969920000000001</v>
      </c>
      <c r="G859">
        <v>0.40818929999999998</v>
      </c>
      <c r="H859">
        <v>0.4201609</v>
      </c>
      <c r="I859">
        <v>73.535899999999998</v>
      </c>
      <c r="J859">
        <v>-6.4992499999999995E-2</v>
      </c>
      <c r="K859">
        <v>-4.5210699999999999E-2</v>
      </c>
      <c r="L859" s="1">
        <v>-3.15099E-2</v>
      </c>
      <c r="M859" s="1">
        <v>-1.7809200000000001E-2</v>
      </c>
      <c r="N859">
        <v>1.9726000000000001E-3</v>
      </c>
      <c r="O859">
        <v>-5.30208E-2</v>
      </c>
      <c r="P859">
        <v>-3.3239100000000001E-2</v>
      </c>
      <c r="Q859">
        <v>-1.9538300000000001E-2</v>
      </c>
      <c r="R859">
        <v>-5.8374999999999998E-3</v>
      </c>
      <c r="S859">
        <v>1.39442E-2</v>
      </c>
      <c r="T859">
        <v>14</v>
      </c>
      <c r="U859">
        <v>17</v>
      </c>
    </row>
    <row r="860" spans="1:21">
      <c r="A860" s="12">
        <v>41523</v>
      </c>
      <c r="B860" s="13">
        <v>24</v>
      </c>
      <c r="C860" t="s">
        <v>38</v>
      </c>
      <c r="D860" t="s">
        <v>40</v>
      </c>
      <c r="E860" t="str">
        <f t="shared" si="13"/>
        <v>4152324Average Per Device50% Cycling</v>
      </c>
      <c r="F860">
        <v>1.492502</v>
      </c>
      <c r="G860">
        <v>1.4850380000000001</v>
      </c>
      <c r="H860">
        <v>1.4723250000000001</v>
      </c>
      <c r="I860">
        <v>72.518199999999993</v>
      </c>
      <c r="J860">
        <v>-0.13546340000000001</v>
      </c>
      <c r="K860">
        <v>-5.98401E-2</v>
      </c>
      <c r="L860" s="1">
        <v>-7.4637000000000002E-3</v>
      </c>
      <c r="M860" s="1">
        <v>4.4912800000000003E-2</v>
      </c>
      <c r="N860">
        <v>0.120536</v>
      </c>
      <c r="O860">
        <v>-0.14817610000000001</v>
      </c>
      <c r="P860">
        <v>-7.2552900000000003E-2</v>
      </c>
      <c r="Q860">
        <v>-2.0176400000000001E-2</v>
      </c>
      <c r="R860">
        <v>3.2199999999999999E-2</v>
      </c>
      <c r="S860">
        <v>0.1078233</v>
      </c>
      <c r="T860">
        <v>14</v>
      </c>
      <c r="U860">
        <v>17</v>
      </c>
    </row>
    <row r="861" spans="1:21">
      <c r="A861" s="12">
        <v>41523</v>
      </c>
      <c r="B861" s="13">
        <v>24</v>
      </c>
      <c r="C861" t="s">
        <v>38</v>
      </c>
      <c r="D861" t="s">
        <v>41</v>
      </c>
      <c r="E861" t="str">
        <f t="shared" si="13"/>
        <v>4152324Average Per Device100% Cycling</v>
      </c>
      <c r="F861">
        <v>1.2785070000000001</v>
      </c>
      <c r="G861">
        <v>1.20299</v>
      </c>
      <c r="H861">
        <v>1.192672</v>
      </c>
      <c r="I861">
        <v>72.297899999999998</v>
      </c>
      <c r="J861">
        <v>-0.18456239999999999</v>
      </c>
      <c r="K861">
        <v>-0.12013749999999999</v>
      </c>
      <c r="L861" s="1">
        <v>-7.5517100000000004E-2</v>
      </c>
      <c r="M861" s="1">
        <v>-3.08966E-2</v>
      </c>
      <c r="N861">
        <v>3.3528299999999997E-2</v>
      </c>
      <c r="O861">
        <v>-0.19488069999999999</v>
      </c>
      <c r="P861">
        <v>-0.13045580000000001</v>
      </c>
      <c r="Q861">
        <v>-8.5835300000000003E-2</v>
      </c>
      <c r="R861">
        <v>-4.1214899999999999E-2</v>
      </c>
      <c r="S861">
        <v>2.3210000000000001E-2</v>
      </c>
      <c r="T861">
        <v>14</v>
      </c>
      <c r="U861">
        <v>17</v>
      </c>
    </row>
    <row r="862" spans="1:21">
      <c r="A862" s="12">
        <v>41523</v>
      </c>
      <c r="B862" s="13">
        <v>24</v>
      </c>
      <c r="C862" t="s">
        <v>37</v>
      </c>
      <c r="D862" t="s">
        <v>40</v>
      </c>
      <c r="E862" t="str">
        <f t="shared" si="13"/>
        <v>4152324Average Per Premise50% Cycling</v>
      </c>
      <c r="F862">
        <v>1.685905</v>
      </c>
      <c r="G862">
        <v>1.6498710000000001</v>
      </c>
      <c r="H862">
        <v>1.6262369999999999</v>
      </c>
      <c r="I862">
        <v>72.518199999999993</v>
      </c>
      <c r="J862">
        <v>-0.17608960000000001</v>
      </c>
      <c r="K862">
        <v>-9.3343800000000005E-2</v>
      </c>
      <c r="L862" s="1">
        <v>-3.6034200000000002E-2</v>
      </c>
      <c r="M862" s="1">
        <v>2.12753E-2</v>
      </c>
      <c r="N862">
        <v>0.10402119999999999</v>
      </c>
      <c r="O862">
        <v>-0.1997235</v>
      </c>
      <c r="P862">
        <v>-0.1169776</v>
      </c>
      <c r="Q862">
        <v>-5.9668100000000002E-2</v>
      </c>
      <c r="R862">
        <v>-2.3584999999999999E-3</v>
      </c>
      <c r="S862">
        <v>8.0387399999999998E-2</v>
      </c>
      <c r="T862">
        <v>14</v>
      </c>
      <c r="U862">
        <v>17</v>
      </c>
    </row>
    <row r="863" spans="1:21">
      <c r="A863" s="12">
        <v>41523</v>
      </c>
      <c r="B863" s="13">
        <v>24</v>
      </c>
      <c r="C863" t="s">
        <v>37</v>
      </c>
      <c r="D863" t="s">
        <v>41</v>
      </c>
      <c r="E863" t="str">
        <f t="shared" si="13"/>
        <v>4152324Average Per Premise100% Cycling</v>
      </c>
      <c r="F863">
        <v>1.4573849999999999</v>
      </c>
      <c r="G863">
        <v>1.4204270000000001</v>
      </c>
      <c r="H863">
        <v>1.4143429999999999</v>
      </c>
      <c r="I863">
        <v>72.297899999999998</v>
      </c>
      <c r="J863">
        <v>-0.16674040000000001</v>
      </c>
      <c r="K863">
        <v>-9.0064000000000005E-2</v>
      </c>
      <c r="L863" s="1">
        <v>-3.6958100000000001E-2</v>
      </c>
      <c r="M863" s="1">
        <v>1.61478E-2</v>
      </c>
      <c r="N863">
        <v>9.2824199999999996E-2</v>
      </c>
      <c r="O863">
        <v>-0.1728247</v>
      </c>
      <c r="P863">
        <v>-9.6148200000000003E-2</v>
      </c>
      <c r="Q863">
        <v>-4.3042299999999999E-2</v>
      </c>
      <c r="R863">
        <v>1.0063600000000001E-2</v>
      </c>
      <c r="S863">
        <v>8.6739999999999998E-2</v>
      </c>
      <c r="T863">
        <v>14</v>
      </c>
      <c r="U863">
        <v>17</v>
      </c>
    </row>
    <row r="864" spans="1:21">
      <c r="A864" s="12">
        <v>41523</v>
      </c>
      <c r="B864" s="13">
        <v>24</v>
      </c>
      <c r="C864" t="s">
        <v>39</v>
      </c>
      <c r="D864" t="s">
        <v>40</v>
      </c>
      <c r="E864" t="str">
        <f t="shared" si="13"/>
        <v>4152324Average Per Ton50% Cycling</v>
      </c>
      <c r="F864">
        <v>0.42410550000000002</v>
      </c>
      <c r="G864">
        <v>0.42652499999999999</v>
      </c>
      <c r="H864">
        <v>0.42566660000000001</v>
      </c>
      <c r="I864">
        <v>72.518199999999993</v>
      </c>
      <c r="J864">
        <v>-3.3305599999999998E-2</v>
      </c>
      <c r="K864">
        <v>-1.2199E-2</v>
      </c>
      <c r="L864" s="1">
        <v>2.4193999999999999E-3</v>
      </c>
      <c r="M864" s="1">
        <v>1.7037799999999999E-2</v>
      </c>
      <c r="N864">
        <v>3.8144499999999998E-2</v>
      </c>
      <c r="O864">
        <v>-3.4163899999999997E-2</v>
      </c>
      <c r="P864">
        <v>-1.3057300000000001E-2</v>
      </c>
      <c r="Q864">
        <v>1.5610999999999999E-3</v>
      </c>
      <c r="R864">
        <v>1.6179499999999999E-2</v>
      </c>
      <c r="S864">
        <v>3.7286199999999999E-2</v>
      </c>
      <c r="T864">
        <v>14</v>
      </c>
      <c r="U864">
        <v>17</v>
      </c>
    </row>
    <row r="865" spans="1:21">
      <c r="A865" s="12">
        <v>41523</v>
      </c>
      <c r="B865" s="13">
        <v>24</v>
      </c>
      <c r="C865" t="s">
        <v>39</v>
      </c>
      <c r="D865" t="s">
        <v>41</v>
      </c>
      <c r="E865" t="str">
        <f t="shared" si="13"/>
        <v>4152324Average Per Ton100% Cycling</v>
      </c>
      <c r="F865">
        <v>0.35223080000000001</v>
      </c>
      <c r="G865">
        <v>0.3333023</v>
      </c>
      <c r="H865">
        <v>0.34307759999999998</v>
      </c>
      <c r="I865">
        <v>72.297899999999998</v>
      </c>
      <c r="J865">
        <v>-4.8346E-2</v>
      </c>
      <c r="K865">
        <v>-3.0965900000000001E-2</v>
      </c>
      <c r="L865" s="1">
        <v>-1.8928400000000001E-2</v>
      </c>
      <c r="M865" s="1">
        <v>-6.8910000000000004E-3</v>
      </c>
      <c r="N865">
        <v>1.0489200000000001E-2</v>
      </c>
      <c r="O865">
        <v>-3.8570800000000002E-2</v>
      </c>
      <c r="P865">
        <v>-2.11906E-2</v>
      </c>
      <c r="Q865">
        <v>-9.1532000000000002E-3</v>
      </c>
      <c r="R865">
        <v>2.8842999999999998E-3</v>
      </c>
      <c r="S865">
        <v>2.0264399999999998E-2</v>
      </c>
      <c r="T865">
        <v>14</v>
      </c>
      <c r="U865">
        <v>17</v>
      </c>
    </row>
    <row r="866" spans="1:21">
      <c r="A866" s="12">
        <v>41514</v>
      </c>
      <c r="B866" s="13">
        <v>1</v>
      </c>
      <c r="C866" t="s">
        <v>38</v>
      </c>
      <c r="D866" t="s">
        <v>35</v>
      </c>
      <c r="E866" t="str">
        <f t="shared" si="13"/>
        <v>415141Average Per DeviceAll</v>
      </c>
      <c r="F866">
        <v>0.7808794</v>
      </c>
      <c r="G866">
        <v>0.83223510000000001</v>
      </c>
      <c r="H866">
        <v>0.80421830000000005</v>
      </c>
      <c r="I866">
        <v>69.115600000000001</v>
      </c>
      <c r="J866">
        <v>-7.2297000000000004E-3</v>
      </c>
      <c r="K866">
        <v>2.73831E-2</v>
      </c>
      <c r="L866">
        <v>5.1355699999999997E-2</v>
      </c>
      <c r="M866">
        <v>7.5328400000000004E-2</v>
      </c>
      <c r="N866">
        <v>0.1099411</v>
      </c>
      <c r="O866">
        <v>-3.52465E-2</v>
      </c>
      <c r="P866">
        <v>-6.3369999999999995E-4</v>
      </c>
      <c r="Q866">
        <v>2.3338899999999999E-2</v>
      </c>
      <c r="R866">
        <v>4.7311600000000002E-2</v>
      </c>
      <c r="S866">
        <v>8.1924300000000005E-2</v>
      </c>
      <c r="T866">
        <v>16</v>
      </c>
      <c r="U866">
        <v>19</v>
      </c>
    </row>
    <row r="867" spans="1:21">
      <c r="A867" s="12">
        <v>41514</v>
      </c>
      <c r="B867" s="13">
        <v>1</v>
      </c>
      <c r="C867" t="s">
        <v>37</v>
      </c>
      <c r="D867" t="s">
        <v>35</v>
      </c>
      <c r="E867" t="str">
        <f t="shared" si="13"/>
        <v>415141Average Per PremiseAll</v>
      </c>
      <c r="F867">
        <v>0.87770210000000004</v>
      </c>
      <c r="G867">
        <v>0.94374650000000004</v>
      </c>
      <c r="H867">
        <v>0.89992879999999997</v>
      </c>
      <c r="I867">
        <v>69.115600000000001</v>
      </c>
      <c r="J867">
        <v>8.7640000000000005E-4</v>
      </c>
      <c r="K867">
        <v>3.9378200000000002E-2</v>
      </c>
      <c r="L867">
        <v>6.6044400000000003E-2</v>
      </c>
      <c r="M867">
        <v>9.2710600000000004E-2</v>
      </c>
      <c r="N867">
        <v>0.13121240000000001</v>
      </c>
      <c r="O867">
        <v>-4.2941300000000002E-2</v>
      </c>
      <c r="P867">
        <v>-4.4394999999999999E-3</v>
      </c>
      <c r="Q867">
        <v>2.2226699999999999E-2</v>
      </c>
      <c r="R867">
        <v>4.8892900000000003E-2</v>
      </c>
      <c r="S867">
        <v>8.7394700000000006E-2</v>
      </c>
      <c r="T867">
        <v>16</v>
      </c>
      <c r="U867">
        <v>19</v>
      </c>
    </row>
    <row r="868" spans="1:21">
      <c r="A868" s="12">
        <v>41514</v>
      </c>
      <c r="B868" s="13">
        <v>1</v>
      </c>
      <c r="C868" t="s">
        <v>39</v>
      </c>
      <c r="D868" t="s">
        <v>35</v>
      </c>
      <c r="E868" t="str">
        <f t="shared" si="13"/>
        <v>415141Average Per TonAll</v>
      </c>
      <c r="F868">
        <v>0.22157650000000001</v>
      </c>
      <c r="G868">
        <v>0.24062169999999999</v>
      </c>
      <c r="H868">
        <v>0.2322437</v>
      </c>
      <c r="I868">
        <v>69.115600000000001</v>
      </c>
      <c r="J868">
        <v>1.542E-3</v>
      </c>
      <c r="K868">
        <v>1.1883100000000001E-2</v>
      </c>
      <c r="L868">
        <v>1.9045200000000002E-2</v>
      </c>
      <c r="M868">
        <v>2.6207399999999999E-2</v>
      </c>
      <c r="N868">
        <v>3.6548499999999998E-2</v>
      </c>
      <c r="O868">
        <v>-6.8360000000000001E-3</v>
      </c>
      <c r="P868">
        <v>3.5049999999999999E-3</v>
      </c>
      <c r="Q868">
        <v>1.06672E-2</v>
      </c>
      <c r="R868">
        <v>1.7829399999999999E-2</v>
      </c>
      <c r="S868">
        <v>2.8170400000000002E-2</v>
      </c>
      <c r="T868">
        <v>16</v>
      </c>
      <c r="U868">
        <v>19</v>
      </c>
    </row>
    <row r="869" spans="1:21">
      <c r="A869" s="12">
        <v>41514</v>
      </c>
      <c r="B869" s="13">
        <v>2</v>
      </c>
      <c r="C869" t="s">
        <v>38</v>
      </c>
      <c r="D869" t="s">
        <v>35</v>
      </c>
      <c r="E869" t="str">
        <f t="shared" si="13"/>
        <v>415142Average Per DeviceAll</v>
      </c>
      <c r="F869">
        <v>0.67671919999999997</v>
      </c>
      <c r="G869">
        <v>0.71890540000000003</v>
      </c>
      <c r="H869">
        <v>0.69470379999999998</v>
      </c>
      <c r="I869">
        <v>68.647199999999998</v>
      </c>
      <c r="J869">
        <v>-9.3497000000000007E-3</v>
      </c>
      <c r="K869">
        <v>2.1098100000000002E-2</v>
      </c>
      <c r="L869">
        <v>4.21862E-2</v>
      </c>
      <c r="M869">
        <v>6.3274300000000006E-2</v>
      </c>
      <c r="N869">
        <v>9.3722100000000003E-2</v>
      </c>
      <c r="O869">
        <v>-3.3551400000000002E-2</v>
      </c>
      <c r="P869">
        <v>-3.1034999999999999E-3</v>
      </c>
      <c r="Q869">
        <v>1.79846E-2</v>
      </c>
      <c r="R869">
        <v>3.9072700000000002E-2</v>
      </c>
      <c r="S869">
        <v>6.9520499999999999E-2</v>
      </c>
      <c r="T869">
        <v>16</v>
      </c>
      <c r="U869">
        <v>19</v>
      </c>
    </row>
    <row r="870" spans="1:21">
      <c r="A870" s="12">
        <v>41514</v>
      </c>
      <c r="B870" s="13">
        <v>2</v>
      </c>
      <c r="C870" t="s">
        <v>37</v>
      </c>
      <c r="D870" t="s">
        <v>35</v>
      </c>
      <c r="E870" t="str">
        <f t="shared" si="13"/>
        <v>415142Average Per PremiseAll</v>
      </c>
      <c r="F870">
        <v>0.76110049999999996</v>
      </c>
      <c r="G870">
        <v>0.82040049999999998</v>
      </c>
      <c r="H870">
        <v>0.7823097</v>
      </c>
      <c r="I870">
        <v>68.647199999999998</v>
      </c>
      <c r="J870">
        <v>1.7872999999999999E-3</v>
      </c>
      <c r="K870">
        <v>3.5766300000000001E-2</v>
      </c>
      <c r="L870">
        <v>5.9299999999999999E-2</v>
      </c>
      <c r="M870">
        <v>8.2833699999999996E-2</v>
      </c>
      <c r="N870">
        <v>0.11681270000000001</v>
      </c>
      <c r="O870">
        <v>-3.6303500000000002E-2</v>
      </c>
      <c r="P870">
        <v>-2.3246E-3</v>
      </c>
      <c r="Q870">
        <v>2.1209200000000001E-2</v>
      </c>
      <c r="R870">
        <v>4.4742900000000002E-2</v>
      </c>
      <c r="S870">
        <v>7.8721899999999997E-2</v>
      </c>
      <c r="T870">
        <v>16</v>
      </c>
      <c r="U870">
        <v>19</v>
      </c>
    </row>
    <row r="871" spans="1:21">
      <c r="A871" s="12">
        <v>41514</v>
      </c>
      <c r="B871" s="13">
        <v>2</v>
      </c>
      <c r="C871" t="s">
        <v>39</v>
      </c>
      <c r="D871" t="s">
        <v>35</v>
      </c>
      <c r="E871" t="str">
        <f t="shared" si="13"/>
        <v>415142Average Per TonAll</v>
      </c>
      <c r="F871">
        <v>0.19265470000000001</v>
      </c>
      <c r="G871">
        <v>0.20904149999999999</v>
      </c>
      <c r="H871">
        <v>0.201763</v>
      </c>
      <c r="I871">
        <v>68.647199999999998</v>
      </c>
      <c r="J871">
        <v>8.2410000000000003E-4</v>
      </c>
      <c r="K871">
        <v>1.0018600000000001E-2</v>
      </c>
      <c r="L871">
        <v>1.63868E-2</v>
      </c>
      <c r="M871">
        <v>2.2754900000000002E-2</v>
      </c>
      <c r="N871">
        <v>3.1949499999999999E-2</v>
      </c>
      <c r="O871">
        <v>-6.4543999999999999E-3</v>
      </c>
      <c r="P871">
        <v>2.7401999999999999E-3</v>
      </c>
      <c r="Q871">
        <v>9.1082999999999997E-3</v>
      </c>
      <c r="R871">
        <v>1.54764E-2</v>
      </c>
      <c r="S871">
        <v>2.4670999999999998E-2</v>
      </c>
      <c r="T871">
        <v>16</v>
      </c>
      <c r="U871">
        <v>19</v>
      </c>
    </row>
    <row r="872" spans="1:21">
      <c r="A872" s="12">
        <v>41514</v>
      </c>
      <c r="B872" s="13">
        <v>3</v>
      </c>
      <c r="C872" t="s">
        <v>38</v>
      </c>
      <c r="D872" t="s">
        <v>35</v>
      </c>
      <c r="E872" t="str">
        <f t="shared" si="13"/>
        <v>415143Average Per DeviceAll</v>
      </c>
      <c r="F872">
        <v>0.61544239999999995</v>
      </c>
      <c r="G872">
        <v>0.65684690000000001</v>
      </c>
      <c r="H872">
        <v>0.63473449999999998</v>
      </c>
      <c r="I872">
        <v>67.405600000000007</v>
      </c>
      <c r="J872">
        <v>-4.7993999999999997E-3</v>
      </c>
      <c r="K872">
        <v>2.2498199999999999E-2</v>
      </c>
      <c r="L872">
        <v>4.1404499999999997E-2</v>
      </c>
      <c r="M872">
        <v>6.0310700000000002E-2</v>
      </c>
      <c r="N872">
        <v>8.76083E-2</v>
      </c>
      <c r="O872">
        <v>-2.69118E-2</v>
      </c>
      <c r="P872">
        <v>3.858E-4</v>
      </c>
      <c r="Q872">
        <v>1.92921E-2</v>
      </c>
      <c r="R872">
        <v>3.8198299999999998E-2</v>
      </c>
      <c r="S872">
        <v>6.5495899999999996E-2</v>
      </c>
      <c r="T872">
        <v>16</v>
      </c>
      <c r="U872">
        <v>19</v>
      </c>
    </row>
    <row r="873" spans="1:21">
      <c r="A873" s="12">
        <v>41514</v>
      </c>
      <c r="B873" s="13">
        <v>3</v>
      </c>
      <c r="C873" t="s">
        <v>37</v>
      </c>
      <c r="D873" t="s">
        <v>35</v>
      </c>
      <c r="E873" t="str">
        <f t="shared" si="13"/>
        <v>415143Average Per PremiseAll</v>
      </c>
      <c r="F873">
        <v>0.69361490000000003</v>
      </c>
      <c r="G873">
        <v>0.74238150000000003</v>
      </c>
      <c r="H873">
        <v>0.70791300000000001</v>
      </c>
      <c r="I873">
        <v>67.405600000000007</v>
      </c>
      <c r="J873">
        <v>-2.1451E-3</v>
      </c>
      <c r="K873">
        <v>2.7933900000000001E-2</v>
      </c>
      <c r="L873">
        <v>4.87666E-2</v>
      </c>
      <c r="M873">
        <v>6.95992E-2</v>
      </c>
      <c r="N873">
        <v>9.9678199999999995E-2</v>
      </c>
      <c r="O873">
        <v>-3.6613600000000003E-2</v>
      </c>
      <c r="P873">
        <v>-6.5345000000000004E-3</v>
      </c>
      <c r="Q873">
        <v>1.4298099999999999E-2</v>
      </c>
      <c r="R873">
        <v>3.5130799999999997E-2</v>
      </c>
      <c r="S873">
        <v>6.5209799999999998E-2</v>
      </c>
      <c r="T873">
        <v>16</v>
      </c>
      <c r="U873">
        <v>19</v>
      </c>
    </row>
    <row r="874" spans="1:21">
      <c r="A874" s="12">
        <v>41514</v>
      </c>
      <c r="B874" s="13">
        <v>3</v>
      </c>
      <c r="C874" t="s">
        <v>39</v>
      </c>
      <c r="D874" t="s">
        <v>35</v>
      </c>
      <c r="E874" t="str">
        <f t="shared" si="13"/>
        <v>415143Average Per TonAll</v>
      </c>
      <c r="F874">
        <v>0.17507159999999999</v>
      </c>
      <c r="G874">
        <v>0.1904583</v>
      </c>
      <c r="H874">
        <v>0.18382680000000001</v>
      </c>
      <c r="I874">
        <v>67.405600000000007</v>
      </c>
      <c r="J874">
        <v>1.6156E-3</v>
      </c>
      <c r="K874">
        <v>9.7515999999999992E-3</v>
      </c>
      <c r="L874">
        <v>1.53867E-2</v>
      </c>
      <c r="M874">
        <v>2.1021700000000001E-2</v>
      </c>
      <c r="N874">
        <v>2.9157700000000002E-2</v>
      </c>
      <c r="O874">
        <v>-5.0159000000000002E-3</v>
      </c>
      <c r="P874">
        <v>3.1202000000000001E-3</v>
      </c>
      <c r="Q874">
        <v>8.7551999999999994E-3</v>
      </c>
      <c r="R874">
        <v>1.4390200000000001E-2</v>
      </c>
      <c r="S874">
        <v>2.2526299999999999E-2</v>
      </c>
      <c r="T874">
        <v>16</v>
      </c>
      <c r="U874">
        <v>19</v>
      </c>
    </row>
    <row r="875" spans="1:21">
      <c r="A875" s="12">
        <v>41514</v>
      </c>
      <c r="B875" s="13">
        <v>4</v>
      </c>
      <c r="C875" t="s">
        <v>38</v>
      </c>
      <c r="D875" t="s">
        <v>35</v>
      </c>
      <c r="E875" t="str">
        <f t="shared" si="13"/>
        <v>415144Average Per DeviceAll</v>
      </c>
      <c r="F875">
        <v>0.58159170000000004</v>
      </c>
      <c r="G875">
        <v>0.58967380000000003</v>
      </c>
      <c r="H875">
        <v>0.56982270000000002</v>
      </c>
      <c r="I875">
        <v>67.021299999999997</v>
      </c>
      <c r="J875">
        <v>-2.9101100000000001E-2</v>
      </c>
      <c r="K875">
        <v>-7.1329999999999996E-3</v>
      </c>
      <c r="L875">
        <v>8.0820000000000006E-3</v>
      </c>
      <c r="M875">
        <v>2.3297100000000001E-2</v>
      </c>
      <c r="N875">
        <v>4.5265199999999998E-2</v>
      </c>
      <c r="O875">
        <v>-4.8952200000000001E-2</v>
      </c>
      <c r="P875">
        <v>-2.69841E-2</v>
      </c>
      <c r="Q875">
        <v>-1.1769099999999999E-2</v>
      </c>
      <c r="R875">
        <v>3.4459999999999998E-3</v>
      </c>
      <c r="S875">
        <v>2.5414099999999998E-2</v>
      </c>
      <c r="T875">
        <v>16</v>
      </c>
      <c r="U875">
        <v>19</v>
      </c>
    </row>
    <row r="876" spans="1:21">
      <c r="A876" s="12">
        <v>41514</v>
      </c>
      <c r="B876" s="13">
        <v>4</v>
      </c>
      <c r="C876" t="s">
        <v>37</v>
      </c>
      <c r="D876" t="s">
        <v>35</v>
      </c>
      <c r="E876" t="str">
        <f t="shared" si="13"/>
        <v>415144Average Per PremiseAll</v>
      </c>
      <c r="F876">
        <v>0.65859659999999998</v>
      </c>
      <c r="G876">
        <v>0.66547630000000002</v>
      </c>
      <c r="H876">
        <v>0.63457859999999999</v>
      </c>
      <c r="I876">
        <v>67.021299999999997</v>
      </c>
      <c r="J876">
        <v>-3.5115199999999999E-2</v>
      </c>
      <c r="K876">
        <v>-1.0304199999999999E-2</v>
      </c>
      <c r="L876">
        <v>6.8796999999999999E-3</v>
      </c>
      <c r="M876">
        <v>2.40637E-2</v>
      </c>
      <c r="N876">
        <v>4.88747E-2</v>
      </c>
      <c r="O876">
        <v>-6.6012899999999999E-2</v>
      </c>
      <c r="P876">
        <v>-4.1202000000000003E-2</v>
      </c>
      <c r="Q876">
        <v>-2.4018000000000001E-2</v>
      </c>
      <c r="R876">
        <v>-6.8339999999999998E-3</v>
      </c>
      <c r="S876">
        <v>1.7976900000000001E-2</v>
      </c>
      <c r="T876">
        <v>16</v>
      </c>
      <c r="U876">
        <v>19</v>
      </c>
    </row>
    <row r="877" spans="1:21">
      <c r="A877" s="12">
        <v>41514</v>
      </c>
      <c r="B877" s="13">
        <v>4</v>
      </c>
      <c r="C877" t="s">
        <v>39</v>
      </c>
      <c r="D877" t="s">
        <v>35</v>
      </c>
      <c r="E877" t="str">
        <f t="shared" si="13"/>
        <v>415144Average Per TonAll</v>
      </c>
      <c r="F877">
        <v>0.1646561</v>
      </c>
      <c r="G877">
        <v>0.16953869999999999</v>
      </c>
      <c r="H877">
        <v>0.16363559999999999</v>
      </c>
      <c r="I877">
        <v>67.021299999999997</v>
      </c>
      <c r="J877">
        <v>-5.9430000000000004E-3</v>
      </c>
      <c r="K877">
        <v>4.528E-4</v>
      </c>
      <c r="L877">
        <v>4.8826E-3</v>
      </c>
      <c r="M877">
        <v>9.3124000000000002E-3</v>
      </c>
      <c r="N877">
        <v>1.5708199999999999E-2</v>
      </c>
      <c r="O877">
        <v>-1.18461E-2</v>
      </c>
      <c r="P877">
        <v>-5.4501999999999997E-3</v>
      </c>
      <c r="Q877">
        <v>-1.0204999999999999E-3</v>
      </c>
      <c r="R877">
        <v>3.4093000000000001E-3</v>
      </c>
      <c r="S877">
        <v>9.8052E-3</v>
      </c>
      <c r="T877">
        <v>16</v>
      </c>
      <c r="U877">
        <v>19</v>
      </c>
    </row>
    <row r="878" spans="1:21">
      <c r="A878" s="12">
        <v>41514</v>
      </c>
      <c r="B878" s="13">
        <v>5</v>
      </c>
      <c r="C878" t="s">
        <v>38</v>
      </c>
      <c r="D878" t="s">
        <v>35</v>
      </c>
      <c r="E878" t="str">
        <f t="shared" si="13"/>
        <v>415145Average Per DeviceAll</v>
      </c>
      <c r="F878">
        <v>0.57019909999999996</v>
      </c>
      <c r="G878">
        <v>0.56846319999999995</v>
      </c>
      <c r="H878">
        <v>0.54932619999999999</v>
      </c>
      <c r="I878">
        <v>66.686300000000003</v>
      </c>
      <c r="J878">
        <v>-3.4903499999999997E-2</v>
      </c>
      <c r="K878">
        <v>-1.53078E-2</v>
      </c>
      <c r="L878">
        <v>-1.7359000000000001E-3</v>
      </c>
      <c r="M878">
        <v>1.18361E-2</v>
      </c>
      <c r="N878">
        <v>3.1431800000000003E-2</v>
      </c>
      <c r="O878">
        <v>-5.4040499999999998E-2</v>
      </c>
      <c r="P878">
        <v>-3.4444799999999998E-2</v>
      </c>
      <c r="Q878">
        <v>-2.08729E-2</v>
      </c>
      <c r="R878">
        <v>-7.3010000000000002E-3</v>
      </c>
      <c r="S878">
        <v>1.22948E-2</v>
      </c>
      <c r="T878">
        <v>16</v>
      </c>
      <c r="U878">
        <v>19</v>
      </c>
    </row>
    <row r="879" spans="1:21">
      <c r="A879" s="12">
        <v>41514</v>
      </c>
      <c r="B879" s="13">
        <v>5</v>
      </c>
      <c r="C879" t="s">
        <v>37</v>
      </c>
      <c r="D879" t="s">
        <v>35</v>
      </c>
      <c r="E879" t="str">
        <f t="shared" si="13"/>
        <v>415145Average Per PremiseAll</v>
      </c>
      <c r="F879">
        <v>0.64653839999999996</v>
      </c>
      <c r="G879">
        <v>0.64560830000000002</v>
      </c>
      <c r="H879">
        <v>0.61563299999999999</v>
      </c>
      <c r="I879">
        <v>66.686300000000003</v>
      </c>
      <c r="J879">
        <v>-3.99271E-2</v>
      </c>
      <c r="K879">
        <v>-1.68874E-2</v>
      </c>
      <c r="L879">
        <v>-9.301E-4</v>
      </c>
      <c r="M879">
        <v>1.50271E-2</v>
      </c>
      <c r="N879">
        <v>3.8066900000000001E-2</v>
      </c>
      <c r="O879">
        <v>-6.9902400000000003E-2</v>
      </c>
      <c r="P879">
        <v>-4.68627E-2</v>
      </c>
      <c r="Q879">
        <v>-3.09054E-2</v>
      </c>
      <c r="R879">
        <v>-1.49482E-2</v>
      </c>
      <c r="S879">
        <v>8.0915999999999991E-3</v>
      </c>
      <c r="T879">
        <v>16</v>
      </c>
      <c r="U879">
        <v>19</v>
      </c>
    </row>
    <row r="880" spans="1:21">
      <c r="A880" s="12">
        <v>41514</v>
      </c>
      <c r="B880" s="13">
        <v>5</v>
      </c>
      <c r="C880" t="s">
        <v>39</v>
      </c>
      <c r="D880" t="s">
        <v>35</v>
      </c>
      <c r="E880" t="str">
        <f t="shared" si="13"/>
        <v>415145Average Per TonAll</v>
      </c>
      <c r="F880">
        <v>0.1620519</v>
      </c>
      <c r="G880">
        <v>0.16289149999999999</v>
      </c>
      <c r="H880">
        <v>0.1572199</v>
      </c>
      <c r="I880">
        <v>66.686300000000003</v>
      </c>
      <c r="J880">
        <v>-8.9355000000000007E-3</v>
      </c>
      <c r="K880">
        <v>-3.1603E-3</v>
      </c>
      <c r="L880">
        <v>8.3960000000000003E-4</v>
      </c>
      <c r="M880">
        <v>4.8395000000000001E-3</v>
      </c>
      <c r="N880">
        <v>1.0614800000000001E-2</v>
      </c>
      <c r="O880">
        <v>-1.46071E-2</v>
      </c>
      <c r="P880">
        <v>-8.8319000000000002E-3</v>
      </c>
      <c r="Q880">
        <v>-4.8320000000000004E-3</v>
      </c>
      <c r="R880">
        <v>-8.3210000000000001E-4</v>
      </c>
      <c r="S880">
        <v>4.9432E-3</v>
      </c>
      <c r="T880">
        <v>16</v>
      </c>
      <c r="U880">
        <v>19</v>
      </c>
    </row>
    <row r="881" spans="1:21">
      <c r="A881" s="12">
        <v>41514</v>
      </c>
      <c r="B881" s="13">
        <v>6</v>
      </c>
      <c r="C881" t="s">
        <v>38</v>
      </c>
      <c r="D881" t="s">
        <v>35</v>
      </c>
      <c r="E881" t="str">
        <f t="shared" si="13"/>
        <v>415146Average Per DeviceAll</v>
      </c>
      <c r="F881">
        <v>0.58603590000000005</v>
      </c>
      <c r="G881">
        <v>0.61052059999999997</v>
      </c>
      <c r="H881">
        <v>0.58996769999999998</v>
      </c>
      <c r="I881">
        <v>66.974999999999994</v>
      </c>
      <c r="J881">
        <v>-1.04682E-2</v>
      </c>
      <c r="K881">
        <v>1.0182200000000001E-2</v>
      </c>
      <c r="L881">
        <v>2.4484700000000002E-2</v>
      </c>
      <c r="M881">
        <v>3.8787099999999998E-2</v>
      </c>
      <c r="N881">
        <v>5.94376E-2</v>
      </c>
      <c r="O881">
        <v>-3.1021099999999999E-2</v>
      </c>
      <c r="P881">
        <v>-1.0370600000000001E-2</v>
      </c>
      <c r="Q881">
        <v>3.9318000000000001E-3</v>
      </c>
      <c r="R881">
        <v>1.8234299999999998E-2</v>
      </c>
      <c r="S881">
        <v>3.8884700000000001E-2</v>
      </c>
      <c r="T881">
        <v>16</v>
      </c>
      <c r="U881">
        <v>19</v>
      </c>
    </row>
    <row r="882" spans="1:21">
      <c r="A882" s="12">
        <v>41514</v>
      </c>
      <c r="B882" s="13">
        <v>6</v>
      </c>
      <c r="C882" t="s">
        <v>37</v>
      </c>
      <c r="D882" t="s">
        <v>35</v>
      </c>
      <c r="E882" t="str">
        <f t="shared" si="13"/>
        <v>415146Average Per PremiseAll</v>
      </c>
      <c r="F882">
        <v>0.67005630000000005</v>
      </c>
      <c r="G882">
        <v>0.68753109999999995</v>
      </c>
      <c r="H882">
        <v>0.65560929999999995</v>
      </c>
      <c r="I882">
        <v>66.974999999999994</v>
      </c>
      <c r="J882">
        <v>-2.2733E-2</v>
      </c>
      <c r="K882">
        <v>1.0221E-3</v>
      </c>
      <c r="L882">
        <v>1.7474799999999999E-2</v>
      </c>
      <c r="M882">
        <v>3.3927499999999999E-2</v>
      </c>
      <c r="N882">
        <v>5.7682600000000001E-2</v>
      </c>
      <c r="O882">
        <v>-5.4654800000000003E-2</v>
      </c>
      <c r="P882">
        <v>-3.0899699999999999E-2</v>
      </c>
      <c r="Q882">
        <v>-1.4447E-2</v>
      </c>
      <c r="R882">
        <v>2.0057E-3</v>
      </c>
      <c r="S882">
        <v>2.57608E-2</v>
      </c>
      <c r="T882">
        <v>16</v>
      </c>
      <c r="U882">
        <v>19</v>
      </c>
    </row>
    <row r="883" spans="1:21">
      <c r="A883" s="12">
        <v>41514</v>
      </c>
      <c r="B883" s="13">
        <v>6</v>
      </c>
      <c r="C883" t="s">
        <v>39</v>
      </c>
      <c r="D883" t="s">
        <v>35</v>
      </c>
      <c r="E883" t="str">
        <f t="shared" si="13"/>
        <v>415146Average Per TonAll</v>
      </c>
      <c r="F883">
        <v>0.16650419999999999</v>
      </c>
      <c r="G883">
        <v>0.17460780000000001</v>
      </c>
      <c r="H883">
        <v>0.16852819999999999</v>
      </c>
      <c r="I883">
        <v>66.974999999999994</v>
      </c>
      <c r="J883">
        <v>-2.0888999999999999E-3</v>
      </c>
      <c r="K883">
        <v>3.9328999999999996E-3</v>
      </c>
      <c r="L883">
        <v>8.1034999999999996E-3</v>
      </c>
      <c r="M883">
        <v>1.2274200000000001E-2</v>
      </c>
      <c r="N883">
        <v>1.82959E-2</v>
      </c>
      <c r="O883">
        <v>-8.1683999999999993E-3</v>
      </c>
      <c r="P883">
        <v>-2.1467000000000001E-3</v>
      </c>
      <c r="Q883">
        <v>2.0240000000000002E-3</v>
      </c>
      <c r="R883">
        <v>6.1945999999999998E-3</v>
      </c>
      <c r="S883">
        <v>1.2216400000000001E-2</v>
      </c>
      <c r="T883">
        <v>16</v>
      </c>
      <c r="U883">
        <v>19</v>
      </c>
    </row>
    <row r="884" spans="1:21">
      <c r="A884" s="12">
        <v>41514</v>
      </c>
      <c r="B884" s="13">
        <v>7</v>
      </c>
      <c r="C884" t="s">
        <v>38</v>
      </c>
      <c r="D884" t="s">
        <v>35</v>
      </c>
      <c r="E884" t="str">
        <f t="shared" si="13"/>
        <v>415147Average Per DeviceAll</v>
      </c>
      <c r="F884">
        <v>0.67969270000000004</v>
      </c>
      <c r="G884">
        <v>0.71473469999999995</v>
      </c>
      <c r="H884">
        <v>0.69067350000000005</v>
      </c>
      <c r="I884">
        <v>67.877300000000005</v>
      </c>
      <c r="J884">
        <v>-3.2775999999999999E-3</v>
      </c>
      <c r="K884">
        <v>1.9361900000000001E-2</v>
      </c>
      <c r="L884">
        <v>3.5041900000000001E-2</v>
      </c>
      <c r="M884">
        <v>5.0722000000000003E-2</v>
      </c>
      <c r="N884">
        <v>7.3361499999999996E-2</v>
      </c>
      <c r="O884">
        <v>-2.73388E-2</v>
      </c>
      <c r="P884">
        <v>-4.6993E-3</v>
      </c>
      <c r="Q884">
        <v>1.0980699999999999E-2</v>
      </c>
      <c r="R884">
        <v>2.6660799999999998E-2</v>
      </c>
      <c r="S884">
        <v>4.9300299999999998E-2</v>
      </c>
      <c r="T884">
        <v>16</v>
      </c>
      <c r="U884">
        <v>19</v>
      </c>
    </row>
    <row r="885" spans="1:21">
      <c r="A885" s="12">
        <v>41514</v>
      </c>
      <c r="B885" s="13">
        <v>7</v>
      </c>
      <c r="C885" t="s">
        <v>37</v>
      </c>
      <c r="D885" t="s">
        <v>35</v>
      </c>
      <c r="E885" t="str">
        <f t="shared" si="13"/>
        <v>415147Average Per PremiseAll</v>
      </c>
      <c r="F885">
        <v>0.76873729999999996</v>
      </c>
      <c r="G885">
        <v>0.80060750000000003</v>
      </c>
      <c r="H885">
        <v>0.76343570000000005</v>
      </c>
      <c r="I885">
        <v>67.877300000000005</v>
      </c>
      <c r="J885">
        <v>-1.0800300000000001E-2</v>
      </c>
      <c r="K885">
        <v>1.44098E-2</v>
      </c>
      <c r="L885">
        <v>3.1870200000000001E-2</v>
      </c>
      <c r="M885">
        <v>4.9330600000000002E-2</v>
      </c>
      <c r="N885">
        <v>7.4540700000000001E-2</v>
      </c>
      <c r="O885">
        <v>-4.7972099999999997E-2</v>
      </c>
      <c r="P885">
        <v>-2.27621E-2</v>
      </c>
      <c r="Q885">
        <v>-5.3017000000000003E-3</v>
      </c>
      <c r="R885">
        <v>1.2158800000000001E-2</v>
      </c>
      <c r="S885">
        <v>3.7368800000000001E-2</v>
      </c>
      <c r="T885">
        <v>16</v>
      </c>
      <c r="U885">
        <v>19</v>
      </c>
    </row>
    <row r="886" spans="1:21">
      <c r="A886" s="12">
        <v>41514</v>
      </c>
      <c r="B886" s="13">
        <v>7</v>
      </c>
      <c r="C886" t="s">
        <v>39</v>
      </c>
      <c r="D886" t="s">
        <v>35</v>
      </c>
      <c r="E886" t="str">
        <f t="shared" si="13"/>
        <v>415147Average Per TonAll</v>
      </c>
      <c r="F886">
        <v>0.1938396</v>
      </c>
      <c r="G886">
        <v>0.20403379999999999</v>
      </c>
      <c r="H886">
        <v>0.19692970000000001</v>
      </c>
      <c r="I886">
        <v>67.877300000000005</v>
      </c>
      <c r="J886">
        <v>-1.0545000000000001E-3</v>
      </c>
      <c r="K886">
        <v>5.5912999999999996E-3</v>
      </c>
      <c r="L886">
        <v>1.01942E-2</v>
      </c>
      <c r="M886">
        <v>1.4796999999999999E-2</v>
      </c>
      <c r="N886">
        <v>2.1442900000000001E-2</v>
      </c>
      <c r="O886">
        <v>-8.1586999999999996E-3</v>
      </c>
      <c r="P886">
        <v>-1.5127999999999999E-3</v>
      </c>
      <c r="Q886">
        <v>3.0899999999999999E-3</v>
      </c>
      <c r="R886">
        <v>7.6928999999999999E-3</v>
      </c>
      <c r="S886">
        <v>1.4338699999999999E-2</v>
      </c>
      <c r="T886">
        <v>16</v>
      </c>
      <c r="U886">
        <v>19</v>
      </c>
    </row>
    <row r="887" spans="1:21">
      <c r="A887" s="12">
        <v>41514</v>
      </c>
      <c r="B887" s="13">
        <v>8</v>
      </c>
      <c r="C887" t="s">
        <v>38</v>
      </c>
      <c r="D887" t="s">
        <v>35</v>
      </c>
      <c r="E887" t="str">
        <f t="shared" si="13"/>
        <v>415148Average Per DeviceAll</v>
      </c>
      <c r="F887">
        <v>0.75297740000000002</v>
      </c>
      <c r="G887">
        <v>0.71781890000000004</v>
      </c>
      <c r="H887">
        <v>0.69365390000000005</v>
      </c>
      <c r="I887">
        <v>71.907700000000006</v>
      </c>
      <c r="J887">
        <v>-7.7482800000000004E-2</v>
      </c>
      <c r="K887">
        <v>-5.2477200000000002E-2</v>
      </c>
      <c r="L887">
        <v>-3.5158500000000002E-2</v>
      </c>
      <c r="M887">
        <v>-1.78397E-2</v>
      </c>
      <c r="N887">
        <v>7.1659000000000002E-3</v>
      </c>
      <c r="O887">
        <v>-0.1016478</v>
      </c>
      <c r="P887">
        <v>-7.6642299999999997E-2</v>
      </c>
      <c r="Q887">
        <v>-5.9323500000000001E-2</v>
      </c>
      <c r="R887">
        <v>-4.2004699999999999E-2</v>
      </c>
      <c r="S887">
        <v>-1.6999199999999999E-2</v>
      </c>
      <c r="T887">
        <v>16</v>
      </c>
      <c r="U887">
        <v>19</v>
      </c>
    </row>
    <row r="888" spans="1:21">
      <c r="A888" s="12">
        <v>41514</v>
      </c>
      <c r="B888" s="13">
        <v>8</v>
      </c>
      <c r="C888" t="s">
        <v>37</v>
      </c>
      <c r="D888" t="s">
        <v>35</v>
      </c>
      <c r="E888" t="str">
        <f t="shared" si="13"/>
        <v>415148Average Per PremiseAll</v>
      </c>
      <c r="F888">
        <v>0.84334750000000003</v>
      </c>
      <c r="G888">
        <v>0.8200904</v>
      </c>
      <c r="H888">
        <v>0.78201399999999999</v>
      </c>
      <c r="I888">
        <v>71.907700000000006</v>
      </c>
      <c r="J888">
        <v>-7.2227E-2</v>
      </c>
      <c r="K888">
        <v>-4.3295199999999999E-2</v>
      </c>
      <c r="L888">
        <v>-2.3257099999999999E-2</v>
      </c>
      <c r="M888">
        <v>-3.2190999999999999E-3</v>
      </c>
      <c r="N888">
        <v>2.5712700000000002E-2</v>
      </c>
      <c r="O888">
        <v>-0.1103034</v>
      </c>
      <c r="P888">
        <v>-8.1371600000000002E-2</v>
      </c>
      <c r="Q888">
        <v>-6.1333499999999999E-2</v>
      </c>
      <c r="R888">
        <v>-4.1295499999999999E-2</v>
      </c>
      <c r="S888">
        <v>-1.23637E-2</v>
      </c>
      <c r="T888">
        <v>16</v>
      </c>
      <c r="U888">
        <v>19</v>
      </c>
    </row>
    <row r="889" spans="1:21">
      <c r="A889" s="12">
        <v>41514</v>
      </c>
      <c r="B889" s="13">
        <v>8</v>
      </c>
      <c r="C889" t="s">
        <v>39</v>
      </c>
      <c r="D889" t="s">
        <v>35</v>
      </c>
      <c r="E889" t="str">
        <f t="shared" si="13"/>
        <v>415148Average Per TonAll</v>
      </c>
      <c r="F889">
        <v>0.2145745</v>
      </c>
      <c r="G889">
        <v>0.20660310000000001</v>
      </c>
      <c r="H889">
        <v>0.19940949999999999</v>
      </c>
      <c r="I889">
        <v>71.907700000000006</v>
      </c>
      <c r="J889">
        <v>-2.0056299999999999E-2</v>
      </c>
      <c r="K889">
        <v>-1.29164E-2</v>
      </c>
      <c r="L889">
        <v>-7.9714E-3</v>
      </c>
      <c r="M889">
        <v>-3.0263999999999998E-3</v>
      </c>
      <c r="N889">
        <v>4.1135E-3</v>
      </c>
      <c r="O889">
        <v>-2.7249900000000001E-2</v>
      </c>
      <c r="P889">
        <v>-2.0109999999999999E-2</v>
      </c>
      <c r="Q889">
        <v>-1.5165E-2</v>
      </c>
      <c r="R889">
        <v>-1.022E-2</v>
      </c>
      <c r="S889">
        <v>-3.0801000000000001E-3</v>
      </c>
      <c r="T889">
        <v>16</v>
      </c>
      <c r="U889">
        <v>19</v>
      </c>
    </row>
    <row r="890" spans="1:21">
      <c r="A890" s="12">
        <v>41514</v>
      </c>
      <c r="B890" s="13">
        <v>9</v>
      </c>
      <c r="C890" t="s">
        <v>38</v>
      </c>
      <c r="D890" t="s">
        <v>35</v>
      </c>
      <c r="E890" t="str">
        <f t="shared" si="13"/>
        <v>415149Average Per DeviceAll</v>
      </c>
      <c r="F890">
        <v>0.77063570000000003</v>
      </c>
      <c r="G890">
        <v>0.75098149999999997</v>
      </c>
      <c r="H890">
        <v>0.72570000000000001</v>
      </c>
      <c r="I890">
        <v>78.463399999999993</v>
      </c>
      <c r="J890">
        <v>-7.0241999999999999E-2</v>
      </c>
      <c r="K890">
        <v>-4.0354399999999999E-2</v>
      </c>
      <c r="L890">
        <v>-1.96543E-2</v>
      </c>
      <c r="M890">
        <v>1.0457999999999999E-3</v>
      </c>
      <c r="N890">
        <v>3.0933499999999999E-2</v>
      </c>
      <c r="O890">
        <v>-9.5523499999999997E-2</v>
      </c>
      <c r="P890">
        <v>-6.5635799999999994E-2</v>
      </c>
      <c r="Q890">
        <v>-4.4935700000000002E-2</v>
      </c>
      <c r="R890">
        <v>-2.42356E-2</v>
      </c>
      <c r="S890">
        <v>5.6521000000000002E-3</v>
      </c>
      <c r="T890">
        <v>16</v>
      </c>
      <c r="U890">
        <v>19</v>
      </c>
    </row>
    <row r="891" spans="1:21">
      <c r="A891" s="12">
        <v>41514</v>
      </c>
      <c r="B891" s="13">
        <v>9</v>
      </c>
      <c r="C891" t="s">
        <v>37</v>
      </c>
      <c r="D891" t="s">
        <v>35</v>
      </c>
      <c r="E891" t="str">
        <f t="shared" si="13"/>
        <v>415149Average Per PremiseAll</v>
      </c>
      <c r="F891">
        <v>0.86257189999999995</v>
      </c>
      <c r="G891">
        <v>0.84796850000000001</v>
      </c>
      <c r="H891">
        <v>0.80859769999999997</v>
      </c>
      <c r="I891">
        <v>78.463399999999993</v>
      </c>
      <c r="J891">
        <v>-7.3166700000000001E-2</v>
      </c>
      <c r="K891">
        <v>-3.85671E-2</v>
      </c>
      <c r="L891">
        <v>-1.4603400000000001E-2</v>
      </c>
      <c r="M891">
        <v>9.3602000000000008E-3</v>
      </c>
      <c r="N891">
        <v>4.3959900000000003E-2</v>
      </c>
      <c r="O891">
        <v>-0.1125375</v>
      </c>
      <c r="P891">
        <v>-7.7937800000000002E-2</v>
      </c>
      <c r="Q891">
        <v>-5.39742E-2</v>
      </c>
      <c r="R891">
        <v>-3.0010599999999998E-2</v>
      </c>
      <c r="S891">
        <v>4.5890999999999996E-3</v>
      </c>
      <c r="T891">
        <v>16</v>
      </c>
      <c r="U891">
        <v>19</v>
      </c>
    </row>
    <row r="892" spans="1:21">
      <c r="A892" s="12">
        <v>41514</v>
      </c>
      <c r="B892" s="13">
        <v>9</v>
      </c>
      <c r="C892" t="s">
        <v>39</v>
      </c>
      <c r="D892" t="s">
        <v>35</v>
      </c>
      <c r="E892" t="str">
        <f t="shared" si="13"/>
        <v>415149Average Per TonAll</v>
      </c>
      <c r="F892">
        <v>0.22006890000000001</v>
      </c>
      <c r="G892">
        <v>0.2158466</v>
      </c>
      <c r="H892">
        <v>0.20833119999999999</v>
      </c>
      <c r="I892">
        <v>78.463399999999993</v>
      </c>
      <c r="J892">
        <v>-1.8778300000000001E-2</v>
      </c>
      <c r="K892">
        <v>-1.01785E-2</v>
      </c>
      <c r="L892">
        <v>-4.2223E-3</v>
      </c>
      <c r="M892">
        <v>1.7338E-3</v>
      </c>
      <c r="N892">
        <v>1.03336E-2</v>
      </c>
      <c r="O892">
        <v>-2.62937E-2</v>
      </c>
      <c r="P892">
        <v>-1.7693899999999999E-2</v>
      </c>
      <c r="Q892">
        <v>-1.17378E-2</v>
      </c>
      <c r="R892">
        <v>-5.7815999999999996E-3</v>
      </c>
      <c r="S892">
        <v>2.8181999999999999E-3</v>
      </c>
      <c r="T892">
        <v>16</v>
      </c>
      <c r="U892">
        <v>19</v>
      </c>
    </row>
    <row r="893" spans="1:21">
      <c r="A893" s="12">
        <v>41514</v>
      </c>
      <c r="B893" s="13">
        <v>10</v>
      </c>
      <c r="C893" t="s">
        <v>38</v>
      </c>
      <c r="D893" t="s">
        <v>35</v>
      </c>
      <c r="E893" t="str">
        <f t="shared" si="13"/>
        <v>4151410Average Per DeviceAll</v>
      </c>
      <c r="F893">
        <v>0.85454589999999997</v>
      </c>
      <c r="G893">
        <v>0.85419049999999996</v>
      </c>
      <c r="H893">
        <v>0.82543460000000002</v>
      </c>
      <c r="I893">
        <v>83.322199999999995</v>
      </c>
      <c r="J893">
        <v>-6.8053199999999994E-2</v>
      </c>
      <c r="K893">
        <v>-2.80568E-2</v>
      </c>
      <c r="L893">
        <v>-3.5540000000000002E-4</v>
      </c>
      <c r="M893">
        <v>2.7345999999999999E-2</v>
      </c>
      <c r="N893">
        <v>6.7342399999999997E-2</v>
      </c>
      <c r="O893">
        <v>-9.6809099999999995E-2</v>
      </c>
      <c r="P893">
        <v>-5.6812700000000001E-2</v>
      </c>
      <c r="Q893">
        <v>-2.91113E-2</v>
      </c>
      <c r="R893">
        <v>-1.4099E-3</v>
      </c>
      <c r="S893">
        <v>3.8586500000000003E-2</v>
      </c>
      <c r="T893">
        <v>16</v>
      </c>
      <c r="U893">
        <v>19</v>
      </c>
    </row>
    <row r="894" spans="1:21">
      <c r="A894" s="12">
        <v>41514</v>
      </c>
      <c r="B894" s="13">
        <v>10</v>
      </c>
      <c r="C894" t="s">
        <v>37</v>
      </c>
      <c r="D894" t="s">
        <v>35</v>
      </c>
      <c r="E894" t="str">
        <f t="shared" si="13"/>
        <v>4151410Average Per PremiseAll</v>
      </c>
      <c r="F894">
        <v>0.94973529999999995</v>
      </c>
      <c r="G894">
        <v>0.96664550000000005</v>
      </c>
      <c r="H894">
        <v>0.92176460000000005</v>
      </c>
      <c r="I894">
        <v>83.322199999999995</v>
      </c>
      <c r="J894">
        <v>-6.3796900000000004E-2</v>
      </c>
      <c r="K894">
        <v>-1.61145E-2</v>
      </c>
      <c r="L894">
        <v>1.6910100000000001E-2</v>
      </c>
      <c r="M894">
        <v>4.9934800000000001E-2</v>
      </c>
      <c r="N894">
        <v>9.7617099999999998E-2</v>
      </c>
      <c r="O894">
        <v>-0.1086777</v>
      </c>
      <c r="P894">
        <v>-6.0995399999999998E-2</v>
      </c>
      <c r="Q894">
        <v>-2.7970700000000001E-2</v>
      </c>
      <c r="R894">
        <v>5.0539000000000001E-3</v>
      </c>
      <c r="S894">
        <v>5.27363E-2</v>
      </c>
      <c r="T894">
        <v>16</v>
      </c>
      <c r="U894">
        <v>19</v>
      </c>
    </row>
    <row r="895" spans="1:21">
      <c r="A895" s="12">
        <v>41514</v>
      </c>
      <c r="B895" s="13">
        <v>10</v>
      </c>
      <c r="C895" t="s">
        <v>39</v>
      </c>
      <c r="D895" t="s">
        <v>35</v>
      </c>
      <c r="E895" t="str">
        <f t="shared" si="13"/>
        <v>4151410Average Per TonAll</v>
      </c>
      <c r="F895">
        <v>0.2451497</v>
      </c>
      <c r="G895">
        <v>0.2414964</v>
      </c>
      <c r="H895">
        <v>0.23308789999999999</v>
      </c>
      <c r="I895">
        <v>83.322199999999995</v>
      </c>
      <c r="J895">
        <v>-2.29134E-2</v>
      </c>
      <c r="K895">
        <v>-1.15344E-2</v>
      </c>
      <c r="L895">
        <v>-3.6533E-3</v>
      </c>
      <c r="M895">
        <v>4.2277E-3</v>
      </c>
      <c r="N895">
        <v>1.5606699999999999E-2</v>
      </c>
      <c r="O895">
        <v>-3.13219E-2</v>
      </c>
      <c r="P895">
        <v>-1.99429E-2</v>
      </c>
      <c r="Q895">
        <v>-1.2061799999999999E-2</v>
      </c>
      <c r="R895">
        <v>-4.1808000000000001E-3</v>
      </c>
      <c r="S895">
        <v>7.1982000000000001E-3</v>
      </c>
      <c r="T895">
        <v>16</v>
      </c>
      <c r="U895">
        <v>19</v>
      </c>
    </row>
    <row r="896" spans="1:21">
      <c r="A896" s="12">
        <v>41514</v>
      </c>
      <c r="B896" s="13">
        <v>11</v>
      </c>
      <c r="C896" t="s">
        <v>38</v>
      </c>
      <c r="D896" t="s">
        <v>35</v>
      </c>
      <c r="E896" t="str">
        <f t="shared" si="13"/>
        <v>4151411Average Per DeviceAll</v>
      </c>
      <c r="F896">
        <v>0.97806389999999999</v>
      </c>
      <c r="G896">
        <v>0.99010310000000001</v>
      </c>
      <c r="H896">
        <v>0.9567717</v>
      </c>
      <c r="I896">
        <v>85.232600000000005</v>
      </c>
      <c r="J896">
        <v>-7.2426900000000002E-2</v>
      </c>
      <c r="K896">
        <v>-2.2523600000000001E-2</v>
      </c>
      <c r="L896">
        <v>1.20392E-2</v>
      </c>
      <c r="M896">
        <v>4.6601999999999998E-2</v>
      </c>
      <c r="N896">
        <v>9.6505300000000002E-2</v>
      </c>
      <c r="O896">
        <v>-0.1057582</v>
      </c>
      <c r="P896">
        <v>-5.5855000000000002E-2</v>
      </c>
      <c r="Q896">
        <v>-2.1292200000000001E-2</v>
      </c>
      <c r="R896">
        <v>1.32707E-2</v>
      </c>
      <c r="S896">
        <v>6.3173900000000005E-2</v>
      </c>
      <c r="T896">
        <v>16</v>
      </c>
      <c r="U896">
        <v>19</v>
      </c>
    </row>
    <row r="897" spans="1:21">
      <c r="A897" s="12">
        <v>41514</v>
      </c>
      <c r="B897" s="13">
        <v>11</v>
      </c>
      <c r="C897" t="s">
        <v>37</v>
      </c>
      <c r="D897" t="s">
        <v>35</v>
      </c>
      <c r="E897" t="str">
        <f t="shared" si="13"/>
        <v>4151411Average Per PremiseAll</v>
      </c>
      <c r="F897">
        <v>1.083869</v>
      </c>
      <c r="G897">
        <v>1.1112120000000001</v>
      </c>
      <c r="H897">
        <v>1.0596190000000001</v>
      </c>
      <c r="I897">
        <v>85.232600000000005</v>
      </c>
      <c r="J897">
        <v>-7.0511299999999999E-2</v>
      </c>
      <c r="K897">
        <v>-1.2697999999999999E-2</v>
      </c>
      <c r="L897">
        <v>2.73434E-2</v>
      </c>
      <c r="M897">
        <v>6.7384799999999995E-2</v>
      </c>
      <c r="N897">
        <v>0.12519810000000001</v>
      </c>
      <c r="O897">
        <v>-0.1221044</v>
      </c>
      <c r="P897">
        <v>-6.4291000000000001E-2</v>
      </c>
      <c r="Q897">
        <v>-2.4249699999999999E-2</v>
      </c>
      <c r="R897">
        <v>1.5791699999999999E-2</v>
      </c>
      <c r="S897">
        <v>7.3605100000000007E-2</v>
      </c>
      <c r="T897">
        <v>16</v>
      </c>
      <c r="U897">
        <v>19</v>
      </c>
    </row>
    <row r="898" spans="1:21">
      <c r="A898" s="12">
        <v>41514</v>
      </c>
      <c r="B898" s="13">
        <v>11</v>
      </c>
      <c r="C898" t="s">
        <v>39</v>
      </c>
      <c r="D898" t="s">
        <v>35</v>
      </c>
      <c r="E898" t="str">
        <f t="shared" si="13"/>
        <v>4151411Average Per TonAll</v>
      </c>
      <c r="F898">
        <v>0.27779189999999998</v>
      </c>
      <c r="G898">
        <v>0.28092339999999999</v>
      </c>
      <c r="H898">
        <v>0.2711421</v>
      </c>
      <c r="I898">
        <v>85.232600000000005</v>
      </c>
      <c r="J898">
        <v>-2.0567499999999999E-2</v>
      </c>
      <c r="K898">
        <v>-6.5659000000000004E-3</v>
      </c>
      <c r="L898">
        <v>3.1315000000000002E-3</v>
      </c>
      <c r="M898">
        <v>1.2829E-2</v>
      </c>
      <c r="N898">
        <v>2.68305E-2</v>
      </c>
      <c r="O898">
        <v>-3.0348799999999999E-2</v>
      </c>
      <c r="P898">
        <v>-1.6347199999999999E-2</v>
      </c>
      <c r="Q898">
        <v>-6.6498E-3</v>
      </c>
      <c r="R898">
        <v>3.0477E-3</v>
      </c>
      <c r="S898">
        <v>1.70492E-2</v>
      </c>
      <c r="T898">
        <v>16</v>
      </c>
      <c r="U898">
        <v>19</v>
      </c>
    </row>
    <row r="899" spans="1:21">
      <c r="A899" s="12">
        <v>41514</v>
      </c>
      <c r="B899" s="13">
        <v>12</v>
      </c>
      <c r="C899" t="s">
        <v>38</v>
      </c>
      <c r="D899" t="s">
        <v>35</v>
      </c>
      <c r="E899" t="str">
        <f t="shared" ref="E899:E962" si="14">CONCATENATE(A899,B899,C899,D899)</f>
        <v>4151412Average Per DeviceAll</v>
      </c>
      <c r="F899">
        <v>1.1560809999999999</v>
      </c>
      <c r="G899">
        <v>1.1883630000000001</v>
      </c>
      <c r="H899">
        <v>1.1483570000000001</v>
      </c>
      <c r="I899">
        <v>88.072000000000003</v>
      </c>
      <c r="J899">
        <v>-6.3729999999999995E-2</v>
      </c>
      <c r="K899">
        <v>-7.0054999999999996E-3</v>
      </c>
      <c r="L899">
        <v>3.2281799999999999E-2</v>
      </c>
      <c r="M899">
        <v>7.1568999999999994E-2</v>
      </c>
      <c r="N899">
        <v>0.1282935</v>
      </c>
      <c r="O899">
        <v>-0.1037357</v>
      </c>
      <c r="P899">
        <v>-4.7011200000000003E-2</v>
      </c>
      <c r="Q899">
        <v>-7.7238999999999997E-3</v>
      </c>
      <c r="R899">
        <v>3.1563300000000002E-2</v>
      </c>
      <c r="S899">
        <v>8.82878E-2</v>
      </c>
      <c r="T899">
        <v>16</v>
      </c>
      <c r="U899">
        <v>19</v>
      </c>
    </row>
    <row r="900" spans="1:21">
      <c r="A900" s="12">
        <v>41514</v>
      </c>
      <c r="B900" s="13">
        <v>12</v>
      </c>
      <c r="C900" t="s">
        <v>37</v>
      </c>
      <c r="D900" t="s">
        <v>35</v>
      </c>
      <c r="E900" t="str">
        <f t="shared" si="14"/>
        <v>4151412Average Per PremiseAll</v>
      </c>
      <c r="F900">
        <v>1.277542</v>
      </c>
      <c r="G900">
        <v>1.330646</v>
      </c>
      <c r="H900">
        <v>1.268864</v>
      </c>
      <c r="I900">
        <v>88.072000000000003</v>
      </c>
      <c r="J900">
        <v>-5.5524499999999997E-2</v>
      </c>
      <c r="K900">
        <v>8.6540000000000002E-3</v>
      </c>
      <c r="L900">
        <v>5.3103900000000002E-2</v>
      </c>
      <c r="M900">
        <v>9.7553799999999996E-2</v>
      </c>
      <c r="N900">
        <v>0.1617324</v>
      </c>
      <c r="O900">
        <v>-0.1173058</v>
      </c>
      <c r="P900">
        <v>-5.3127300000000002E-2</v>
      </c>
      <c r="Q900">
        <v>-8.6774E-3</v>
      </c>
      <c r="R900">
        <v>3.5772499999999999E-2</v>
      </c>
      <c r="S900">
        <v>9.9951100000000001E-2</v>
      </c>
      <c r="T900">
        <v>16</v>
      </c>
      <c r="U900">
        <v>19</v>
      </c>
    </row>
    <row r="901" spans="1:21">
      <c r="A901" s="12">
        <v>41514</v>
      </c>
      <c r="B901" s="13">
        <v>12</v>
      </c>
      <c r="C901" t="s">
        <v>39</v>
      </c>
      <c r="D901" t="s">
        <v>35</v>
      </c>
      <c r="E901" t="str">
        <f t="shared" si="14"/>
        <v>4151412Average Per TonAll</v>
      </c>
      <c r="F901">
        <v>0.3308373</v>
      </c>
      <c r="G901">
        <v>0.34142270000000002</v>
      </c>
      <c r="H901">
        <v>0.32953490000000002</v>
      </c>
      <c r="I901">
        <v>88.072000000000003</v>
      </c>
      <c r="J901">
        <v>-1.7083000000000001E-2</v>
      </c>
      <c r="K901">
        <v>-7.3629999999999995E-4</v>
      </c>
      <c r="L901">
        <v>1.05854E-2</v>
      </c>
      <c r="M901">
        <v>2.1907099999999999E-2</v>
      </c>
      <c r="N901">
        <v>3.82539E-2</v>
      </c>
      <c r="O901">
        <v>-2.8970800000000001E-2</v>
      </c>
      <c r="P901">
        <v>-1.2624099999999999E-2</v>
      </c>
      <c r="Q901">
        <v>-1.3024E-3</v>
      </c>
      <c r="R901">
        <v>1.00193E-2</v>
      </c>
      <c r="S901">
        <v>2.63661E-2</v>
      </c>
      <c r="T901">
        <v>16</v>
      </c>
      <c r="U901">
        <v>19</v>
      </c>
    </row>
    <row r="902" spans="1:21">
      <c r="A902" s="12">
        <v>41514</v>
      </c>
      <c r="B902" s="13">
        <v>13</v>
      </c>
      <c r="C902" t="s">
        <v>38</v>
      </c>
      <c r="D902" t="s">
        <v>35</v>
      </c>
      <c r="E902" t="str">
        <f t="shared" si="14"/>
        <v>4151413Average Per DeviceAll</v>
      </c>
      <c r="F902">
        <v>1.408687</v>
      </c>
      <c r="G902">
        <v>1.422763</v>
      </c>
      <c r="H902">
        <v>1.3748670000000001</v>
      </c>
      <c r="I902">
        <v>88.720699999999994</v>
      </c>
      <c r="J902">
        <v>-9.9943000000000004E-2</v>
      </c>
      <c r="K902">
        <v>-3.25796E-2</v>
      </c>
      <c r="L902">
        <v>1.4076099999999999E-2</v>
      </c>
      <c r="M902">
        <v>6.0731800000000002E-2</v>
      </c>
      <c r="N902">
        <v>0.12809519999999999</v>
      </c>
      <c r="O902">
        <v>-0.14783959999999999</v>
      </c>
      <c r="P902">
        <v>-8.0476199999999998E-2</v>
      </c>
      <c r="Q902">
        <v>-3.3820500000000003E-2</v>
      </c>
      <c r="R902">
        <v>1.28352E-2</v>
      </c>
      <c r="S902">
        <v>8.0198599999999995E-2</v>
      </c>
      <c r="T902">
        <v>16</v>
      </c>
      <c r="U902">
        <v>19</v>
      </c>
    </row>
    <row r="903" spans="1:21">
      <c r="A903" s="12">
        <v>41514</v>
      </c>
      <c r="B903" s="13">
        <v>13</v>
      </c>
      <c r="C903" t="s">
        <v>37</v>
      </c>
      <c r="D903" t="s">
        <v>35</v>
      </c>
      <c r="E903" t="str">
        <f t="shared" si="14"/>
        <v>4151413Average Per PremiseAll</v>
      </c>
      <c r="F903">
        <v>1.541442</v>
      </c>
      <c r="G903">
        <v>1.5876490000000001</v>
      </c>
      <c r="H903">
        <v>1.513935</v>
      </c>
      <c r="I903">
        <v>88.720699999999994</v>
      </c>
      <c r="J903">
        <v>-7.9914100000000002E-2</v>
      </c>
      <c r="K903">
        <v>-5.4004999999999999E-3</v>
      </c>
      <c r="L903">
        <v>4.6207400000000003E-2</v>
      </c>
      <c r="M903">
        <v>9.7815299999999994E-2</v>
      </c>
      <c r="N903">
        <v>0.17232890000000001</v>
      </c>
      <c r="O903">
        <v>-0.15362780000000001</v>
      </c>
      <c r="P903">
        <v>-7.9114199999999996E-2</v>
      </c>
      <c r="Q903">
        <v>-2.75064E-2</v>
      </c>
      <c r="R903">
        <v>2.4101500000000001E-2</v>
      </c>
      <c r="S903">
        <v>9.8615099999999997E-2</v>
      </c>
      <c r="T903">
        <v>16</v>
      </c>
      <c r="U903">
        <v>19</v>
      </c>
    </row>
    <row r="904" spans="1:21">
      <c r="A904" s="12">
        <v>41514</v>
      </c>
      <c r="B904" s="13">
        <v>13</v>
      </c>
      <c r="C904" t="s">
        <v>39</v>
      </c>
      <c r="D904" t="s">
        <v>35</v>
      </c>
      <c r="E904" t="str">
        <f t="shared" si="14"/>
        <v>4151413Average Per TonAll</v>
      </c>
      <c r="F904">
        <v>0.40301219999999999</v>
      </c>
      <c r="G904">
        <v>0.40802670000000002</v>
      </c>
      <c r="H904">
        <v>0.3938199</v>
      </c>
      <c r="I904">
        <v>88.720699999999994</v>
      </c>
      <c r="J904">
        <v>-2.7259100000000001E-2</v>
      </c>
      <c r="K904">
        <v>-8.1916000000000003E-3</v>
      </c>
      <c r="L904">
        <v>5.0146000000000001E-3</v>
      </c>
      <c r="M904">
        <v>1.8220699999999999E-2</v>
      </c>
      <c r="N904">
        <v>3.7288200000000001E-2</v>
      </c>
      <c r="O904">
        <v>-4.1466000000000003E-2</v>
      </c>
      <c r="P904">
        <v>-2.2398399999999999E-2</v>
      </c>
      <c r="Q904">
        <v>-9.1923000000000005E-3</v>
      </c>
      <c r="R904">
        <v>4.0137999999999997E-3</v>
      </c>
      <c r="S904">
        <v>2.3081399999999998E-2</v>
      </c>
      <c r="T904">
        <v>16</v>
      </c>
      <c r="U904">
        <v>19</v>
      </c>
    </row>
    <row r="905" spans="1:21">
      <c r="A905" s="12">
        <v>41514</v>
      </c>
      <c r="B905" s="13">
        <v>14</v>
      </c>
      <c r="C905" t="s">
        <v>38</v>
      </c>
      <c r="D905" t="s">
        <v>35</v>
      </c>
      <c r="E905" t="str">
        <f t="shared" si="14"/>
        <v>4151414Average Per DeviceAll</v>
      </c>
      <c r="F905">
        <v>1.593218</v>
      </c>
      <c r="G905">
        <v>1.612142</v>
      </c>
      <c r="H905">
        <v>1.5578700000000001</v>
      </c>
      <c r="I905">
        <v>87.9756</v>
      </c>
      <c r="J905">
        <v>-0.103226</v>
      </c>
      <c r="K905">
        <v>-3.1058599999999999E-2</v>
      </c>
      <c r="L905">
        <v>1.8924400000000001E-2</v>
      </c>
      <c r="M905">
        <v>6.8907300000000005E-2</v>
      </c>
      <c r="N905">
        <v>0.1410748</v>
      </c>
      <c r="O905">
        <v>-0.1574981</v>
      </c>
      <c r="P905">
        <v>-8.5330699999999995E-2</v>
      </c>
      <c r="Q905">
        <v>-3.5347700000000003E-2</v>
      </c>
      <c r="R905">
        <v>1.46353E-2</v>
      </c>
      <c r="S905">
        <v>8.6802699999999997E-2</v>
      </c>
      <c r="T905">
        <v>16</v>
      </c>
      <c r="U905">
        <v>19</v>
      </c>
    </row>
    <row r="906" spans="1:21">
      <c r="A906" s="12">
        <v>41514</v>
      </c>
      <c r="B906" s="13">
        <v>14</v>
      </c>
      <c r="C906" t="s">
        <v>37</v>
      </c>
      <c r="D906" t="s">
        <v>35</v>
      </c>
      <c r="E906" t="str">
        <f t="shared" si="14"/>
        <v>4151414Average Per PremiseAll</v>
      </c>
      <c r="F906">
        <v>1.748262</v>
      </c>
      <c r="G906">
        <v>1.788322</v>
      </c>
      <c r="H906">
        <v>1.705292</v>
      </c>
      <c r="I906">
        <v>87.9756</v>
      </c>
      <c r="J906">
        <v>-9.4722899999999999E-2</v>
      </c>
      <c r="K906">
        <v>-1.50917E-2</v>
      </c>
      <c r="L906">
        <v>4.0060600000000002E-2</v>
      </c>
      <c r="M906">
        <v>9.5213000000000006E-2</v>
      </c>
      <c r="N906">
        <v>0.17484420000000001</v>
      </c>
      <c r="O906">
        <v>-0.17775389999999999</v>
      </c>
      <c r="P906">
        <v>-9.8122600000000004E-2</v>
      </c>
      <c r="Q906">
        <v>-4.2970300000000003E-2</v>
      </c>
      <c r="R906">
        <v>1.21821E-2</v>
      </c>
      <c r="S906">
        <v>9.18133E-2</v>
      </c>
      <c r="T906">
        <v>16</v>
      </c>
      <c r="U906">
        <v>19</v>
      </c>
    </row>
    <row r="907" spans="1:21">
      <c r="A907" s="12">
        <v>41514</v>
      </c>
      <c r="B907" s="13">
        <v>14</v>
      </c>
      <c r="C907" t="s">
        <v>39</v>
      </c>
      <c r="D907" t="s">
        <v>35</v>
      </c>
      <c r="E907" t="str">
        <f t="shared" si="14"/>
        <v>4151414Average Per TonAll</v>
      </c>
      <c r="F907">
        <v>0.45888459999999998</v>
      </c>
      <c r="G907">
        <v>0.46245999999999998</v>
      </c>
      <c r="H907">
        <v>0.44635789999999997</v>
      </c>
      <c r="I907">
        <v>87.9756</v>
      </c>
      <c r="J907">
        <v>-3.13791E-2</v>
      </c>
      <c r="K907">
        <v>-1.07277E-2</v>
      </c>
      <c r="L907">
        <v>3.5753999999999998E-3</v>
      </c>
      <c r="M907">
        <v>1.7878499999999999E-2</v>
      </c>
      <c r="N907">
        <v>3.8530000000000002E-2</v>
      </c>
      <c r="O907">
        <v>-4.7481299999999997E-2</v>
      </c>
      <c r="P907">
        <v>-2.6829800000000001E-2</v>
      </c>
      <c r="Q907">
        <v>-1.25267E-2</v>
      </c>
      <c r="R907">
        <v>1.7764E-3</v>
      </c>
      <c r="S907">
        <v>2.2427800000000001E-2</v>
      </c>
      <c r="T907">
        <v>16</v>
      </c>
      <c r="U907">
        <v>19</v>
      </c>
    </row>
    <row r="908" spans="1:21">
      <c r="A908" s="12">
        <v>41514</v>
      </c>
      <c r="B908" s="13">
        <v>15</v>
      </c>
      <c r="C908" t="s">
        <v>38</v>
      </c>
      <c r="D908" t="s">
        <v>35</v>
      </c>
      <c r="E908" t="str">
        <f t="shared" si="14"/>
        <v>4151415Average Per DeviceAll</v>
      </c>
      <c r="F908">
        <v>1.7520549999999999</v>
      </c>
      <c r="G908">
        <v>1.813091</v>
      </c>
      <c r="H908">
        <v>1.7520549999999999</v>
      </c>
      <c r="I908">
        <v>87.765000000000001</v>
      </c>
      <c r="J908">
        <v>-6.8249500000000005E-2</v>
      </c>
      <c r="K908">
        <v>8.1338999999999995E-3</v>
      </c>
      <c r="L908">
        <v>6.1036800000000002E-2</v>
      </c>
      <c r="M908">
        <v>0.11393979999999999</v>
      </c>
      <c r="N908">
        <v>0.1903232</v>
      </c>
      <c r="O908">
        <v>-0.12928629999999999</v>
      </c>
      <c r="P908">
        <v>-5.2902900000000003E-2</v>
      </c>
      <c r="Q908">
        <v>0</v>
      </c>
      <c r="R908">
        <v>5.2902900000000003E-2</v>
      </c>
      <c r="S908">
        <v>0.12928629999999999</v>
      </c>
      <c r="T908">
        <v>16</v>
      </c>
      <c r="U908">
        <v>19</v>
      </c>
    </row>
    <row r="909" spans="1:21">
      <c r="A909" s="12">
        <v>41514</v>
      </c>
      <c r="B909" s="13">
        <v>15</v>
      </c>
      <c r="C909" t="s">
        <v>37</v>
      </c>
      <c r="D909" t="s">
        <v>35</v>
      </c>
      <c r="E909" t="str">
        <f t="shared" si="14"/>
        <v>4151415Average Per PremiseAll</v>
      </c>
      <c r="F909">
        <v>1.9194519999999999</v>
      </c>
      <c r="G909">
        <v>2.0129109999999999</v>
      </c>
      <c r="H909">
        <v>1.9194519999999999</v>
      </c>
      <c r="I909">
        <v>87.765000000000001</v>
      </c>
      <c r="J909">
        <v>-4.9024699999999997E-2</v>
      </c>
      <c r="K909">
        <v>3.5155499999999999E-2</v>
      </c>
      <c r="L909">
        <v>9.3458399999999997E-2</v>
      </c>
      <c r="M909">
        <v>0.15176129999999999</v>
      </c>
      <c r="N909">
        <v>0.2359415</v>
      </c>
      <c r="O909">
        <v>-0.1424832</v>
      </c>
      <c r="P909">
        <v>-5.8303099999999997E-2</v>
      </c>
      <c r="Q909" s="31">
        <v>-1.1899999999999999E-7</v>
      </c>
      <c r="R909">
        <v>5.8302800000000002E-2</v>
      </c>
      <c r="S909">
        <v>0.142483</v>
      </c>
      <c r="T909">
        <v>16</v>
      </c>
      <c r="U909">
        <v>19</v>
      </c>
    </row>
    <row r="910" spans="1:21">
      <c r="A910" s="12">
        <v>41514</v>
      </c>
      <c r="B910" s="13">
        <v>15</v>
      </c>
      <c r="C910" t="s">
        <v>39</v>
      </c>
      <c r="D910" t="s">
        <v>35</v>
      </c>
      <c r="E910" t="str">
        <f t="shared" si="14"/>
        <v>4151415Average Per TonAll</v>
      </c>
      <c r="F910">
        <v>0.4984208</v>
      </c>
      <c r="G910">
        <v>0.51640109999999995</v>
      </c>
      <c r="H910">
        <v>0.4984208</v>
      </c>
      <c r="I910">
        <v>87.765000000000001</v>
      </c>
      <c r="J910">
        <v>-1.8168900000000002E-2</v>
      </c>
      <c r="K910">
        <v>3.1882999999999998E-3</v>
      </c>
      <c r="L910">
        <v>1.7980300000000001E-2</v>
      </c>
      <c r="M910">
        <v>3.2772200000000001E-2</v>
      </c>
      <c r="N910">
        <v>5.4129499999999997E-2</v>
      </c>
      <c r="O910">
        <v>-3.6149199999999999E-2</v>
      </c>
      <c r="P910">
        <v>-1.4792E-2</v>
      </c>
      <c r="Q910" s="31">
        <v>0</v>
      </c>
      <c r="R910">
        <v>1.4792E-2</v>
      </c>
      <c r="S910">
        <v>3.6149199999999999E-2</v>
      </c>
      <c r="T910">
        <v>16</v>
      </c>
      <c r="U910">
        <v>19</v>
      </c>
    </row>
    <row r="911" spans="1:21">
      <c r="A911" s="12">
        <v>41514</v>
      </c>
      <c r="B911" s="13">
        <v>16</v>
      </c>
      <c r="C911" t="s">
        <v>38</v>
      </c>
      <c r="D911" t="s">
        <v>35</v>
      </c>
      <c r="E911" t="str">
        <f t="shared" si="14"/>
        <v>4151416Average Per DeviceAll</v>
      </c>
      <c r="F911">
        <v>1.4187810000000001</v>
      </c>
      <c r="G911">
        <v>1.909127</v>
      </c>
      <c r="H911">
        <v>1.844857</v>
      </c>
      <c r="I911">
        <v>86.675399999999996</v>
      </c>
      <c r="J911">
        <v>0.37450119999999998</v>
      </c>
      <c r="K911">
        <v>0.44294289999999997</v>
      </c>
      <c r="L911">
        <v>0.49034539999999999</v>
      </c>
      <c r="M911">
        <v>0.53774789999999995</v>
      </c>
      <c r="N911">
        <v>0.60618950000000005</v>
      </c>
      <c r="O911">
        <v>0.31023139999999999</v>
      </c>
      <c r="P911">
        <v>0.37867309999999998</v>
      </c>
      <c r="Q911">
        <v>0.4260756</v>
      </c>
      <c r="R911">
        <v>0.47347800000000001</v>
      </c>
      <c r="S911">
        <v>0.5419197</v>
      </c>
      <c r="T911">
        <v>16</v>
      </c>
      <c r="U911">
        <v>19</v>
      </c>
    </row>
    <row r="912" spans="1:21">
      <c r="A912" s="12">
        <v>41514</v>
      </c>
      <c r="B912" s="13">
        <v>16</v>
      </c>
      <c r="C912" t="s">
        <v>37</v>
      </c>
      <c r="D912" t="s">
        <v>35</v>
      </c>
      <c r="E912" t="str">
        <f t="shared" si="14"/>
        <v>4151416Average Per PremiseAll</v>
      </c>
      <c r="F912">
        <v>1.5469550000000001</v>
      </c>
      <c r="G912">
        <v>2.1228020000000001</v>
      </c>
      <c r="H912">
        <v>2.0242420000000001</v>
      </c>
      <c r="I912">
        <v>86.675399999999996</v>
      </c>
      <c r="J912">
        <v>0.44883279999999998</v>
      </c>
      <c r="K912">
        <v>0.52387410000000001</v>
      </c>
      <c r="L912">
        <v>0.57584749999999996</v>
      </c>
      <c r="M912">
        <v>0.62782090000000002</v>
      </c>
      <c r="N912">
        <v>0.70286219999999999</v>
      </c>
      <c r="O912">
        <v>0.35027219999999998</v>
      </c>
      <c r="P912">
        <v>0.42531360000000001</v>
      </c>
      <c r="Q912">
        <v>0.47728690000000001</v>
      </c>
      <c r="R912">
        <v>0.52926030000000002</v>
      </c>
      <c r="S912">
        <v>0.60430159999999999</v>
      </c>
      <c r="T912">
        <v>16</v>
      </c>
      <c r="U912">
        <v>19</v>
      </c>
    </row>
    <row r="913" spans="1:21">
      <c r="A913" s="12">
        <v>41514</v>
      </c>
      <c r="B913" s="13">
        <v>16</v>
      </c>
      <c r="C913" t="s">
        <v>39</v>
      </c>
      <c r="D913" t="s">
        <v>35</v>
      </c>
      <c r="E913" t="str">
        <f t="shared" si="14"/>
        <v>4151416Average Per TonAll</v>
      </c>
      <c r="F913">
        <v>0.40230719999999998</v>
      </c>
      <c r="G913">
        <v>0.54424830000000002</v>
      </c>
      <c r="H913">
        <v>0.52529840000000005</v>
      </c>
      <c r="I913">
        <v>86.675399999999996</v>
      </c>
      <c r="J913">
        <v>0.10951130000000001</v>
      </c>
      <c r="K913">
        <v>0.12867110000000001</v>
      </c>
      <c r="L913">
        <v>0.14194109999999999</v>
      </c>
      <c r="M913">
        <v>0.15521119999999999</v>
      </c>
      <c r="N913">
        <v>0.174371</v>
      </c>
      <c r="O913">
        <v>9.05614E-2</v>
      </c>
      <c r="P913">
        <v>0.1097212</v>
      </c>
      <c r="Q913">
        <v>0.1229913</v>
      </c>
      <c r="R913">
        <v>0.1362613</v>
      </c>
      <c r="S913">
        <v>0.15542110000000001</v>
      </c>
      <c r="T913">
        <v>16</v>
      </c>
      <c r="U913">
        <v>19</v>
      </c>
    </row>
    <row r="914" spans="1:21">
      <c r="A914" s="12">
        <v>41514</v>
      </c>
      <c r="B914" s="13">
        <v>17</v>
      </c>
      <c r="C914" t="s">
        <v>38</v>
      </c>
      <c r="D914" t="s">
        <v>35</v>
      </c>
      <c r="E914" t="str">
        <f t="shared" si="14"/>
        <v>4151417Average Per DeviceAll</v>
      </c>
      <c r="F914">
        <v>1.4430080000000001</v>
      </c>
      <c r="G914">
        <v>2.060038</v>
      </c>
      <c r="H914">
        <v>1.990688</v>
      </c>
      <c r="I914">
        <v>86.224999999999994</v>
      </c>
      <c r="J914">
        <v>0.50368789999999997</v>
      </c>
      <c r="K914">
        <v>0.57065160000000004</v>
      </c>
      <c r="L914">
        <v>0.61703039999999998</v>
      </c>
      <c r="M914">
        <v>0.66340920000000003</v>
      </c>
      <c r="N914">
        <v>0.73037280000000004</v>
      </c>
      <c r="O914">
        <v>0.43433769999999999</v>
      </c>
      <c r="P914">
        <v>0.50130129999999995</v>
      </c>
      <c r="Q914">
        <v>0.5476801</v>
      </c>
      <c r="R914">
        <v>0.59405889999999995</v>
      </c>
      <c r="S914">
        <v>0.66102260000000002</v>
      </c>
      <c r="T914">
        <v>16</v>
      </c>
      <c r="U914">
        <v>19</v>
      </c>
    </row>
    <row r="915" spans="1:21">
      <c r="A915" s="12">
        <v>41514</v>
      </c>
      <c r="B915" s="13">
        <v>17</v>
      </c>
      <c r="C915" t="s">
        <v>37</v>
      </c>
      <c r="D915" t="s">
        <v>35</v>
      </c>
      <c r="E915" t="str">
        <f t="shared" si="14"/>
        <v>4151417Average Per PremiseAll</v>
      </c>
      <c r="F915">
        <v>1.5699609999999999</v>
      </c>
      <c r="G915">
        <v>2.2749679999999999</v>
      </c>
      <c r="H915">
        <v>2.1693419999999999</v>
      </c>
      <c r="I915">
        <v>86.224999999999994</v>
      </c>
      <c r="J915">
        <v>0.58225720000000003</v>
      </c>
      <c r="K915">
        <v>0.65477850000000004</v>
      </c>
      <c r="L915">
        <v>0.70500660000000004</v>
      </c>
      <c r="M915">
        <v>0.75523470000000004</v>
      </c>
      <c r="N915">
        <v>0.82775600000000005</v>
      </c>
      <c r="O915">
        <v>0.47663149999999999</v>
      </c>
      <c r="P915">
        <v>0.54915290000000005</v>
      </c>
      <c r="Q915">
        <v>0.59938100000000005</v>
      </c>
      <c r="R915">
        <v>0.64960899999999999</v>
      </c>
      <c r="S915">
        <v>0.72213039999999995</v>
      </c>
      <c r="T915">
        <v>16</v>
      </c>
      <c r="U915">
        <v>19</v>
      </c>
    </row>
    <row r="916" spans="1:21">
      <c r="A916" s="12">
        <v>41514</v>
      </c>
      <c r="B916" s="13">
        <v>17</v>
      </c>
      <c r="C916" t="s">
        <v>39</v>
      </c>
      <c r="D916" t="s">
        <v>35</v>
      </c>
      <c r="E916" t="str">
        <f t="shared" si="14"/>
        <v>4151417Average Per TonAll</v>
      </c>
      <c r="F916">
        <v>0.40961579999999997</v>
      </c>
      <c r="G916">
        <v>0.58686269999999996</v>
      </c>
      <c r="H916">
        <v>0.56642910000000002</v>
      </c>
      <c r="I916">
        <v>86.224999999999994</v>
      </c>
      <c r="J916">
        <v>0.1457281</v>
      </c>
      <c r="K916">
        <v>0.16434960000000001</v>
      </c>
      <c r="L916">
        <v>0.17724690000000001</v>
      </c>
      <c r="M916">
        <v>0.19014410000000001</v>
      </c>
      <c r="N916">
        <v>0.2087657</v>
      </c>
      <c r="O916">
        <v>0.1252945</v>
      </c>
      <c r="P916">
        <v>0.14391599999999999</v>
      </c>
      <c r="Q916">
        <v>0.15681329999999999</v>
      </c>
      <c r="R916">
        <v>0.16971049999999999</v>
      </c>
      <c r="S916">
        <v>0.1883321</v>
      </c>
      <c r="T916">
        <v>16</v>
      </c>
      <c r="U916">
        <v>19</v>
      </c>
    </row>
    <row r="917" spans="1:21">
      <c r="A917" s="12">
        <v>41514</v>
      </c>
      <c r="B917" s="13">
        <v>18</v>
      </c>
      <c r="C917" t="s">
        <v>38</v>
      </c>
      <c r="D917" t="s">
        <v>35</v>
      </c>
      <c r="E917" t="str">
        <f t="shared" si="14"/>
        <v>4151418Average Per DeviceAll</v>
      </c>
      <c r="F917">
        <v>1.5212969999999999</v>
      </c>
      <c r="G917">
        <v>2.1297670000000002</v>
      </c>
      <c r="H917">
        <v>2.0580699999999998</v>
      </c>
      <c r="I917">
        <v>83.608000000000004</v>
      </c>
      <c r="J917">
        <v>0.49543730000000002</v>
      </c>
      <c r="K917">
        <v>0.56221810000000005</v>
      </c>
      <c r="L917">
        <v>0.60847030000000002</v>
      </c>
      <c r="M917">
        <v>0.65472249999999999</v>
      </c>
      <c r="N917">
        <v>0.72150329999999996</v>
      </c>
      <c r="O917">
        <v>0.42373959999999999</v>
      </c>
      <c r="P917">
        <v>0.49052040000000002</v>
      </c>
      <c r="Q917">
        <v>0.53677260000000004</v>
      </c>
      <c r="R917">
        <v>0.58302480000000001</v>
      </c>
      <c r="S917">
        <v>0.64980559999999998</v>
      </c>
      <c r="T917">
        <v>16</v>
      </c>
      <c r="U917">
        <v>19</v>
      </c>
    </row>
    <row r="918" spans="1:21">
      <c r="A918" s="12">
        <v>41514</v>
      </c>
      <c r="B918" s="13">
        <v>18</v>
      </c>
      <c r="C918" t="s">
        <v>37</v>
      </c>
      <c r="D918" t="s">
        <v>35</v>
      </c>
      <c r="E918" t="str">
        <f t="shared" si="14"/>
        <v>4151418Average Per PremiseAll</v>
      </c>
      <c r="F918">
        <v>1.6655709999999999</v>
      </c>
      <c r="G918">
        <v>2.365526</v>
      </c>
      <c r="H918">
        <v>2.2556959999999999</v>
      </c>
      <c r="I918">
        <v>83.608000000000004</v>
      </c>
      <c r="J918">
        <v>0.57810700000000004</v>
      </c>
      <c r="K918">
        <v>0.65009570000000005</v>
      </c>
      <c r="L918">
        <v>0.69995490000000005</v>
      </c>
      <c r="M918">
        <v>0.74981399999999998</v>
      </c>
      <c r="N918">
        <v>0.8218027</v>
      </c>
      <c r="O918">
        <v>0.4682769</v>
      </c>
      <c r="P918">
        <v>0.54026560000000001</v>
      </c>
      <c r="Q918">
        <v>0.59012469999999995</v>
      </c>
      <c r="R918">
        <v>0.63998390000000005</v>
      </c>
      <c r="S918">
        <v>0.71197259999999996</v>
      </c>
      <c r="T918">
        <v>16</v>
      </c>
      <c r="U918">
        <v>19</v>
      </c>
    </row>
    <row r="919" spans="1:21">
      <c r="A919" s="12">
        <v>41514</v>
      </c>
      <c r="B919" s="13">
        <v>18</v>
      </c>
      <c r="C919" t="s">
        <v>39</v>
      </c>
      <c r="D919" t="s">
        <v>35</v>
      </c>
      <c r="E919" t="str">
        <f t="shared" si="14"/>
        <v>4151418Average Per TonAll</v>
      </c>
      <c r="F919">
        <v>0.43310700000000002</v>
      </c>
      <c r="G919">
        <v>0.60722050000000005</v>
      </c>
      <c r="H919">
        <v>0.58607799999999999</v>
      </c>
      <c r="I919">
        <v>83.608000000000004</v>
      </c>
      <c r="J919">
        <v>0.14267579999999999</v>
      </c>
      <c r="K919">
        <v>0.16124939999999999</v>
      </c>
      <c r="L919">
        <v>0.1741135</v>
      </c>
      <c r="M919">
        <v>0.18697749999999999</v>
      </c>
      <c r="N919">
        <v>0.20555109999999999</v>
      </c>
      <c r="O919">
        <v>0.1215334</v>
      </c>
      <c r="P919">
        <v>0.14010700000000001</v>
      </c>
      <c r="Q919">
        <v>0.152971</v>
      </c>
      <c r="R919">
        <v>0.16583510000000001</v>
      </c>
      <c r="S919">
        <v>0.18440860000000001</v>
      </c>
      <c r="T919">
        <v>16</v>
      </c>
      <c r="U919">
        <v>19</v>
      </c>
    </row>
    <row r="920" spans="1:21">
      <c r="A920" s="12">
        <v>41514</v>
      </c>
      <c r="B920" s="13">
        <v>19</v>
      </c>
      <c r="C920" t="s">
        <v>38</v>
      </c>
      <c r="D920" t="s">
        <v>35</v>
      </c>
      <c r="E920" t="str">
        <f t="shared" si="14"/>
        <v>4151419Average Per DeviceAll</v>
      </c>
      <c r="F920">
        <v>1.5589869999999999</v>
      </c>
      <c r="G920">
        <v>2.0175770000000002</v>
      </c>
      <c r="H920">
        <v>1.9496560000000001</v>
      </c>
      <c r="I920">
        <v>79.663300000000007</v>
      </c>
      <c r="J920">
        <v>0.3520469</v>
      </c>
      <c r="K920">
        <v>0.414993</v>
      </c>
      <c r="L920">
        <v>0.45858919999999997</v>
      </c>
      <c r="M920">
        <v>0.50218549999999995</v>
      </c>
      <c r="N920">
        <v>0.56513150000000001</v>
      </c>
      <c r="O920">
        <v>0.28412609999999999</v>
      </c>
      <c r="P920">
        <v>0.3470722</v>
      </c>
      <c r="Q920">
        <v>0.39066840000000003</v>
      </c>
      <c r="R920">
        <v>0.4342646</v>
      </c>
      <c r="S920">
        <v>0.49721070000000001</v>
      </c>
      <c r="T920">
        <v>16</v>
      </c>
      <c r="U920">
        <v>19</v>
      </c>
    </row>
    <row r="921" spans="1:21">
      <c r="A921" s="12">
        <v>41514</v>
      </c>
      <c r="B921" s="13">
        <v>19</v>
      </c>
      <c r="C921" t="s">
        <v>37</v>
      </c>
      <c r="D921" t="s">
        <v>35</v>
      </c>
      <c r="E921" t="str">
        <f t="shared" si="14"/>
        <v>4151419Average Per PremiseAll</v>
      </c>
      <c r="F921">
        <v>1.704912</v>
      </c>
      <c r="G921">
        <v>2.239913</v>
      </c>
      <c r="H921">
        <v>2.1359149999999998</v>
      </c>
      <c r="I921">
        <v>79.663300000000007</v>
      </c>
      <c r="J921">
        <v>0.42094110000000001</v>
      </c>
      <c r="K921">
        <v>0.48832829999999999</v>
      </c>
      <c r="L921">
        <v>0.53500060000000005</v>
      </c>
      <c r="M921">
        <v>0.58167279999999999</v>
      </c>
      <c r="N921">
        <v>0.64906010000000003</v>
      </c>
      <c r="O921">
        <v>0.31694290000000003</v>
      </c>
      <c r="P921">
        <v>0.38433020000000001</v>
      </c>
      <c r="Q921">
        <v>0.43100240000000001</v>
      </c>
      <c r="R921">
        <v>0.4776746</v>
      </c>
      <c r="S921">
        <v>0.54506189999999999</v>
      </c>
      <c r="T921">
        <v>16</v>
      </c>
      <c r="U921">
        <v>19</v>
      </c>
    </row>
    <row r="922" spans="1:21">
      <c r="A922" s="12">
        <v>41514</v>
      </c>
      <c r="B922" s="13">
        <v>19</v>
      </c>
      <c r="C922" t="s">
        <v>39</v>
      </c>
      <c r="D922" t="s">
        <v>35</v>
      </c>
      <c r="E922" t="str">
        <f t="shared" si="14"/>
        <v>4151419Average Per TonAll</v>
      </c>
      <c r="F922">
        <v>0.44425609999999999</v>
      </c>
      <c r="G922">
        <v>0.574573</v>
      </c>
      <c r="H922">
        <v>0.55456729999999999</v>
      </c>
      <c r="I922">
        <v>79.663300000000007</v>
      </c>
      <c r="J922">
        <v>0.10044549999999999</v>
      </c>
      <c r="K922">
        <v>0.1180938</v>
      </c>
      <c r="L922">
        <v>0.13031690000000001</v>
      </c>
      <c r="M922">
        <v>0.1425401</v>
      </c>
      <c r="N922">
        <v>0.16018830000000001</v>
      </c>
      <c r="O922">
        <v>8.0439800000000006E-2</v>
      </c>
      <c r="P922">
        <v>9.8088099999999998E-2</v>
      </c>
      <c r="Q922">
        <v>0.1103112</v>
      </c>
      <c r="R922">
        <v>0.1225344</v>
      </c>
      <c r="S922">
        <v>0.14018259999999999</v>
      </c>
      <c r="T922">
        <v>16</v>
      </c>
      <c r="U922">
        <v>19</v>
      </c>
    </row>
    <row r="923" spans="1:21">
      <c r="A923" s="12">
        <v>41514</v>
      </c>
      <c r="B923" s="13">
        <v>20</v>
      </c>
      <c r="C923" t="s">
        <v>38</v>
      </c>
      <c r="D923" t="s">
        <v>35</v>
      </c>
      <c r="E923" t="str">
        <f t="shared" si="14"/>
        <v>4151420Average Per DeviceAll</v>
      </c>
      <c r="F923">
        <v>2.0773410000000001</v>
      </c>
      <c r="G923">
        <v>1.8781509999999999</v>
      </c>
      <c r="H923">
        <v>1.814924</v>
      </c>
      <c r="I923">
        <v>76.001800000000003</v>
      </c>
      <c r="J923">
        <v>-0.30864390000000003</v>
      </c>
      <c r="K923">
        <v>-0.2439781</v>
      </c>
      <c r="L923">
        <v>-0.1991907</v>
      </c>
      <c r="M923">
        <v>-0.1544034</v>
      </c>
      <c r="N923">
        <v>-8.9737600000000001E-2</v>
      </c>
      <c r="O923">
        <v>-0.37187100000000001</v>
      </c>
      <c r="P923">
        <v>-0.30720510000000001</v>
      </c>
      <c r="Q923">
        <v>-0.26241779999999998</v>
      </c>
      <c r="R923">
        <v>-0.2176304</v>
      </c>
      <c r="S923">
        <v>-0.15296460000000001</v>
      </c>
      <c r="T923">
        <v>16</v>
      </c>
      <c r="U923">
        <v>19</v>
      </c>
    </row>
    <row r="924" spans="1:21">
      <c r="A924" s="12">
        <v>41514</v>
      </c>
      <c r="B924" s="13">
        <v>20</v>
      </c>
      <c r="C924" t="s">
        <v>37</v>
      </c>
      <c r="D924" t="s">
        <v>35</v>
      </c>
      <c r="E924" t="str">
        <f t="shared" si="14"/>
        <v>4151420Average Per PremiseAll</v>
      </c>
      <c r="F924">
        <v>2.3229299999999999</v>
      </c>
      <c r="G924">
        <v>2.0931510000000002</v>
      </c>
      <c r="H924">
        <v>1.995967</v>
      </c>
      <c r="I924">
        <v>76.001800000000003</v>
      </c>
      <c r="J924">
        <v>-0.35388259999999999</v>
      </c>
      <c r="K924">
        <v>-0.28056130000000001</v>
      </c>
      <c r="L924">
        <v>-0.22977919999999999</v>
      </c>
      <c r="M924">
        <v>-0.1789972</v>
      </c>
      <c r="N924">
        <v>-0.1056759</v>
      </c>
      <c r="O924">
        <v>-0.45106649999999998</v>
      </c>
      <c r="P924">
        <v>-0.37774530000000001</v>
      </c>
      <c r="Q924">
        <v>-0.32696320000000001</v>
      </c>
      <c r="R924">
        <v>-0.27618110000000001</v>
      </c>
      <c r="S924">
        <v>-0.20285980000000001</v>
      </c>
      <c r="T924">
        <v>16</v>
      </c>
      <c r="U924">
        <v>19</v>
      </c>
    </row>
    <row r="925" spans="1:21">
      <c r="A925" s="12">
        <v>41514</v>
      </c>
      <c r="B925" s="13">
        <v>20</v>
      </c>
      <c r="C925" t="s">
        <v>39</v>
      </c>
      <c r="D925" t="s">
        <v>35</v>
      </c>
      <c r="E925" t="str">
        <f t="shared" si="14"/>
        <v>4151420Average Per TonAll</v>
      </c>
      <c r="F925">
        <v>0.59699919999999995</v>
      </c>
      <c r="G925">
        <v>0.53293659999999998</v>
      </c>
      <c r="H925">
        <v>0.51438059999999997</v>
      </c>
      <c r="I925">
        <v>76.001800000000003</v>
      </c>
      <c r="J925">
        <v>-9.5261299999999993E-2</v>
      </c>
      <c r="K925">
        <v>-7.6828900000000006E-2</v>
      </c>
      <c r="L925">
        <v>-6.4062599999999997E-2</v>
      </c>
      <c r="M925">
        <v>-5.1296300000000003E-2</v>
      </c>
      <c r="N925">
        <v>-3.2863900000000001E-2</v>
      </c>
      <c r="O925">
        <v>-0.1138173</v>
      </c>
      <c r="P925">
        <v>-9.5384899999999995E-2</v>
      </c>
      <c r="Q925">
        <v>-8.26186E-2</v>
      </c>
      <c r="R925">
        <v>-6.9852300000000006E-2</v>
      </c>
      <c r="S925">
        <v>-5.1419899999999998E-2</v>
      </c>
      <c r="T925">
        <v>16</v>
      </c>
      <c r="U925">
        <v>19</v>
      </c>
    </row>
    <row r="926" spans="1:21">
      <c r="A926" s="12">
        <v>41514</v>
      </c>
      <c r="B926" s="13">
        <v>21</v>
      </c>
      <c r="C926" t="s">
        <v>38</v>
      </c>
      <c r="D926" t="s">
        <v>35</v>
      </c>
      <c r="E926" t="str">
        <f t="shared" si="14"/>
        <v>4151421Average Per DeviceAll</v>
      </c>
      <c r="F926">
        <v>2.0620669999999999</v>
      </c>
      <c r="G926">
        <v>1.8128500000000001</v>
      </c>
      <c r="H926">
        <v>1.7518210000000001</v>
      </c>
      <c r="I926">
        <v>75.460899999999995</v>
      </c>
      <c r="J926">
        <v>-0.3554659</v>
      </c>
      <c r="K926">
        <v>-0.2926935</v>
      </c>
      <c r="L926">
        <v>-0.24921750000000001</v>
      </c>
      <c r="M926">
        <v>-0.2057416</v>
      </c>
      <c r="N926">
        <v>-0.14296919999999999</v>
      </c>
      <c r="O926">
        <v>-0.41649459999999999</v>
      </c>
      <c r="P926">
        <v>-0.35372219999999999</v>
      </c>
      <c r="Q926">
        <v>-0.31024620000000003</v>
      </c>
      <c r="R926">
        <v>-0.26677030000000002</v>
      </c>
      <c r="S926">
        <v>-0.20399790000000001</v>
      </c>
      <c r="T926">
        <v>16</v>
      </c>
      <c r="U926">
        <v>19</v>
      </c>
    </row>
    <row r="927" spans="1:21">
      <c r="A927" s="12">
        <v>41514</v>
      </c>
      <c r="B927" s="13">
        <v>21</v>
      </c>
      <c r="C927" t="s">
        <v>37</v>
      </c>
      <c r="D927" t="s">
        <v>35</v>
      </c>
      <c r="E927" t="str">
        <f t="shared" si="14"/>
        <v>4151421Average Per PremiseAll</v>
      </c>
      <c r="F927">
        <v>2.332665</v>
      </c>
      <c r="G927">
        <v>2.0322279999999999</v>
      </c>
      <c r="H927">
        <v>1.937872</v>
      </c>
      <c r="I927">
        <v>75.460899999999995</v>
      </c>
      <c r="J927">
        <v>-0.4220315</v>
      </c>
      <c r="K927">
        <v>-0.35019250000000002</v>
      </c>
      <c r="L927">
        <v>-0.30043700000000001</v>
      </c>
      <c r="M927">
        <v>-0.2506815</v>
      </c>
      <c r="N927">
        <v>-0.17884249999999999</v>
      </c>
      <c r="O927">
        <v>-0.51638680000000003</v>
      </c>
      <c r="P927">
        <v>-0.44454779999999999</v>
      </c>
      <c r="Q927">
        <v>-0.39479229999999998</v>
      </c>
      <c r="R927">
        <v>-0.34503679999999998</v>
      </c>
      <c r="S927">
        <v>-0.27319779999999999</v>
      </c>
      <c r="T927">
        <v>16</v>
      </c>
      <c r="U927">
        <v>19</v>
      </c>
    </row>
    <row r="928" spans="1:21">
      <c r="A928" s="12">
        <v>41514</v>
      </c>
      <c r="B928" s="13">
        <v>21</v>
      </c>
      <c r="C928" t="s">
        <v>39</v>
      </c>
      <c r="D928" t="s">
        <v>35</v>
      </c>
      <c r="E928" t="str">
        <f t="shared" si="14"/>
        <v>4151421Average Per TonAll</v>
      </c>
      <c r="F928">
        <v>0.59231400000000001</v>
      </c>
      <c r="G928">
        <v>0.51518430000000004</v>
      </c>
      <c r="H928">
        <v>0.49724639999999998</v>
      </c>
      <c r="I928">
        <v>75.460899999999995</v>
      </c>
      <c r="J928">
        <v>-0.107442</v>
      </c>
      <c r="K928">
        <v>-8.9533299999999996E-2</v>
      </c>
      <c r="L928">
        <v>-7.7129699999999995E-2</v>
      </c>
      <c r="M928">
        <v>-6.4726199999999998E-2</v>
      </c>
      <c r="N928">
        <v>-4.6817400000000002E-2</v>
      </c>
      <c r="O928">
        <v>-0.12537989999999999</v>
      </c>
      <c r="P928">
        <v>-0.1074712</v>
      </c>
      <c r="Q928">
        <v>-9.5067600000000002E-2</v>
      </c>
      <c r="R928">
        <v>-8.2664100000000004E-2</v>
      </c>
      <c r="S928">
        <v>-6.4755300000000002E-2</v>
      </c>
      <c r="T928">
        <v>16</v>
      </c>
      <c r="U928">
        <v>19</v>
      </c>
    </row>
    <row r="929" spans="1:21">
      <c r="A929" s="12">
        <v>41514</v>
      </c>
      <c r="B929" s="13">
        <v>22</v>
      </c>
      <c r="C929" t="s">
        <v>38</v>
      </c>
      <c r="D929" t="s">
        <v>35</v>
      </c>
      <c r="E929" t="str">
        <f t="shared" si="14"/>
        <v>4151422Average Per DeviceAll</v>
      </c>
      <c r="F929">
        <v>1.7617670000000001</v>
      </c>
      <c r="G929">
        <v>1.6415040000000001</v>
      </c>
      <c r="H929">
        <v>1.586244</v>
      </c>
      <c r="I929">
        <v>74.006600000000006</v>
      </c>
      <c r="J929">
        <v>-0.2143079</v>
      </c>
      <c r="K929">
        <v>-0.15874530000000001</v>
      </c>
      <c r="L929">
        <v>-0.12026290000000001</v>
      </c>
      <c r="M929">
        <v>-8.1780400000000003E-2</v>
      </c>
      <c r="N929">
        <v>-2.6217799999999999E-2</v>
      </c>
      <c r="O929">
        <v>-0.26956829999999998</v>
      </c>
      <c r="P929">
        <v>-0.2140058</v>
      </c>
      <c r="Q929">
        <v>-0.17552329999999999</v>
      </c>
      <c r="R929">
        <v>-0.13704079999999999</v>
      </c>
      <c r="S929">
        <v>-8.1478200000000001E-2</v>
      </c>
      <c r="T929">
        <v>16</v>
      </c>
      <c r="U929">
        <v>19</v>
      </c>
    </row>
    <row r="930" spans="1:21">
      <c r="A930" s="12">
        <v>41514</v>
      </c>
      <c r="B930" s="13">
        <v>22</v>
      </c>
      <c r="C930" t="s">
        <v>37</v>
      </c>
      <c r="D930" t="s">
        <v>35</v>
      </c>
      <c r="E930" t="str">
        <f t="shared" si="14"/>
        <v>4151422Average Per PremiseAll</v>
      </c>
      <c r="F930">
        <v>2.00848</v>
      </c>
      <c r="G930">
        <v>1.8473269999999999</v>
      </c>
      <c r="H930">
        <v>1.761557</v>
      </c>
      <c r="I930">
        <v>74.006600000000006</v>
      </c>
      <c r="J930">
        <v>-0.27026</v>
      </c>
      <c r="K930">
        <v>-0.20579829999999999</v>
      </c>
      <c r="L930">
        <v>-0.1611524</v>
      </c>
      <c r="M930">
        <v>-0.1165064</v>
      </c>
      <c r="N930">
        <v>-5.2044699999999999E-2</v>
      </c>
      <c r="O930">
        <v>-0.35603050000000003</v>
      </c>
      <c r="P930">
        <v>-0.29156880000000002</v>
      </c>
      <c r="Q930">
        <v>-0.2469229</v>
      </c>
      <c r="R930">
        <v>-0.20227690000000001</v>
      </c>
      <c r="S930">
        <v>-0.1378152</v>
      </c>
      <c r="T930">
        <v>16</v>
      </c>
      <c r="U930">
        <v>19</v>
      </c>
    </row>
    <row r="931" spans="1:21">
      <c r="A931" s="12">
        <v>41514</v>
      </c>
      <c r="B931" s="13">
        <v>22</v>
      </c>
      <c r="C931" t="s">
        <v>39</v>
      </c>
      <c r="D931" t="s">
        <v>35</v>
      </c>
      <c r="E931" t="str">
        <f t="shared" si="14"/>
        <v>4151422Average Per TonAll</v>
      </c>
      <c r="F931">
        <v>0.50417829999999997</v>
      </c>
      <c r="G931">
        <v>0.46444659999999999</v>
      </c>
      <c r="H931">
        <v>0.44827529999999999</v>
      </c>
      <c r="I931">
        <v>74.006600000000006</v>
      </c>
      <c r="J931">
        <v>-6.6175600000000001E-2</v>
      </c>
      <c r="K931">
        <v>-5.0552300000000001E-2</v>
      </c>
      <c r="L931">
        <v>-3.9731700000000002E-2</v>
      </c>
      <c r="M931">
        <v>-2.8911099999999999E-2</v>
      </c>
      <c r="N931">
        <v>-1.32879E-2</v>
      </c>
      <c r="O931">
        <v>-8.2346900000000001E-2</v>
      </c>
      <c r="P931">
        <v>-6.6723599999999994E-2</v>
      </c>
      <c r="Q931">
        <v>-5.5903000000000001E-2</v>
      </c>
      <c r="R931">
        <v>-4.5082400000000002E-2</v>
      </c>
      <c r="S931">
        <v>-2.9459200000000001E-2</v>
      </c>
      <c r="T931">
        <v>16</v>
      </c>
      <c r="U931">
        <v>19</v>
      </c>
    </row>
    <row r="932" spans="1:21">
      <c r="A932" s="12">
        <v>41514</v>
      </c>
      <c r="B932" s="13">
        <v>23</v>
      </c>
      <c r="C932" t="s">
        <v>38</v>
      </c>
      <c r="D932" t="s">
        <v>35</v>
      </c>
      <c r="E932" t="str">
        <f t="shared" si="14"/>
        <v>4151423Average Per DeviceAll</v>
      </c>
      <c r="F932">
        <v>1.425065</v>
      </c>
      <c r="G932">
        <v>1.315102</v>
      </c>
      <c r="H932">
        <v>1.2708299999999999</v>
      </c>
      <c r="I932">
        <v>72.019400000000005</v>
      </c>
      <c r="J932">
        <v>-0.1927673</v>
      </c>
      <c r="K932">
        <v>-0.143846</v>
      </c>
      <c r="L932">
        <v>-0.1099633</v>
      </c>
      <c r="M932">
        <v>-7.6080599999999998E-2</v>
      </c>
      <c r="N932">
        <v>-2.7159300000000001E-2</v>
      </c>
      <c r="O932">
        <v>-0.23703959999999999</v>
      </c>
      <c r="P932">
        <v>-0.18811829999999999</v>
      </c>
      <c r="Q932">
        <v>-0.1542356</v>
      </c>
      <c r="R932">
        <v>-0.1203529</v>
      </c>
      <c r="S932">
        <v>-7.1431599999999998E-2</v>
      </c>
      <c r="T932">
        <v>16</v>
      </c>
      <c r="U932">
        <v>19</v>
      </c>
    </row>
    <row r="933" spans="1:21">
      <c r="A933" s="12">
        <v>41514</v>
      </c>
      <c r="B933" s="13">
        <v>23</v>
      </c>
      <c r="C933" t="s">
        <v>37</v>
      </c>
      <c r="D933" t="s">
        <v>35</v>
      </c>
      <c r="E933" t="str">
        <f t="shared" si="14"/>
        <v>4151423Average Per PremiseAll</v>
      </c>
      <c r="F933">
        <v>1.630957</v>
      </c>
      <c r="G933">
        <v>1.4964789999999999</v>
      </c>
      <c r="H933">
        <v>1.426998</v>
      </c>
      <c r="I933">
        <v>72.019400000000005</v>
      </c>
      <c r="J933">
        <v>-0.23164589999999999</v>
      </c>
      <c r="K933">
        <v>-0.17423820000000001</v>
      </c>
      <c r="L933">
        <v>-0.13447790000000001</v>
      </c>
      <c r="M933">
        <v>-9.4717499999999996E-2</v>
      </c>
      <c r="N933">
        <v>-3.73099E-2</v>
      </c>
      <c r="O933">
        <v>-0.30112660000000002</v>
      </c>
      <c r="P933">
        <v>-0.24371899999999999</v>
      </c>
      <c r="Q933">
        <v>-0.20395859999999999</v>
      </c>
      <c r="R933">
        <v>-0.16419829999999999</v>
      </c>
      <c r="S933">
        <v>-0.1067906</v>
      </c>
      <c r="T933">
        <v>16</v>
      </c>
      <c r="U933">
        <v>19</v>
      </c>
    </row>
    <row r="934" spans="1:21">
      <c r="A934" s="12">
        <v>41514</v>
      </c>
      <c r="B934" s="13">
        <v>23</v>
      </c>
      <c r="C934" t="s">
        <v>39</v>
      </c>
      <c r="D934" t="s">
        <v>35</v>
      </c>
      <c r="E934" t="str">
        <f t="shared" si="14"/>
        <v>4151423Average Per TonAll</v>
      </c>
      <c r="F934">
        <v>0.4065706</v>
      </c>
      <c r="G934">
        <v>0.37097989999999997</v>
      </c>
      <c r="H934">
        <v>0.35806300000000002</v>
      </c>
      <c r="I934">
        <v>72.019400000000005</v>
      </c>
      <c r="J934">
        <v>-5.8646799999999999E-2</v>
      </c>
      <c r="K934">
        <v>-4.5025000000000003E-2</v>
      </c>
      <c r="L934">
        <v>-3.55906E-2</v>
      </c>
      <c r="M934">
        <v>-2.61563E-2</v>
      </c>
      <c r="N934">
        <v>-1.2534500000000001E-2</v>
      </c>
      <c r="O934">
        <v>-7.1563699999999994E-2</v>
      </c>
      <c r="P934">
        <v>-5.7941899999999998E-2</v>
      </c>
      <c r="Q934">
        <v>-4.8507599999999998E-2</v>
      </c>
      <c r="R934">
        <v>-3.9073200000000002E-2</v>
      </c>
      <c r="S934">
        <v>-2.5451499999999998E-2</v>
      </c>
      <c r="T934">
        <v>16</v>
      </c>
      <c r="U934">
        <v>19</v>
      </c>
    </row>
    <row r="935" spans="1:21">
      <c r="A935" s="12">
        <v>41514</v>
      </c>
      <c r="B935" s="13">
        <v>24</v>
      </c>
      <c r="C935" t="s">
        <v>38</v>
      </c>
      <c r="D935" t="s">
        <v>35</v>
      </c>
      <c r="E935" t="str">
        <f t="shared" si="14"/>
        <v>4151424Average Per DeviceAll</v>
      </c>
      <c r="F935">
        <v>1.078805</v>
      </c>
      <c r="G935">
        <v>1.040681</v>
      </c>
      <c r="H935">
        <v>1.005647</v>
      </c>
      <c r="I935">
        <v>71.511200000000002</v>
      </c>
      <c r="J935">
        <v>-0.10757029999999999</v>
      </c>
      <c r="K935">
        <v>-6.6541000000000003E-2</v>
      </c>
      <c r="L935">
        <v>-3.8124199999999997E-2</v>
      </c>
      <c r="M935">
        <v>-9.7073999999999997E-3</v>
      </c>
      <c r="N935">
        <v>3.13219E-2</v>
      </c>
      <c r="O935">
        <v>-0.14260439999999999</v>
      </c>
      <c r="P935">
        <v>-0.101575</v>
      </c>
      <c r="Q935">
        <v>-7.3158299999999996E-2</v>
      </c>
      <c r="R935">
        <v>-4.4741499999999997E-2</v>
      </c>
      <c r="S935">
        <v>-3.7122000000000001E-3</v>
      </c>
      <c r="T935">
        <v>16</v>
      </c>
      <c r="U935">
        <v>19</v>
      </c>
    </row>
    <row r="936" spans="1:21">
      <c r="A936" s="12">
        <v>41514</v>
      </c>
      <c r="B936" s="13">
        <v>24</v>
      </c>
      <c r="C936" t="s">
        <v>37</v>
      </c>
      <c r="D936" t="s">
        <v>35</v>
      </c>
      <c r="E936" t="str">
        <f t="shared" si="14"/>
        <v>4151424Average Per PremiseAll</v>
      </c>
      <c r="F936">
        <v>1.2210829999999999</v>
      </c>
      <c r="G936">
        <v>1.1884809999999999</v>
      </c>
      <c r="H936">
        <v>1.1333009999999999</v>
      </c>
      <c r="I936">
        <v>71.511200000000002</v>
      </c>
      <c r="J936">
        <v>-0.1127229</v>
      </c>
      <c r="K936">
        <v>-6.5386600000000003E-2</v>
      </c>
      <c r="L936">
        <v>-3.2601699999999997E-2</v>
      </c>
      <c r="M936">
        <v>1.8320000000000001E-4</v>
      </c>
      <c r="N936">
        <v>4.7519499999999999E-2</v>
      </c>
      <c r="O936">
        <v>-0.16790340000000001</v>
      </c>
      <c r="P936">
        <v>-0.1205672</v>
      </c>
      <c r="Q936">
        <v>-8.7782299999999994E-2</v>
      </c>
      <c r="R936">
        <v>-5.4997299999999999E-2</v>
      </c>
      <c r="S936">
        <v>-7.6610999999999997E-3</v>
      </c>
      <c r="T936">
        <v>16</v>
      </c>
      <c r="U936">
        <v>19</v>
      </c>
    </row>
    <row r="937" spans="1:21">
      <c r="A937" s="12">
        <v>41514</v>
      </c>
      <c r="B937" s="13">
        <v>24</v>
      </c>
      <c r="C937" t="s">
        <v>39</v>
      </c>
      <c r="D937" t="s">
        <v>35</v>
      </c>
      <c r="E937" t="str">
        <f t="shared" si="14"/>
        <v>4151424Average Per TonAll</v>
      </c>
      <c r="F937">
        <v>0.30739100000000003</v>
      </c>
      <c r="G937">
        <v>0.29393789999999997</v>
      </c>
      <c r="H937">
        <v>0.28370339999999999</v>
      </c>
      <c r="I937">
        <v>71.511200000000002</v>
      </c>
      <c r="J937">
        <v>-3.2923500000000001E-2</v>
      </c>
      <c r="K937">
        <v>-2.14203E-2</v>
      </c>
      <c r="L937">
        <v>-1.34532E-2</v>
      </c>
      <c r="M937">
        <v>-5.4860999999999998E-3</v>
      </c>
      <c r="N937">
        <v>6.0172000000000003E-3</v>
      </c>
      <c r="O937">
        <v>-4.3158000000000002E-2</v>
      </c>
      <c r="P937">
        <v>-3.1654700000000001E-2</v>
      </c>
      <c r="Q937">
        <v>-2.36876E-2</v>
      </c>
      <c r="R937">
        <v>-1.5720499999999998E-2</v>
      </c>
      <c r="S937">
        <v>-4.2173000000000002E-3</v>
      </c>
      <c r="T937">
        <v>16</v>
      </c>
      <c r="U937">
        <v>19</v>
      </c>
    </row>
    <row r="938" spans="1:21">
      <c r="A938" s="12">
        <v>41515</v>
      </c>
      <c r="B938" s="13">
        <v>1</v>
      </c>
      <c r="C938" t="s">
        <v>38</v>
      </c>
      <c r="D938" t="s">
        <v>35</v>
      </c>
      <c r="E938" t="str">
        <f t="shared" si="14"/>
        <v>415151Average Per DeviceAll</v>
      </c>
      <c r="F938">
        <v>0.88869399999999998</v>
      </c>
      <c r="G938">
        <v>0.89399450000000003</v>
      </c>
      <c r="H938">
        <v>0.89634559999999996</v>
      </c>
      <c r="I938">
        <v>71.264099999999999</v>
      </c>
      <c r="J938">
        <v>-5.6192699999999998E-2</v>
      </c>
      <c r="K938">
        <v>-1.9862000000000001E-2</v>
      </c>
      <c r="L938">
        <v>5.3004999999999997E-3</v>
      </c>
      <c r="M938">
        <v>3.0463E-2</v>
      </c>
      <c r="N938">
        <v>6.6793599999999995E-2</v>
      </c>
      <c r="O938">
        <v>-5.3841600000000003E-2</v>
      </c>
      <c r="P938">
        <v>-1.7510899999999999E-2</v>
      </c>
      <c r="Q938">
        <v>7.6515999999999997E-3</v>
      </c>
      <c r="R938">
        <v>3.2814099999999999E-2</v>
      </c>
      <c r="S938">
        <v>6.9144700000000003E-2</v>
      </c>
      <c r="T938">
        <v>15</v>
      </c>
      <c r="U938">
        <v>18</v>
      </c>
    </row>
    <row r="939" spans="1:21">
      <c r="A939" s="12">
        <v>41515</v>
      </c>
      <c r="B939" s="13">
        <v>1</v>
      </c>
      <c r="C939" t="s">
        <v>37</v>
      </c>
      <c r="D939" t="s">
        <v>35</v>
      </c>
      <c r="E939" t="str">
        <f t="shared" si="14"/>
        <v>415151Average Per PremiseAll</v>
      </c>
      <c r="F939">
        <v>1.014675</v>
      </c>
      <c r="G939">
        <v>1.005341</v>
      </c>
      <c r="H939">
        <v>1.0167029999999999</v>
      </c>
      <c r="I939">
        <v>71.264099999999999</v>
      </c>
      <c r="J939">
        <v>-7.9652399999999998E-2</v>
      </c>
      <c r="K939">
        <v>-3.8107500000000002E-2</v>
      </c>
      <c r="L939">
        <v>-9.3335999999999992E-3</v>
      </c>
      <c r="M939">
        <v>1.9440300000000001E-2</v>
      </c>
      <c r="N939">
        <v>6.0985200000000003E-2</v>
      </c>
      <c r="O939">
        <v>-6.8291199999999996E-2</v>
      </c>
      <c r="P939">
        <v>-2.6746300000000001E-2</v>
      </c>
      <c r="Q939">
        <v>2.0276000000000001E-3</v>
      </c>
      <c r="R939">
        <v>3.0801499999999999E-2</v>
      </c>
      <c r="S939">
        <v>7.2346499999999994E-2</v>
      </c>
      <c r="T939">
        <v>15</v>
      </c>
      <c r="U939">
        <v>18</v>
      </c>
    </row>
    <row r="940" spans="1:21">
      <c r="A940" s="12">
        <v>41515</v>
      </c>
      <c r="B940" s="13">
        <v>1</v>
      </c>
      <c r="C940" t="s">
        <v>39</v>
      </c>
      <c r="D940" t="s">
        <v>35</v>
      </c>
      <c r="E940" t="str">
        <f t="shared" si="14"/>
        <v>415151Average Per TonAll</v>
      </c>
      <c r="F940">
        <v>0.2526659</v>
      </c>
      <c r="G940">
        <v>0.2538861</v>
      </c>
      <c r="H940">
        <v>0.25650050000000002</v>
      </c>
      <c r="I940">
        <v>71.264099999999999</v>
      </c>
      <c r="J940">
        <v>-1.65626E-2</v>
      </c>
      <c r="K940">
        <v>-6.0564E-3</v>
      </c>
      <c r="L940">
        <v>1.2202000000000001E-3</v>
      </c>
      <c r="M940">
        <v>8.4968000000000005E-3</v>
      </c>
      <c r="N940">
        <v>1.9002999999999999E-2</v>
      </c>
      <c r="O940">
        <v>-1.3948199999999999E-2</v>
      </c>
      <c r="P940">
        <v>-3.4420000000000002E-3</v>
      </c>
      <c r="Q940">
        <v>3.8346000000000001E-3</v>
      </c>
      <c r="R940">
        <v>1.11112E-2</v>
      </c>
      <c r="S940">
        <v>2.1617399999999998E-2</v>
      </c>
      <c r="T940">
        <v>15</v>
      </c>
      <c r="U940">
        <v>18</v>
      </c>
    </row>
    <row r="941" spans="1:21">
      <c r="A941" s="12">
        <v>41515</v>
      </c>
      <c r="B941" s="13">
        <v>2</v>
      </c>
      <c r="C941" t="s">
        <v>38</v>
      </c>
      <c r="D941" t="s">
        <v>35</v>
      </c>
      <c r="E941" t="str">
        <f t="shared" si="14"/>
        <v>415152Average Per DeviceAll</v>
      </c>
      <c r="F941">
        <v>0.77231620000000001</v>
      </c>
      <c r="G941">
        <v>0.76132540000000004</v>
      </c>
      <c r="H941">
        <v>0.7633276</v>
      </c>
      <c r="I941">
        <v>69.616200000000006</v>
      </c>
      <c r="J941">
        <v>-6.7555799999999999E-2</v>
      </c>
      <c r="K941">
        <v>-3.4136699999999999E-2</v>
      </c>
      <c r="L941">
        <v>-1.09908E-2</v>
      </c>
      <c r="M941">
        <v>1.21551E-2</v>
      </c>
      <c r="N941">
        <v>4.5574200000000002E-2</v>
      </c>
      <c r="O941">
        <v>-6.5553600000000004E-2</v>
      </c>
      <c r="P941">
        <v>-3.2134500000000003E-2</v>
      </c>
      <c r="Q941">
        <v>-8.9885999999999994E-3</v>
      </c>
      <c r="R941">
        <v>1.4157299999999999E-2</v>
      </c>
      <c r="S941">
        <v>4.7576300000000002E-2</v>
      </c>
      <c r="T941">
        <v>15</v>
      </c>
      <c r="U941">
        <v>18</v>
      </c>
    </row>
    <row r="942" spans="1:21">
      <c r="A942" s="12">
        <v>41515</v>
      </c>
      <c r="B942" s="13">
        <v>2</v>
      </c>
      <c r="C942" t="s">
        <v>37</v>
      </c>
      <c r="D942" t="s">
        <v>35</v>
      </c>
      <c r="E942" t="str">
        <f t="shared" si="14"/>
        <v>415152Average Per PremiseAll</v>
      </c>
      <c r="F942">
        <v>0.87834159999999994</v>
      </c>
      <c r="G942">
        <v>0.85980040000000002</v>
      </c>
      <c r="H942">
        <v>0.86951690000000004</v>
      </c>
      <c r="I942">
        <v>69.616200000000006</v>
      </c>
      <c r="J942">
        <v>-8.2771200000000003E-2</v>
      </c>
      <c r="K942">
        <v>-4.4823599999999998E-2</v>
      </c>
      <c r="L942">
        <v>-1.8541200000000001E-2</v>
      </c>
      <c r="M942">
        <v>7.7412000000000002E-3</v>
      </c>
      <c r="N942">
        <v>4.5688800000000002E-2</v>
      </c>
      <c r="O942">
        <v>-7.3054599999999997E-2</v>
      </c>
      <c r="P942">
        <v>-3.5106999999999999E-2</v>
      </c>
      <c r="Q942">
        <v>-8.8246000000000002E-3</v>
      </c>
      <c r="R942">
        <v>1.74577E-2</v>
      </c>
      <c r="S942">
        <v>5.54054E-2</v>
      </c>
      <c r="T942">
        <v>15</v>
      </c>
      <c r="U942">
        <v>18</v>
      </c>
    </row>
    <row r="943" spans="1:21">
      <c r="A943" s="12">
        <v>41515</v>
      </c>
      <c r="B943" s="13">
        <v>2</v>
      </c>
      <c r="C943" t="s">
        <v>39</v>
      </c>
      <c r="D943" t="s">
        <v>35</v>
      </c>
      <c r="E943" t="str">
        <f t="shared" si="14"/>
        <v>415152Average Per TonAll</v>
      </c>
      <c r="F943">
        <v>0.22326380000000001</v>
      </c>
      <c r="G943">
        <v>0.21593300000000001</v>
      </c>
      <c r="H943">
        <v>0.2181565</v>
      </c>
      <c r="I943">
        <v>69.616200000000006</v>
      </c>
      <c r="J943">
        <v>-2.4185700000000001E-2</v>
      </c>
      <c r="K943">
        <v>-1.4227699999999999E-2</v>
      </c>
      <c r="L943">
        <v>-7.3308000000000002E-3</v>
      </c>
      <c r="M943">
        <v>-4.3389999999999998E-4</v>
      </c>
      <c r="N943">
        <v>9.5241000000000006E-3</v>
      </c>
      <c r="O943">
        <v>-2.1962099999999998E-2</v>
      </c>
      <c r="P943">
        <v>-1.20041E-2</v>
      </c>
      <c r="Q943">
        <v>-5.1072000000000001E-3</v>
      </c>
      <c r="R943">
        <v>1.7895999999999999E-3</v>
      </c>
      <c r="S943">
        <v>1.17477E-2</v>
      </c>
      <c r="T943">
        <v>15</v>
      </c>
      <c r="U943">
        <v>18</v>
      </c>
    </row>
    <row r="944" spans="1:21">
      <c r="A944" s="12">
        <v>41515</v>
      </c>
      <c r="B944" s="13">
        <v>3</v>
      </c>
      <c r="C944" t="s">
        <v>38</v>
      </c>
      <c r="D944" t="s">
        <v>35</v>
      </c>
      <c r="E944" t="str">
        <f t="shared" si="14"/>
        <v>415153Average Per DeviceAll</v>
      </c>
      <c r="F944">
        <v>0.67467060000000001</v>
      </c>
      <c r="G944">
        <v>0.70716049999999997</v>
      </c>
      <c r="H944">
        <v>0.70902019999999999</v>
      </c>
      <c r="I944">
        <v>68.968199999999996</v>
      </c>
      <c r="J944">
        <v>-1.80863E-2</v>
      </c>
      <c r="K944">
        <v>1.1794499999999999E-2</v>
      </c>
      <c r="L944">
        <v>3.2489900000000002E-2</v>
      </c>
      <c r="M944">
        <v>5.3185299999999998E-2</v>
      </c>
      <c r="N944">
        <v>8.3066100000000004E-2</v>
      </c>
      <c r="O944">
        <v>-1.6226600000000001E-2</v>
      </c>
      <c r="P944">
        <v>1.3654299999999999E-2</v>
      </c>
      <c r="Q944">
        <v>3.4349600000000001E-2</v>
      </c>
      <c r="R944">
        <v>5.5044999999999997E-2</v>
      </c>
      <c r="S944">
        <v>8.4925799999999996E-2</v>
      </c>
      <c r="T944">
        <v>15</v>
      </c>
      <c r="U944">
        <v>18</v>
      </c>
    </row>
    <row r="945" spans="1:21">
      <c r="A945" s="12">
        <v>41515</v>
      </c>
      <c r="B945" s="13">
        <v>3</v>
      </c>
      <c r="C945" t="s">
        <v>37</v>
      </c>
      <c r="D945" t="s">
        <v>35</v>
      </c>
      <c r="E945" t="str">
        <f t="shared" si="14"/>
        <v>415153Average Per PremiseAll</v>
      </c>
      <c r="F945">
        <v>0.77284109999999995</v>
      </c>
      <c r="G945">
        <v>0.79842570000000002</v>
      </c>
      <c r="H945">
        <v>0.80744870000000002</v>
      </c>
      <c r="I945">
        <v>68.968199999999996</v>
      </c>
      <c r="J945">
        <v>-3.1970100000000001E-2</v>
      </c>
      <c r="K945">
        <v>2.0336999999999998E-3</v>
      </c>
      <c r="L945">
        <v>2.5584599999999999E-2</v>
      </c>
      <c r="M945">
        <v>4.9135600000000001E-2</v>
      </c>
      <c r="N945">
        <v>8.3139400000000002E-2</v>
      </c>
      <c r="O945">
        <v>-2.2947200000000001E-2</v>
      </c>
      <c r="P945">
        <v>1.10566E-2</v>
      </c>
      <c r="Q945">
        <v>3.4607600000000002E-2</v>
      </c>
      <c r="R945">
        <v>5.8158500000000002E-2</v>
      </c>
      <c r="S945">
        <v>9.2162400000000005E-2</v>
      </c>
      <c r="T945">
        <v>15</v>
      </c>
      <c r="U945">
        <v>18</v>
      </c>
    </row>
    <row r="946" spans="1:21">
      <c r="A946" s="12">
        <v>41515</v>
      </c>
      <c r="B946" s="13">
        <v>3</v>
      </c>
      <c r="C946" t="s">
        <v>39</v>
      </c>
      <c r="D946" t="s">
        <v>35</v>
      </c>
      <c r="E946" t="str">
        <f t="shared" si="14"/>
        <v>415153Average Per TonAll</v>
      </c>
      <c r="F946">
        <v>0.1957614</v>
      </c>
      <c r="G946">
        <v>0.1998721</v>
      </c>
      <c r="H946">
        <v>0.20193030000000001</v>
      </c>
      <c r="I946">
        <v>68.968199999999996</v>
      </c>
      <c r="J946">
        <v>-1.06087E-2</v>
      </c>
      <c r="K946">
        <v>-1.9123E-3</v>
      </c>
      <c r="L946">
        <v>4.1108000000000004E-3</v>
      </c>
      <c r="M946">
        <v>1.01338E-2</v>
      </c>
      <c r="N946">
        <v>1.8830199999999998E-2</v>
      </c>
      <c r="O946">
        <v>-8.5505000000000008E-3</v>
      </c>
      <c r="P946">
        <v>1.459E-4</v>
      </c>
      <c r="Q946">
        <v>6.1688999999999997E-3</v>
      </c>
      <c r="R946">
        <v>1.2192E-2</v>
      </c>
      <c r="S946">
        <v>2.0888400000000001E-2</v>
      </c>
      <c r="T946">
        <v>15</v>
      </c>
      <c r="U946">
        <v>18</v>
      </c>
    </row>
    <row r="947" spans="1:21">
      <c r="A947" s="12">
        <v>41515</v>
      </c>
      <c r="B947" s="13">
        <v>4</v>
      </c>
      <c r="C947" t="s">
        <v>38</v>
      </c>
      <c r="D947" t="s">
        <v>35</v>
      </c>
      <c r="E947" t="str">
        <f t="shared" si="14"/>
        <v>415154Average Per DeviceAll</v>
      </c>
      <c r="F947">
        <v>0.62387090000000001</v>
      </c>
      <c r="G947">
        <v>0.65906659999999995</v>
      </c>
      <c r="H947">
        <v>0.66079980000000005</v>
      </c>
      <c r="I947">
        <v>68.612799999999993</v>
      </c>
      <c r="J947">
        <v>-1.0038800000000001E-2</v>
      </c>
      <c r="K947">
        <v>1.6686099999999999E-2</v>
      </c>
      <c r="L947">
        <v>3.51956E-2</v>
      </c>
      <c r="M947">
        <v>5.3705200000000002E-2</v>
      </c>
      <c r="N947">
        <v>8.0430100000000004E-2</v>
      </c>
      <c r="O947">
        <v>-8.3055000000000004E-3</v>
      </c>
      <c r="P947">
        <v>1.84193E-2</v>
      </c>
      <c r="Q947">
        <v>3.6928900000000001E-2</v>
      </c>
      <c r="R947">
        <v>5.5438399999999999E-2</v>
      </c>
      <c r="S947">
        <v>8.2163299999999995E-2</v>
      </c>
      <c r="T947">
        <v>15</v>
      </c>
      <c r="U947">
        <v>18</v>
      </c>
    </row>
    <row r="948" spans="1:21">
      <c r="A948" s="12">
        <v>41515</v>
      </c>
      <c r="B948" s="13">
        <v>4</v>
      </c>
      <c r="C948" t="s">
        <v>37</v>
      </c>
      <c r="D948" t="s">
        <v>35</v>
      </c>
      <c r="E948" t="str">
        <f t="shared" si="14"/>
        <v>415154Average Per PremiseAll</v>
      </c>
      <c r="F948">
        <v>0.70812529999999996</v>
      </c>
      <c r="G948">
        <v>0.74514119999999995</v>
      </c>
      <c r="H948">
        <v>0.75356199999999995</v>
      </c>
      <c r="I948">
        <v>68.612799999999993</v>
      </c>
      <c r="J948">
        <v>-1.43851E-2</v>
      </c>
      <c r="K948">
        <v>1.5983000000000001E-2</v>
      </c>
      <c r="L948">
        <v>3.7015899999999997E-2</v>
      </c>
      <c r="M948">
        <v>5.8048799999999998E-2</v>
      </c>
      <c r="N948">
        <v>8.8416900000000007E-2</v>
      </c>
      <c r="O948">
        <v>-5.9642999999999996E-3</v>
      </c>
      <c r="P948">
        <v>2.44038E-2</v>
      </c>
      <c r="Q948">
        <v>4.5436699999999997E-2</v>
      </c>
      <c r="R948">
        <v>6.6469600000000004E-2</v>
      </c>
      <c r="S948">
        <v>9.6837699999999999E-2</v>
      </c>
      <c r="T948">
        <v>15</v>
      </c>
      <c r="U948">
        <v>18</v>
      </c>
    </row>
    <row r="949" spans="1:21">
      <c r="A949" s="12">
        <v>41515</v>
      </c>
      <c r="B949" s="13">
        <v>4</v>
      </c>
      <c r="C949" t="s">
        <v>39</v>
      </c>
      <c r="D949" t="s">
        <v>35</v>
      </c>
      <c r="E949" t="str">
        <f t="shared" si="14"/>
        <v>415154Average Per TonAll</v>
      </c>
      <c r="F949">
        <v>0.18049319999999999</v>
      </c>
      <c r="G949">
        <v>0.1857627</v>
      </c>
      <c r="H949">
        <v>0.1876756</v>
      </c>
      <c r="I949">
        <v>68.612799999999993</v>
      </c>
      <c r="J949">
        <v>-7.4980999999999997E-3</v>
      </c>
      <c r="K949">
        <v>4.5099999999999998E-5</v>
      </c>
      <c r="L949">
        <v>5.2694999999999999E-3</v>
      </c>
      <c r="M949">
        <v>1.04939E-2</v>
      </c>
      <c r="N949">
        <v>1.80371E-2</v>
      </c>
      <c r="O949">
        <v>-5.5852000000000002E-3</v>
      </c>
      <c r="P949">
        <v>1.9580000000000001E-3</v>
      </c>
      <c r="Q949">
        <v>7.1824000000000002E-3</v>
      </c>
      <c r="R949">
        <v>1.2406800000000001E-2</v>
      </c>
      <c r="S949">
        <v>1.9949999999999999E-2</v>
      </c>
      <c r="T949">
        <v>15</v>
      </c>
      <c r="U949">
        <v>18</v>
      </c>
    </row>
    <row r="950" spans="1:21">
      <c r="A950" s="12">
        <v>41515</v>
      </c>
      <c r="B950" s="13">
        <v>5</v>
      </c>
      <c r="C950" t="s">
        <v>38</v>
      </c>
      <c r="D950" t="s">
        <v>35</v>
      </c>
      <c r="E950" t="str">
        <f t="shared" si="14"/>
        <v>415155Average Per DeviceAll</v>
      </c>
      <c r="F950">
        <v>0.61224639999999997</v>
      </c>
      <c r="G950">
        <v>0.63436650000000006</v>
      </c>
      <c r="H950">
        <v>0.63603480000000001</v>
      </c>
      <c r="I950">
        <v>68.612799999999993</v>
      </c>
      <c r="J950">
        <v>-2.0050399999999999E-2</v>
      </c>
      <c r="K950">
        <v>4.8641999999999999E-3</v>
      </c>
      <c r="L950">
        <v>2.21201E-2</v>
      </c>
      <c r="M950">
        <v>3.9375899999999998E-2</v>
      </c>
      <c r="N950">
        <v>6.4290600000000003E-2</v>
      </c>
      <c r="O950">
        <v>-1.8382099999999998E-2</v>
      </c>
      <c r="P950">
        <v>6.5326000000000004E-3</v>
      </c>
      <c r="Q950">
        <v>2.3788400000000001E-2</v>
      </c>
      <c r="R950">
        <v>4.1044200000000003E-2</v>
      </c>
      <c r="S950">
        <v>6.5958900000000001E-2</v>
      </c>
      <c r="T950">
        <v>15</v>
      </c>
      <c r="U950">
        <v>18</v>
      </c>
    </row>
    <row r="951" spans="1:21">
      <c r="A951" s="12">
        <v>41515</v>
      </c>
      <c r="B951" s="13">
        <v>5</v>
      </c>
      <c r="C951" t="s">
        <v>37</v>
      </c>
      <c r="D951" t="s">
        <v>35</v>
      </c>
      <c r="E951" t="str">
        <f t="shared" si="14"/>
        <v>415155Average Per PremiseAll</v>
      </c>
      <c r="F951">
        <v>0.69809540000000003</v>
      </c>
      <c r="G951">
        <v>0.71789259999999999</v>
      </c>
      <c r="H951">
        <v>0.72600540000000002</v>
      </c>
      <c r="I951">
        <v>68.612799999999993</v>
      </c>
      <c r="J951">
        <v>-2.9061799999999999E-2</v>
      </c>
      <c r="K951">
        <v>-1.9560000000000001E-4</v>
      </c>
      <c r="L951">
        <v>1.9797100000000002E-2</v>
      </c>
      <c r="M951">
        <v>3.9789900000000003E-2</v>
      </c>
      <c r="N951">
        <v>6.8656099999999998E-2</v>
      </c>
      <c r="O951">
        <v>-2.0948999999999999E-2</v>
      </c>
      <c r="P951">
        <v>7.9173000000000004E-3</v>
      </c>
      <c r="Q951">
        <v>2.7910000000000001E-2</v>
      </c>
      <c r="R951">
        <v>4.7902699999999999E-2</v>
      </c>
      <c r="S951">
        <v>7.6769000000000004E-2</v>
      </c>
      <c r="T951">
        <v>15</v>
      </c>
      <c r="U951">
        <v>18</v>
      </c>
    </row>
    <row r="952" spans="1:21">
      <c r="A952" s="12">
        <v>41515</v>
      </c>
      <c r="B952" s="13">
        <v>5</v>
      </c>
      <c r="C952" t="s">
        <v>39</v>
      </c>
      <c r="D952" t="s">
        <v>35</v>
      </c>
      <c r="E952" t="str">
        <f t="shared" si="14"/>
        <v>415155Average Per TonAll</v>
      </c>
      <c r="F952">
        <v>0.17585000000000001</v>
      </c>
      <c r="G952">
        <v>0.179533</v>
      </c>
      <c r="H952">
        <v>0.18138170000000001</v>
      </c>
      <c r="I952">
        <v>68.612799999999993</v>
      </c>
      <c r="J952">
        <v>-8.2208999999999997E-3</v>
      </c>
      <c r="K952">
        <v>-1.188E-3</v>
      </c>
      <c r="L952">
        <v>3.6830000000000001E-3</v>
      </c>
      <c r="M952">
        <v>8.5540000000000008E-3</v>
      </c>
      <c r="N952">
        <v>1.5587E-2</v>
      </c>
      <c r="O952">
        <v>-6.3721999999999997E-3</v>
      </c>
      <c r="P952">
        <v>6.6080000000000002E-4</v>
      </c>
      <c r="Q952">
        <v>5.5317999999999999E-3</v>
      </c>
      <c r="R952">
        <v>1.04028E-2</v>
      </c>
      <c r="S952">
        <v>1.7435699999999998E-2</v>
      </c>
      <c r="T952">
        <v>15</v>
      </c>
      <c r="U952">
        <v>18</v>
      </c>
    </row>
    <row r="953" spans="1:21">
      <c r="A953" s="12">
        <v>41515</v>
      </c>
      <c r="B953" s="13">
        <v>6</v>
      </c>
      <c r="C953" t="s">
        <v>38</v>
      </c>
      <c r="D953" t="s">
        <v>35</v>
      </c>
      <c r="E953" t="str">
        <f t="shared" si="14"/>
        <v>415156Average Per DeviceAll</v>
      </c>
      <c r="F953">
        <v>0.64343550000000005</v>
      </c>
      <c r="G953">
        <v>0.64637339999999999</v>
      </c>
      <c r="H953">
        <v>0.64807329999999996</v>
      </c>
      <c r="I953">
        <v>67.922300000000007</v>
      </c>
      <c r="J953">
        <v>-3.5512200000000001E-2</v>
      </c>
      <c r="K953">
        <v>-1.27955E-2</v>
      </c>
      <c r="L953">
        <v>2.9378999999999998E-3</v>
      </c>
      <c r="M953">
        <v>1.8671400000000001E-2</v>
      </c>
      <c r="N953">
        <v>4.1388000000000001E-2</v>
      </c>
      <c r="O953">
        <v>-3.3812300000000003E-2</v>
      </c>
      <c r="P953">
        <v>-1.10957E-2</v>
      </c>
      <c r="Q953">
        <v>4.6378000000000001E-3</v>
      </c>
      <c r="R953">
        <v>2.0371199999999999E-2</v>
      </c>
      <c r="S953">
        <v>4.3087800000000002E-2</v>
      </c>
      <c r="T953">
        <v>15</v>
      </c>
      <c r="U953">
        <v>18</v>
      </c>
    </row>
    <row r="954" spans="1:21">
      <c r="A954" s="12">
        <v>41515</v>
      </c>
      <c r="B954" s="13">
        <v>6</v>
      </c>
      <c r="C954" t="s">
        <v>37</v>
      </c>
      <c r="D954" t="s">
        <v>35</v>
      </c>
      <c r="E954" t="str">
        <f t="shared" si="14"/>
        <v>415156Average Per PremiseAll</v>
      </c>
      <c r="F954">
        <v>0.72538539999999996</v>
      </c>
      <c r="G954">
        <v>0.73207869999999997</v>
      </c>
      <c r="H954">
        <v>0.74035189999999995</v>
      </c>
      <c r="I954">
        <v>67.922300000000007</v>
      </c>
      <c r="J954">
        <v>-3.7798400000000003E-2</v>
      </c>
      <c r="K954">
        <v>-1.15123E-2</v>
      </c>
      <c r="L954">
        <v>6.6933000000000001E-3</v>
      </c>
      <c r="M954">
        <v>2.4898900000000002E-2</v>
      </c>
      <c r="N954">
        <v>5.1185000000000001E-2</v>
      </c>
      <c r="O954">
        <v>-2.9525200000000001E-2</v>
      </c>
      <c r="P954">
        <v>-3.2391E-3</v>
      </c>
      <c r="Q954">
        <v>1.4966500000000001E-2</v>
      </c>
      <c r="R954">
        <v>3.3172100000000003E-2</v>
      </c>
      <c r="S954">
        <v>5.94581E-2</v>
      </c>
      <c r="T954">
        <v>15</v>
      </c>
      <c r="U954">
        <v>18</v>
      </c>
    </row>
    <row r="955" spans="1:21">
      <c r="A955" s="12">
        <v>41515</v>
      </c>
      <c r="B955" s="13">
        <v>6</v>
      </c>
      <c r="C955" t="s">
        <v>39</v>
      </c>
      <c r="D955" t="s">
        <v>35</v>
      </c>
      <c r="E955" t="str">
        <f t="shared" si="14"/>
        <v>415156Average Per TonAll</v>
      </c>
      <c r="F955">
        <v>0.1841062</v>
      </c>
      <c r="G955">
        <v>0.18400620000000001</v>
      </c>
      <c r="H955">
        <v>0.18590100000000001</v>
      </c>
      <c r="I955">
        <v>67.922300000000007</v>
      </c>
      <c r="J955">
        <v>-1.1249200000000001E-2</v>
      </c>
      <c r="K955">
        <v>-4.6622E-3</v>
      </c>
      <c r="L955">
        <v>-1E-4</v>
      </c>
      <c r="M955">
        <v>4.4621000000000001E-3</v>
      </c>
      <c r="N955">
        <v>1.1049099999999999E-2</v>
      </c>
      <c r="O955">
        <v>-9.3544000000000006E-3</v>
      </c>
      <c r="P955">
        <v>-2.7674000000000002E-3</v>
      </c>
      <c r="Q955">
        <v>1.7948E-3</v>
      </c>
      <c r="R955">
        <v>6.3569000000000004E-3</v>
      </c>
      <c r="S955">
        <v>1.2944000000000001E-2</v>
      </c>
      <c r="T955">
        <v>15</v>
      </c>
      <c r="U955">
        <v>18</v>
      </c>
    </row>
    <row r="956" spans="1:21">
      <c r="A956" s="12">
        <v>41515</v>
      </c>
      <c r="B956" s="13">
        <v>7</v>
      </c>
      <c r="C956" t="s">
        <v>38</v>
      </c>
      <c r="D956" t="s">
        <v>35</v>
      </c>
      <c r="E956" t="str">
        <f t="shared" si="14"/>
        <v>415157Average Per DeviceAll</v>
      </c>
      <c r="F956">
        <v>0.73541000000000001</v>
      </c>
      <c r="G956">
        <v>0.74591879999999999</v>
      </c>
      <c r="H956">
        <v>0.7478804</v>
      </c>
      <c r="I956">
        <v>69.058999999999997</v>
      </c>
      <c r="J956">
        <v>-3.12114E-2</v>
      </c>
      <c r="K956">
        <v>-6.5627999999999997E-3</v>
      </c>
      <c r="L956">
        <v>1.05088E-2</v>
      </c>
      <c r="M956">
        <v>2.7580299999999999E-2</v>
      </c>
      <c r="N956">
        <v>5.2228999999999998E-2</v>
      </c>
      <c r="O956">
        <v>-2.9249799999999999E-2</v>
      </c>
      <c r="P956">
        <v>-4.6011000000000003E-3</v>
      </c>
      <c r="Q956">
        <v>1.24704E-2</v>
      </c>
      <c r="R956">
        <v>2.9541999999999999E-2</v>
      </c>
      <c r="S956">
        <v>5.4190599999999998E-2</v>
      </c>
      <c r="T956">
        <v>15</v>
      </c>
      <c r="U956">
        <v>18</v>
      </c>
    </row>
    <row r="957" spans="1:21">
      <c r="A957" s="12">
        <v>41515</v>
      </c>
      <c r="B957" s="13">
        <v>7</v>
      </c>
      <c r="C957" t="s">
        <v>37</v>
      </c>
      <c r="D957" t="s">
        <v>35</v>
      </c>
      <c r="E957" t="str">
        <f t="shared" si="14"/>
        <v>415157Average Per PremiseAll</v>
      </c>
      <c r="F957">
        <v>0.82494319999999999</v>
      </c>
      <c r="G957">
        <v>0.84778880000000001</v>
      </c>
      <c r="H957">
        <v>0.85736950000000001</v>
      </c>
      <c r="I957">
        <v>69.058999999999997</v>
      </c>
      <c r="J957">
        <v>-2.5616199999999999E-2</v>
      </c>
      <c r="K957">
        <v>3.0154000000000001E-3</v>
      </c>
      <c r="L957">
        <v>2.2845600000000001E-2</v>
      </c>
      <c r="M957">
        <v>4.2675699999999997E-2</v>
      </c>
      <c r="N957">
        <v>7.1307300000000004E-2</v>
      </c>
      <c r="O957">
        <v>-1.6035399999999998E-2</v>
      </c>
      <c r="P957">
        <v>1.25962E-2</v>
      </c>
      <c r="Q957">
        <v>3.2426400000000001E-2</v>
      </c>
      <c r="R957">
        <v>5.2256499999999997E-2</v>
      </c>
      <c r="S957">
        <v>8.0888100000000004E-2</v>
      </c>
      <c r="T957">
        <v>15</v>
      </c>
      <c r="U957">
        <v>18</v>
      </c>
    </row>
    <row r="958" spans="1:21">
      <c r="A958" s="12">
        <v>41515</v>
      </c>
      <c r="B958" s="13">
        <v>7</v>
      </c>
      <c r="C958" t="s">
        <v>39</v>
      </c>
      <c r="D958" t="s">
        <v>35</v>
      </c>
      <c r="E958" t="str">
        <f t="shared" si="14"/>
        <v>415157Average Per TonAll</v>
      </c>
      <c r="F958">
        <v>0.20823739999999999</v>
      </c>
      <c r="G958">
        <v>0.2121133</v>
      </c>
      <c r="H958">
        <v>0.2142975</v>
      </c>
      <c r="I958">
        <v>69.058999999999997</v>
      </c>
      <c r="J958">
        <v>-8.0894000000000001E-3</v>
      </c>
      <c r="K958">
        <v>-1.0202E-3</v>
      </c>
      <c r="L958">
        <v>3.8758999999999998E-3</v>
      </c>
      <c r="M958">
        <v>8.7720000000000003E-3</v>
      </c>
      <c r="N958">
        <v>1.5841299999999999E-2</v>
      </c>
      <c r="O958">
        <v>-5.9052000000000002E-3</v>
      </c>
      <c r="P958">
        <v>1.1640000000000001E-3</v>
      </c>
      <c r="Q958">
        <v>6.0602E-3</v>
      </c>
      <c r="R958">
        <v>1.09563E-2</v>
      </c>
      <c r="S958">
        <v>1.80255E-2</v>
      </c>
      <c r="T958">
        <v>15</v>
      </c>
      <c r="U958">
        <v>18</v>
      </c>
    </row>
    <row r="959" spans="1:21">
      <c r="A959" s="12">
        <v>41515</v>
      </c>
      <c r="B959" s="13">
        <v>8</v>
      </c>
      <c r="C959" t="s">
        <v>38</v>
      </c>
      <c r="D959" t="s">
        <v>35</v>
      </c>
      <c r="E959" t="str">
        <f t="shared" si="14"/>
        <v>415158Average Per DeviceAll</v>
      </c>
      <c r="F959">
        <v>0.74416360000000004</v>
      </c>
      <c r="G959">
        <v>0.7806419</v>
      </c>
      <c r="H959">
        <v>0.78269480000000002</v>
      </c>
      <c r="I959">
        <v>72.639799999999994</v>
      </c>
      <c r="J959">
        <v>-6.6005999999999999E-3</v>
      </c>
      <c r="K959">
        <v>1.8850700000000001E-2</v>
      </c>
      <c r="L959">
        <v>3.6478200000000002E-2</v>
      </c>
      <c r="M959">
        <v>5.41057E-2</v>
      </c>
      <c r="N959">
        <v>7.9557000000000003E-2</v>
      </c>
      <c r="O959">
        <v>-4.5475999999999997E-3</v>
      </c>
      <c r="P959">
        <v>2.0903700000000001E-2</v>
      </c>
      <c r="Q959">
        <v>3.8531200000000002E-2</v>
      </c>
      <c r="R959">
        <v>5.6158699999999999E-2</v>
      </c>
      <c r="S959">
        <v>8.1610000000000002E-2</v>
      </c>
      <c r="T959">
        <v>15</v>
      </c>
      <c r="U959">
        <v>18</v>
      </c>
    </row>
    <row r="960" spans="1:21">
      <c r="A960" s="12">
        <v>41515</v>
      </c>
      <c r="B960" s="13">
        <v>8</v>
      </c>
      <c r="C960" t="s">
        <v>37</v>
      </c>
      <c r="D960" t="s">
        <v>35</v>
      </c>
      <c r="E960" t="str">
        <f t="shared" si="14"/>
        <v>415158Average Per PremiseAll</v>
      </c>
      <c r="F960">
        <v>0.84315779999999996</v>
      </c>
      <c r="G960">
        <v>0.8830751</v>
      </c>
      <c r="H960">
        <v>0.89305469999999998</v>
      </c>
      <c r="I960">
        <v>72.639799999999994</v>
      </c>
      <c r="J960">
        <v>-1.03739E-2</v>
      </c>
      <c r="K960">
        <v>1.9338500000000002E-2</v>
      </c>
      <c r="L960">
        <v>3.9917300000000003E-2</v>
      </c>
      <c r="M960">
        <v>6.0496000000000001E-2</v>
      </c>
      <c r="N960">
        <v>9.0208499999999997E-2</v>
      </c>
      <c r="O960">
        <v>-3.9429999999999999E-4</v>
      </c>
      <c r="P960">
        <v>2.93181E-2</v>
      </c>
      <c r="Q960">
        <v>4.9896799999999998E-2</v>
      </c>
      <c r="R960">
        <v>7.0475599999999999E-2</v>
      </c>
      <c r="S960">
        <v>0.100188</v>
      </c>
      <c r="T960">
        <v>15</v>
      </c>
      <c r="U960">
        <v>18</v>
      </c>
    </row>
    <row r="961" spans="1:21">
      <c r="A961" s="12">
        <v>41515</v>
      </c>
      <c r="B961" s="13">
        <v>8</v>
      </c>
      <c r="C961" t="s">
        <v>39</v>
      </c>
      <c r="D961" t="s">
        <v>35</v>
      </c>
      <c r="E961" t="str">
        <f t="shared" si="14"/>
        <v>415158Average Per TonAll</v>
      </c>
      <c r="F961">
        <v>0.2127868</v>
      </c>
      <c r="G961">
        <v>0.2208745</v>
      </c>
      <c r="H961">
        <v>0.22314899999999999</v>
      </c>
      <c r="I961">
        <v>72.639799999999994</v>
      </c>
      <c r="J961">
        <v>-4.3447E-3</v>
      </c>
      <c r="K961">
        <v>3.0005000000000001E-3</v>
      </c>
      <c r="L961">
        <v>8.0877999999999992E-3</v>
      </c>
      <c r="M961">
        <v>1.3174999999999999E-2</v>
      </c>
      <c r="N961">
        <v>2.0520199999999999E-2</v>
      </c>
      <c r="O961">
        <v>-2.0701999999999999E-3</v>
      </c>
      <c r="P961">
        <v>5.2750000000000002E-3</v>
      </c>
      <c r="Q961">
        <v>1.03622E-2</v>
      </c>
      <c r="R961">
        <v>1.54495E-2</v>
      </c>
      <c r="S961">
        <v>2.2794700000000001E-2</v>
      </c>
      <c r="T961">
        <v>15</v>
      </c>
      <c r="U961">
        <v>18</v>
      </c>
    </row>
    <row r="962" spans="1:21">
      <c r="A962" s="12">
        <v>41515</v>
      </c>
      <c r="B962" s="13">
        <v>9</v>
      </c>
      <c r="C962" t="s">
        <v>38</v>
      </c>
      <c r="D962" t="s">
        <v>35</v>
      </c>
      <c r="E962" t="str">
        <f t="shared" si="14"/>
        <v>415159Average Per DeviceAll</v>
      </c>
      <c r="F962">
        <v>0.79022199999999998</v>
      </c>
      <c r="G962">
        <v>0.82442150000000003</v>
      </c>
      <c r="H962">
        <v>0.82658960000000004</v>
      </c>
      <c r="I962">
        <v>77.079899999999995</v>
      </c>
      <c r="J962">
        <v>-1.8686100000000001E-2</v>
      </c>
      <c r="K962">
        <v>1.25592E-2</v>
      </c>
      <c r="L962" s="1">
        <v>3.4199500000000001E-2</v>
      </c>
      <c r="M962" s="1">
        <v>5.5839899999999998E-2</v>
      </c>
      <c r="N962">
        <v>8.7085200000000001E-2</v>
      </c>
      <c r="O962">
        <v>-1.6518000000000001E-2</v>
      </c>
      <c r="P962">
        <v>1.47273E-2</v>
      </c>
      <c r="Q962">
        <v>3.6367700000000003E-2</v>
      </c>
      <c r="R962">
        <v>5.8007999999999997E-2</v>
      </c>
      <c r="S962">
        <v>8.9253299999999994E-2</v>
      </c>
      <c r="T962">
        <v>15</v>
      </c>
      <c r="U962">
        <v>18</v>
      </c>
    </row>
    <row r="963" spans="1:21">
      <c r="A963" s="12">
        <v>41515</v>
      </c>
      <c r="B963" s="13">
        <v>9</v>
      </c>
      <c r="C963" t="s">
        <v>37</v>
      </c>
      <c r="D963" t="s">
        <v>35</v>
      </c>
      <c r="E963" t="str">
        <f t="shared" ref="E963:E1026" si="15">CONCATENATE(A963,B963,C963,D963)</f>
        <v>415159Average Per PremiseAll</v>
      </c>
      <c r="F963">
        <v>0.89738079999999998</v>
      </c>
      <c r="G963">
        <v>0.92116500000000001</v>
      </c>
      <c r="H963">
        <v>0.93157509999999999</v>
      </c>
      <c r="I963">
        <v>77.079899999999995</v>
      </c>
      <c r="J963">
        <v>-3.7162000000000001E-2</v>
      </c>
      <c r="K963">
        <v>-1.1544000000000001E-3</v>
      </c>
      <c r="L963" s="1">
        <v>2.3784300000000001E-2</v>
      </c>
      <c r="M963" s="1">
        <v>4.8723000000000002E-2</v>
      </c>
      <c r="N963">
        <v>8.47305E-2</v>
      </c>
      <c r="O963">
        <v>-2.6751899999999999E-2</v>
      </c>
      <c r="P963">
        <v>9.2555999999999992E-3</v>
      </c>
      <c r="Q963">
        <v>3.4194299999999997E-2</v>
      </c>
      <c r="R963">
        <v>5.9132999999999998E-2</v>
      </c>
      <c r="S963">
        <v>9.5140500000000003E-2</v>
      </c>
      <c r="T963">
        <v>15</v>
      </c>
      <c r="U963">
        <v>18</v>
      </c>
    </row>
    <row r="964" spans="1:21">
      <c r="A964" s="12">
        <v>41515</v>
      </c>
      <c r="B964" s="13">
        <v>9</v>
      </c>
      <c r="C964" t="s">
        <v>39</v>
      </c>
      <c r="D964" t="s">
        <v>35</v>
      </c>
      <c r="E964" t="str">
        <f t="shared" si="15"/>
        <v>415159Average Per TonAll</v>
      </c>
      <c r="F964">
        <v>0.22388240000000001</v>
      </c>
      <c r="G964">
        <v>0.2333858</v>
      </c>
      <c r="H964">
        <v>0.2357891</v>
      </c>
      <c r="I964">
        <v>77.079899999999995</v>
      </c>
      <c r="J964">
        <v>-5.3492000000000001E-3</v>
      </c>
      <c r="K964">
        <v>3.4259E-3</v>
      </c>
      <c r="L964" s="1">
        <v>9.5034999999999998E-3</v>
      </c>
      <c r="M964" s="1">
        <v>1.5580999999999999E-2</v>
      </c>
      <c r="N964">
        <v>2.4356099999999999E-2</v>
      </c>
      <c r="O964">
        <v>-2.9459E-3</v>
      </c>
      <c r="P964">
        <v>5.8291999999999997E-3</v>
      </c>
      <c r="Q964">
        <v>1.19068E-2</v>
      </c>
      <c r="R964">
        <v>1.7984300000000002E-2</v>
      </c>
      <c r="S964">
        <v>2.6759399999999999E-2</v>
      </c>
      <c r="T964">
        <v>15</v>
      </c>
      <c r="U964">
        <v>18</v>
      </c>
    </row>
    <row r="965" spans="1:21">
      <c r="A965" s="12">
        <v>41515</v>
      </c>
      <c r="B965" s="13">
        <v>10</v>
      </c>
      <c r="C965" t="s">
        <v>38</v>
      </c>
      <c r="D965" t="s">
        <v>35</v>
      </c>
      <c r="E965" t="str">
        <f t="shared" si="15"/>
        <v>4151510Average Per DeviceAll</v>
      </c>
      <c r="F965">
        <v>0.85166759999999997</v>
      </c>
      <c r="G965">
        <v>0.84570780000000001</v>
      </c>
      <c r="H965">
        <v>0.84793189999999996</v>
      </c>
      <c r="I965">
        <v>80.531700000000001</v>
      </c>
      <c r="J965">
        <v>-6.9453699999999993E-2</v>
      </c>
      <c r="K965">
        <v>-3.1940999999999997E-2</v>
      </c>
      <c r="L965" s="1">
        <v>-5.9597000000000001E-3</v>
      </c>
      <c r="M965" s="1">
        <v>2.0021500000000001E-2</v>
      </c>
      <c r="N965">
        <v>5.7534200000000001E-2</v>
      </c>
      <c r="O965">
        <v>-6.72296E-2</v>
      </c>
      <c r="P965">
        <v>-2.9716900000000001E-2</v>
      </c>
      <c r="Q965">
        <v>-3.7356999999999998E-3</v>
      </c>
      <c r="R965">
        <v>2.2245600000000001E-2</v>
      </c>
      <c r="S965">
        <v>5.97583E-2</v>
      </c>
      <c r="T965">
        <v>15</v>
      </c>
      <c r="U965">
        <v>18</v>
      </c>
    </row>
    <row r="966" spans="1:21">
      <c r="A966" s="12">
        <v>41515</v>
      </c>
      <c r="B966" s="13">
        <v>10</v>
      </c>
      <c r="C966" t="s">
        <v>37</v>
      </c>
      <c r="D966" t="s">
        <v>35</v>
      </c>
      <c r="E966" t="str">
        <f t="shared" si="15"/>
        <v>4151510Average Per PremiseAll</v>
      </c>
      <c r="F966">
        <v>0.96517470000000005</v>
      </c>
      <c r="G966">
        <v>0.94185750000000001</v>
      </c>
      <c r="H966">
        <v>0.9525013</v>
      </c>
      <c r="I966">
        <v>80.531700000000001</v>
      </c>
      <c r="J966">
        <v>-9.7669099999999995E-2</v>
      </c>
      <c r="K966">
        <v>-5.3741499999999998E-2</v>
      </c>
      <c r="L966" s="1">
        <v>-2.3317299999999999E-2</v>
      </c>
      <c r="M966" s="1">
        <v>7.1069000000000002E-3</v>
      </c>
      <c r="N966">
        <v>5.1034599999999999E-2</v>
      </c>
      <c r="O966">
        <v>-8.70253E-2</v>
      </c>
      <c r="P966">
        <v>-4.30976E-2</v>
      </c>
      <c r="Q966">
        <v>-1.26734E-2</v>
      </c>
      <c r="R966">
        <v>1.7750700000000001E-2</v>
      </c>
      <c r="S966">
        <v>6.1678400000000001E-2</v>
      </c>
      <c r="T966">
        <v>15</v>
      </c>
      <c r="U966">
        <v>18</v>
      </c>
    </row>
    <row r="967" spans="1:21">
      <c r="A967" s="12">
        <v>41515</v>
      </c>
      <c r="B967" s="13">
        <v>10</v>
      </c>
      <c r="C967" t="s">
        <v>39</v>
      </c>
      <c r="D967" t="s">
        <v>35</v>
      </c>
      <c r="E967" t="str">
        <f t="shared" si="15"/>
        <v>4151510Average Per TonAll</v>
      </c>
      <c r="F967">
        <v>0.24038409999999999</v>
      </c>
      <c r="G967">
        <v>0.2410863</v>
      </c>
      <c r="H967">
        <v>0.2435689</v>
      </c>
      <c r="I967">
        <v>80.531700000000001</v>
      </c>
      <c r="J967">
        <v>-1.7054699999999999E-2</v>
      </c>
      <c r="K967">
        <v>-6.5637999999999998E-3</v>
      </c>
      <c r="L967" s="1">
        <v>7.0220000000000005E-4</v>
      </c>
      <c r="M967" s="1">
        <v>7.9681999999999999E-3</v>
      </c>
      <c r="N967">
        <v>1.8459E-2</v>
      </c>
      <c r="O967">
        <v>-1.4572099999999999E-2</v>
      </c>
      <c r="P967">
        <v>-4.0812000000000001E-3</v>
      </c>
      <c r="Q967">
        <v>3.1847999999999998E-3</v>
      </c>
      <c r="R967">
        <v>1.04507E-2</v>
      </c>
      <c r="S967">
        <v>2.0941600000000001E-2</v>
      </c>
      <c r="T967">
        <v>15</v>
      </c>
      <c r="U967">
        <v>18</v>
      </c>
    </row>
    <row r="968" spans="1:21">
      <c r="A968" s="12">
        <v>41515</v>
      </c>
      <c r="B968" s="13">
        <v>11</v>
      </c>
      <c r="C968" t="s">
        <v>38</v>
      </c>
      <c r="D968" t="s">
        <v>35</v>
      </c>
      <c r="E968" t="str">
        <f t="shared" si="15"/>
        <v>4151511Average Per DeviceAll</v>
      </c>
      <c r="F968">
        <v>0.99600520000000003</v>
      </c>
      <c r="G968">
        <v>1.0181830000000001</v>
      </c>
      <c r="H968">
        <v>1.0208600000000001</v>
      </c>
      <c r="I968">
        <v>84.599500000000006</v>
      </c>
      <c r="J968">
        <v>-5.9046700000000001E-2</v>
      </c>
      <c r="K968">
        <v>-1.10589E-2</v>
      </c>
      <c r="L968" s="1">
        <v>2.21773E-2</v>
      </c>
      <c r="M968" s="1">
        <v>5.5413499999999997E-2</v>
      </c>
      <c r="N968">
        <v>0.1034013</v>
      </c>
      <c r="O968">
        <v>-5.6369000000000002E-2</v>
      </c>
      <c r="P968">
        <v>-8.3812000000000001E-3</v>
      </c>
      <c r="Q968">
        <v>2.4854999999999999E-2</v>
      </c>
      <c r="R968">
        <v>5.8091200000000003E-2</v>
      </c>
      <c r="S968">
        <v>0.10607900000000001</v>
      </c>
      <c r="T968">
        <v>15</v>
      </c>
      <c r="U968">
        <v>18</v>
      </c>
    </row>
    <row r="969" spans="1:21">
      <c r="A969" s="12">
        <v>41515</v>
      </c>
      <c r="B969" s="13">
        <v>11</v>
      </c>
      <c r="C969" t="s">
        <v>37</v>
      </c>
      <c r="D969" t="s">
        <v>35</v>
      </c>
      <c r="E969" t="str">
        <f t="shared" si="15"/>
        <v>4151511Average Per PremiseAll</v>
      </c>
      <c r="F969">
        <v>1.123702</v>
      </c>
      <c r="G969">
        <v>1.1316550000000001</v>
      </c>
      <c r="H969">
        <v>1.144444</v>
      </c>
      <c r="I969">
        <v>84.599500000000006</v>
      </c>
      <c r="J969">
        <v>-8.4071800000000002E-2</v>
      </c>
      <c r="K969">
        <v>-2.9702699999999999E-2</v>
      </c>
      <c r="L969" s="1">
        <v>7.9533E-3</v>
      </c>
      <c r="M969" s="1">
        <v>4.5609200000000003E-2</v>
      </c>
      <c r="N969">
        <v>9.9978399999999995E-2</v>
      </c>
      <c r="O969">
        <v>-7.1283100000000002E-2</v>
      </c>
      <c r="P969">
        <v>-1.6913899999999999E-2</v>
      </c>
      <c r="Q969">
        <v>2.0742099999999999E-2</v>
      </c>
      <c r="R969">
        <v>5.8397999999999999E-2</v>
      </c>
      <c r="S969">
        <v>0.1127672</v>
      </c>
      <c r="T969">
        <v>15</v>
      </c>
      <c r="U969">
        <v>18</v>
      </c>
    </row>
    <row r="970" spans="1:21">
      <c r="A970" s="12">
        <v>41515</v>
      </c>
      <c r="B970" s="13">
        <v>11</v>
      </c>
      <c r="C970" t="s">
        <v>39</v>
      </c>
      <c r="D970" t="s">
        <v>35</v>
      </c>
      <c r="E970" t="str">
        <f t="shared" si="15"/>
        <v>4151511Average Per TonAll</v>
      </c>
      <c r="F970">
        <v>0.282605</v>
      </c>
      <c r="G970">
        <v>0.29045989999999999</v>
      </c>
      <c r="H970">
        <v>0.29345090000000001</v>
      </c>
      <c r="I970">
        <v>84.599500000000006</v>
      </c>
      <c r="J970">
        <v>-1.4765800000000001E-2</v>
      </c>
      <c r="K970">
        <v>-1.4013000000000001E-3</v>
      </c>
      <c r="L970" s="1">
        <v>7.8548000000000003E-3</v>
      </c>
      <c r="M970" s="1">
        <v>1.7111000000000001E-2</v>
      </c>
      <c r="N970">
        <v>3.0475499999999999E-2</v>
      </c>
      <c r="O970">
        <v>-1.17748E-2</v>
      </c>
      <c r="P970">
        <v>1.5897000000000001E-3</v>
      </c>
      <c r="Q970">
        <v>1.08459E-2</v>
      </c>
      <c r="R970">
        <v>2.0101999999999998E-2</v>
      </c>
      <c r="S970">
        <v>3.3466500000000003E-2</v>
      </c>
      <c r="T970">
        <v>15</v>
      </c>
      <c r="U970">
        <v>18</v>
      </c>
    </row>
    <row r="971" spans="1:21">
      <c r="A971" s="12">
        <v>41515</v>
      </c>
      <c r="B971" s="13">
        <v>12</v>
      </c>
      <c r="C971" t="s">
        <v>38</v>
      </c>
      <c r="D971" t="s">
        <v>35</v>
      </c>
      <c r="E971" t="str">
        <f t="shared" si="15"/>
        <v>4151512Average Per DeviceAll</v>
      </c>
      <c r="F971">
        <v>1.1302449999999999</v>
      </c>
      <c r="G971">
        <v>1.157648</v>
      </c>
      <c r="H971">
        <v>1.160693</v>
      </c>
      <c r="I971">
        <v>86.441999999999993</v>
      </c>
      <c r="J971">
        <v>-5.7689400000000002E-2</v>
      </c>
      <c r="K971">
        <v>-7.4159999999999998E-3</v>
      </c>
      <c r="L971" s="1">
        <v>2.7403199999999999E-2</v>
      </c>
      <c r="M971" s="1">
        <v>6.22225E-2</v>
      </c>
      <c r="N971">
        <v>0.1124959</v>
      </c>
      <c r="O971">
        <v>-5.4644900000000003E-2</v>
      </c>
      <c r="P971">
        <v>-4.3715000000000004E-3</v>
      </c>
      <c r="Q971">
        <v>3.0447700000000001E-2</v>
      </c>
      <c r="R971">
        <v>6.5266900000000003E-2</v>
      </c>
      <c r="S971">
        <v>0.1155404</v>
      </c>
      <c r="T971">
        <v>15</v>
      </c>
      <c r="U971">
        <v>18</v>
      </c>
    </row>
    <row r="972" spans="1:21">
      <c r="A972" s="12">
        <v>41515</v>
      </c>
      <c r="B972" s="13">
        <v>12</v>
      </c>
      <c r="C972" t="s">
        <v>37</v>
      </c>
      <c r="D972" t="s">
        <v>35</v>
      </c>
      <c r="E972" t="str">
        <f t="shared" si="15"/>
        <v>4151512Average Per PremiseAll</v>
      </c>
      <c r="F972">
        <v>1.2638370000000001</v>
      </c>
      <c r="G972">
        <v>1.2970219999999999</v>
      </c>
      <c r="H972">
        <v>1.31168</v>
      </c>
      <c r="I972">
        <v>86.441999999999993</v>
      </c>
      <c r="J972">
        <v>-6.2023099999999998E-2</v>
      </c>
      <c r="K972">
        <v>-5.7732E-3</v>
      </c>
      <c r="L972" s="1">
        <v>3.3185199999999998E-2</v>
      </c>
      <c r="M972" s="1">
        <v>7.2143700000000005E-2</v>
      </c>
      <c r="N972">
        <v>0.12839349999999999</v>
      </c>
      <c r="O972">
        <v>-4.7365600000000001E-2</v>
      </c>
      <c r="P972">
        <v>8.8842999999999995E-3</v>
      </c>
      <c r="Q972">
        <v>4.7842700000000002E-2</v>
      </c>
      <c r="R972">
        <v>8.6801199999999995E-2</v>
      </c>
      <c r="S972">
        <v>0.14305100000000001</v>
      </c>
      <c r="T972">
        <v>15</v>
      </c>
      <c r="U972">
        <v>18</v>
      </c>
    </row>
    <row r="973" spans="1:21">
      <c r="A973" s="12">
        <v>41515</v>
      </c>
      <c r="B973" s="13">
        <v>12</v>
      </c>
      <c r="C973" t="s">
        <v>39</v>
      </c>
      <c r="D973" t="s">
        <v>35</v>
      </c>
      <c r="E973" t="str">
        <f t="shared" si="15"/>
        <v>4151512Average Per TonAll</v>
      </c>
      <c r="F973">
        <v>0.32267309999999999</v>
      </c>
      <c r="G973">
        <v>0.33292939999999999</v>
      </c>
      <c r="H973">
        <v>0.33635769999999998</v>
      </c>
      <c r="I973">
        <v>86.441999999999993</v>
      </c>
      <c r="J973">
        <v>-1.4073499999999999E-2</v>
      </c>
      <c r="K973">
        <v>3.0079999999999999E-4</v>
      </c>
      <c r="L973" s="1">
        <v>1.0256299999999999E-2</v>
      </c>
      <c r="M973" s="1">
        <v>2.0211900000000001E-2</v>
      </c>
      <c r="N973">
        <v>3.4586100000000002E-2</v>
      </c>
      <c r="O973">
        <v>-1.06452E-2</v>
      </c>
      <c r="P973">
        <v>3.7290999999999999E-3</v>
      </c>
      <c r="Q973">
        <v>1.3684699999999999E-2</v>
      </c>
      <c r="R973">
        <v>2.36402E-2</v>
      </c>
      <c r="S973">
        <v>3.80145E-2</v>
      </c>
      <c r="T973">
        <v>15</v>
      </c>
      <c r="U973">
        <v>18</v>
      </c>
    </row>
    <row r="974" spans="1:21">
      <c r="A974" s="12">
        <v>41515</v>
      </c>
      <c r="B974" s="13">
        <v>13</v>
      </c>
      <c r="C974" t="s">
        <v>38</v>
      </c>
      <c r="D974" t="s">
        <v>35</v>
      </c>
      <c r="E974" t="str">
        <f t="shared" si="15"/>
        <v>4151513Average Per DeviceAll</v>
      </c>
      <c r="F974">
        <v>1.299858</v>
      </c>
      <c r="G974">
        <v>1.3043180000000001</v>
      </c>
      <c r="H974">
        <v>1.3077479999999999</v>
      </c>
      <c r="I974">
        <v>85.697199999999995</v>
      </c>
      <c r="J974">
        <v>-8.78028E-2</v>
      </c>
      <c r="K974">
        <v>-3.3293099999999999E-2</v>
      </c>
      <c r="L974" s="1">
        <v>4.4602000000000001E-3</v>
      </c>
      <c r="M974" s="1">
        <v>4.2213500000000001E-2</v>
      </c>
      <c r="N974">
        <v>9.6723199999999995E-2</v>
      </c>
      <c r="O974">
        <v>-8.4372600000000006E-2</v>
      </c>
      <c r="P974">
        <v>-2.9862799999999998E-2</v>
      </c>
      <c r="Q974">
        <v>7.8904999999999999E-3</v>
      </c>
      <c r="R974">
        <v>4.5643700000000002E-2</v>
      </c>
      <c r="S974">
        <v>0.10015350000000001</v>
      </c>
      <c r="T974">
        <v>15</v>
      </c>
      <c r="U974">
        <v>18</v>
      </c>
    </row>
    <row r="975" spans="1:21">
      <c r="A975" s="12">
        <v>41515</v>
      </c>
      <c r="B975" s="13">
        <v>13</v>
      </c>
      <c r="C975" t="s">
        <v>37</v>
      </c>
      <c r="D975" t="s">
        <v>35</v>
      </c>
      <c r="E975" t="str">
        <f t="shared" si="15"/>
        <v>4151513Average Per PremiseAll</v>
      </c>
      <c r="F975">
        <v>1.465036</v>
      </c>
      <c r="G975">
        <v>1.4587779999999999</v>
      </c>
      <c r="H975">
        <v>1.4752639999999999</v>
      </c>
      <c r="I975">
        <v>85.697199999999995</v>
      </c>
      <c r="J975">
        <v>-0.1098456</v>
      </c>
      <c r="K975">
        <v>-4.8645000000000001E-2</v>
      </c>
      <c r="L975" s="1">
        <v>-6.2576999999999997E-3</v>
      </c>
      <c r="M975" s="1">
        <v>3.6129700000000001E-2</v>
      </c>
      <c r="N975">
        <v>9.7330200000000006E-2</v>
      </c>
      <c r="O975">
        <v>-9.3359999999999999E-2</v>
      </c>
      <c r="P975">
        <v>-3.2159399999999998E-2</v>
      </c>
      <c r="Q975">
        <v>1.02279E-2</v>
      </c>
      <c r="R975">
        <v>5.2615200000000001E-2</v>
      </c>
      <c r="S975">
        <v>0.11381579999999999</v>
      </c>
      <c r="T975">
        <v>15</v>
      </c>
      <c r="U975">
        <v>18</v>
      </c>
    </row>
    <row r="976" spans="1:21">
      <c r="A976" s="12">
        <v>41515</v>
      </c>
      <c r="B976" s="13">
        <v>13</v>
      </c>
      <c r="C976" t="s">
        <v>39</v>
      </c>
      <c r="D976" t="s">
        <v>35</v>
      </c>
      <c r="E976" t="str">
        <f t="shared" si="15"/>
        <v>4151513Average Per TonAll</v>
      </c>
      <c r="F976">
        <v>0.37300060000000002</v>
      </c>
      <c r="G976">
        <v>0.37483129999999998</v>
      </c>
      <c r="H976">
        <v>0.37869120000000001</v>
      </c>
      <c r="I976">
        <v>85.697199999999995</v>
      </c>
      <c r="J976">
        <v>-2.46188E-2</v>
      </c>
      <c r="K976">
        <v>-8.9922000000000005E-3</v>
      </c>
      <c r="L976" s="1">
        <v>1.8308E-3</v>
      </c>
      <c r="M976" s="1">
        <v>1.26537E-2</v>
      </c>
      <c r="N976">
        <v>2.8280300000000001E-2</v>
      </c>
      <c r="O976">
        <v>-2.0759E-2</v>
      </c>
      <c r="P976">
        <v>-5.1323000000000002E-3</v>
      </c>
      <c r="Q976">
        <v>5.6905999999999997E-3</v>
      </c>
      <c r="R976">
        <v>1.65136E-2</v>
      </c>
      <c r="S976">
        <v>3.2140200000000001E-2</v>
      </c>
      <c r="T976">
        <v>15</v>
      </c>
      <c r="U976">
        <v>18</v>
      </c>
    </row>
    <row r="977" spans="1:21">
      <c r="A977" s="12">
        <v>41515</v>
      </c>
      <c r="B977" s="13">
        <v>14</v>
      </c>
      <c r="C977" t="s">
        <v>38</v>
      </c>
      <c r="D977" t="s">
        <v>35</v>
      </c>
      <c r="E977" t="str">
        <f t="shared" si="15"/>
        <v>4151514Average Per DeviceAll</v>
      </c>
      <c r="F977">
        <v>1.3886449999999999</v>
      </c>
      <c r="G977">
        <v>1.385003</v>
      </c>
      <c r="H977">
        <v>1.3886449999999999</v>
      </c>
      <c r="I977">
        <v>85.115700000000004</v>
      </c>
      <c r="J977">
        <v>-0.1008742</v>
      </c>
      <c r="K977">
        <v>-4.3428799999999997E-2</v>
      </c>
      <c r="L977" s="1">
        <v>-3.6422999999999998E-3</v>
      </c>
      <c r="M977" s="1">
        <v>3.6144200000000001E-2</v>
      </c>
      <c r="N977">
        <v>9.3589599999999995E-2</v>
      </c>
      <c r="O977">
        <v>-9.7231799999999993E-2</v>
      </c>
      <c r="P977">
        <v>-3.97864E-2</v>
      </c>
      <c r="Q977" s="31">
        <v>1.1899999999999999E-7</v>
      </c>
      <c r="R977">
        <v>3.9786599999999998E-2</v>
      </c>
      <c r="S977">
        <v>9.7231999999999999E-2</v>
      </c>
      <c r="T977">
        <v>15</v>
      </c>
      <c r="U977">
        <v>18</v>
      </c>
    </row>
    <row r="978" spans="1:21">
      <c r="A978" s="12">
        <v>41515</v>
      </c>
      <c r="B978" s="13">
        <v>14</v>
      </c>
      <c r="C978" t="s">
        <v>37</v>
      </c>
      <c r="D978" t="s">
        <v>35</v>
      </c>
      <c r="E978" t="str">
        <f t="shared" si="15"/>
        <v>4151514Average Per PremiseAll</v>
      </c>
      <c r="F978">
        <v>1.555034</v>
      </c>
      <c r="G978">
        <v>1.5376570000000001</v>
      </c>
      <c r="H978">
        <v>1.555034</v>
      </c>
      <c r="I978">
        <v>85.115700000000004</v>
      </c>
      <c r="J978">
        <v>-0.1247804</v>
      </c>
      <c r="K978">
        <v>-6.1325600000000001E-2</v>
      </c>
      <c r="L978" s="1">
        <v>-1.7377E-2</v>
      </c>
      <c r="M978" s="1">
        <v>2.6571600000000001E-2</v>
      </c>
      <c r="N978">
        <v>9.0026300000000004E-2</v>
      </c>
      <c r="O978">
        <v>-0.1074035</v>
      </c>
      <c r="P978">
        <v>-4.39487E-2</v>
      </c>
      <c r="Q978" s="31">
        <v>-1.1899999999999999E-7</v>
      </c>
      <c r="R978">
        <v>4.3948500000000001E-2</v>
      </c>
      <c r="S978">
        <v>0.1074032</v>
      </c>
      <c r="T978">
        <v>15</v>
      </c>
      <c r="U978">
        <v>18</v>
      </c>
    </row>
    <row r="979" spans="1:21">
      <c r="A979" s="12">
        <v>41515</v>
      </c>
      <c r="B979" s="13">
        <v>14</v>
      </c>
      <c r="C979" t="s">
        <v>39</v>
      </c>
      <c r="D979" t="s">
        <v>35</v>
      </c>
      <c r="E979" t="str">
        <f t="shared" si="15"/>
        <v>4151514Average Per TonAll</v>
      </c>
      <c r="F979">
        <v>0.40211150000000001</v>
      </c>
      <c r="G979">
        <v>0.39801300000000001</v>
      </c>
      <c r="H979">
        <v>0.40211150000000001</v>
      </c>
      <c r="I979">
        <v>85.115700000000004</v>
      </c>
      <c r="J979">
        <v>-3.2769199999999998E-2</v>
      </c>
      <c r="K979">
        <v>-1.5830299999999999E-2</v>
      </c>
      <c r="L979" s="1">
        <v>-4.0984999999999997E-3</v>
      </c>
      <c r="M979" s="1">
        <v>7.6333E-3</v>
      </c>
      <c r="N979">
        <v>2.4572099999999999E-2</v>
      </c>
      <c r="O979">
        <v>-2.8670600000000001E-2</v>
      </c>
      <c r="P979">
        <v>-1.1731800000000001E-2</v>
      </c>
      <c r="Q979" s="31">
        <v>2.9799999999999999E-8</v>
      </c>
      <c r="R979">
        <v>1.1731800000000001E-2</v>
      </c>
      <c r="S979">
        <v>2.86707E-2</v>
      </c>
      <c r="T979">
        <v>15</v>
      </c>
      <c r="U979">
        <v>18</v>
      </c>
    </row>
    <row r="980" spans="1:21">
      <c r="A980" s="12">
        <v>41515</v>
      </c>
      <c r="B980" s="13">
        <v>15</v>
      </c>
      <c r="C980" t="s">
        <v>38</v>
      </c>
      <c r="D980" t="s">
        <v>35</v>
      </c>
      <c r="E980" t="str">
        <f t="shared" si="15"/>
        <v>4151515Average Per DeviceAll</v>
      </c>
      <c r="F980">
        <v>1.134204</v>
      </c>
      <c r="G980">
        <v>1.3848750000000001</v>
      </c>
      <c r="H980">
        <v>1.388517</v>
      </c>
      <c r="I980">
        <v>87.771699999999996</v>
      </c>
      <c r="J980">
        <v>0.1637895</v>
      </c>
      <c r="K980">
        <v>0.21511959999999999</v>
      </c>
      <c r="L980" s="1">
        <v>0.25067070000000002</v>
      </c>
      <c r="M980" s="1">
        <v>0.28622170000000002</v>
      </c>
      <c r="N980">
        <v>0.33755190000000002</v>
      </c>
      <c r="O980">
        <v>0.16743150000000001</v>
      </c>
      <c r="P980">
        <v>0.2187617</v>
      </c>
      <c r="Q980">
        <v>0.25431280000000001</v>
      </c>
      <c r="R980">
        <v>0.2898638</v>
      </c>
      <c r="S980">
        <v>0.34119389999999999</v>
      </c>
      <c r="T980">
        <v>15</v>
      </c>
      <c r="U980">
        <v>18</v>
      </c>
    </row>
    <row r="981" spans="1:21">
      <c r="A981" s="12">
        <v>41515</v>
      </c>
      <c r="B981" s="13">
        <v>15</v>
      </c>
      <c r="C981" t="s">
        <v>37</v>
      </c>
      <c r="D981" t="s">
        <v>35</v>
      </c>
      <c r="E981" t="str">
        <f t="shared" si="15"/>
        <v>4151515Average Per PremiseAll</v>
      </c>
      <c r="F981">
        <v>1.266259</v>
      </c>
      <c r="G981">
        <v>1.5197830000000001</v>
      </c>
      <c r="H981">
        <v>1.536958</v>
      </c>
      <c r="I981">
        <v>87.771699999999996</v>
      </c>
      <c r="J981">
        <v>0.15783269999999999</v>
      </c>
      <c r="K981">
        <v>0.214368</v>
      </c>
      <c r="L981" s="1">
        <v>0.25352419999999998</v>
      </c>
      <c r="M981" s="1">
        <v>0.29268040000000001</v>
      </c>
      <c r="N981">
        <v>0.34921570000000002</v>
      </c>
      <c r="O981">
        <v>0.17500760000000001</v>
      </c>
      <c r="P981">
        <v>0.2315429</v>
      </c>
      <c r="Q981">
        <v>0.27069910000000003</v>
      </c>
      <c r="R981">
        <v>0.3098553</v>
      </c>
      <c r="S981">
        <v>0.36639070000000001</v>
      </c>
      <c r="T981">
        <v>15</v>
      </c>
      <c r="U981">
        <v>18</v>
      </c>
    </row>
    <row r="982" spans="1:21">
      <c r="A982" s="12">
        <v>41515</v>
      </c>
      <c r="B982" s="13">
        <v>15</v>
      </c>
      <c r="C982" t="s">
        <v>39</v>
      </c>
      <c r="D982" t="s">
        <v>35</v>
      </c>
      <c r="E982" t="str">
        <f t="shared" si="15"/>
        <v>4151515Average Per TonAll</v>
      </c>
      <c r="F982">
        <v>0.327739</v>
      </c>
      <c r="G982">
        <v>0.3955494</v>
      </c>
      <c r="H982">
        <v>0.39962259999999999</v>
      </c>
      <c r="I982">
        <v>87.771699999999996</v>
      </c>
      <c r="J982">
        <v>4.2836699999999998E-2</v>
      </c>
      <c r="K982">
        <v>5.7591400000000001E-2</v>
      </c>
      <c r="L982" s="1">
        <v>6.7810499999999996E-2</v>
      </c>
      <c r="M982" s="1">
        <v>7.8029500000000002E-2</v>
      </c>
      <c r="N982">
        <v>9.2784199999999997E-2</v>
      </c>
      <c r="O982">
        <v>4.6909899999999997E-2</v>
      </c>
      <c r="P982">
        <v>6.16646E-2</v>
      </c>
      <c r="Q982">
        <v>7.1883600000000006E-2</v>
      </c>
      <c r="R982">
        <v>8.2102700000000001E-2</v>
      </c>
      <c r="S982">
        <v>9.6857399999999996E-2</v>
      </c>
      <c r="T982">
        <v>15</v>
      </c>
      <c r="U982">
        <v>18</v>
      </c>
    </row>
    <row r="983" spans="1:21">
      <c r="A983" s="12">
        <v>41515</v>
      </c>
      <c r="B983" s="13">
        <v>16</v>
      </c>
      <c r="C983" t="s">
        <v>38</v>
      </c>
      <c r="D983" t="s">
        <v>35</v>
      </c>
      <c r="E983" t="str">
        <f t="shared" si="15"/>
        <v>4151516Average Per DeviceAll</v>
      </c>
      <c r="F983">
        <v>1.1455839999999999</v>
      </c>
      <c r="G983">
        <v>1.521957</v>
      </c>
      <c r="H983">
        <v>1.52596</v>
      </c>
      <c r="I983">
        <v>90.135099999999994</v>
      </c>
      <c r="J983">
        <v>0.27983039999999998</v>
      </c>
      <c r="K983">
        <v>0.33686860000000002</v>
      </c>
      <c r="L983" s="1">
        <v>0.37637320000000002</v>
      </c>
      <c r="M983" s="1">
        <v>0.41587770000000002</v>
      </c>
      <c r="N983">
        <v>0.472916</v>
      </c>
      <c r="O983">
        <v>0.2838329</v>
      </c>
      <c r="P983">
        <v>0.34087119999999999</v>
      </c>
      <c r="Q983">
        <v>0.38037569999999998</v>
      </c>
      <c r="R983">
        <v>0.41988029999999998</v>
      </c>
      <c r="S983">
        <v>0.47691850000000002</v>
      </c>
      <c r="T983">
        <v>15</v>
      </c>
      <c r="U983">
        <v>18</v>
      </c>
    </row>
    <row r="984" spans="1:21">
      <c r="A984" s="12">
        <v>41515</v>
      </c>
      <c r="B984" s="13">
        <v>16</v>
      </c>
      <c r="C984" t="s">
        <v>37</v>
      </c>
      <c r="D984" t="s">
        <v>35</v>
      </c>
      <c r="E984" t="str">
        <f t="shared" si="15"/>
        <v>4151516Average Per PremiseAll</v>
      </c>
      <c r="F984">
        <v>1.282457</v>
      </c>
      <c r="G984">
        <v>1.66795</v>
      </c>
      <c r="H984">
        <v>1.6867989999999999</v>
      </c>
      <c r="I984">
        <v>90.135099999999994</v>
      </c>
      <c r="J984">
        <v>0.27815459999999997</v>
      </c>
      <c r="K984">
        <v>0.3415706</v>
      </c>
      <c r="L984" s="1">
        <v>0.38549240000000001</v>
      </c>
      <c r="M984" s="1">
        <v>0.42941420000000002</v>
      </c>
      <c r="N984">
        <v>0.4928303</v>
      </c>
      <c r="O984">
        <v>0.29700389999999999</v>
      </c>
      <c r="P984">
        <v>0.36042000000000002</v>
      </c>
      <c r="Q984">
        <v>0.40434179999999997</v>
      </c>
      <c r="R984">
        <v>0.44826359999999998</v>
      </c>
      <c r="S984">
        <v>0.51167969999999996</v>
      </c>
      <c r="T984">
        <v>15</v>
      </c>
      <c r="U984">
        <v>18</v>
      </c>
    </row>
    <row r="985" spans="1:21">
      <c r="A985" s="12">
        <v>41515</v>
      </c>
      <c r="B985" s="13">
        <v>16</v>
      </c>
      <c r="C985" t="s">
        <v>39</v>
      </c>
      <c r="D985" t="s">
        <v>35</v>
      </c>
      <c r="E985" t="str">
        <f t="shared" si="15"/>
        <v>4151516Average Per TonAll</v>
      </c>
      <c r="F985">
        <v>0.3317351</v>
      </c>
      <c r="G985">
        <v>0.43556489999999998</v>
      </c>
      <c r="H985">
        <v>0.4400502</v>
      </c>
      <c r="I985">
        <v>90.135099999999994</v>
      </c>
      <c r="J985">
        <v>7.5925900000000004E-2</v>
      </c>
      <c r="K985">
        <v>9.2411800000000002E-2</v>
      </c>
      <c r="L985" s="1">
        <v>0.1038298</v>
      </c>
      <c r="M985" s="1">
        <v>0.1152478</v>
      </c>
      <c r="N985">
        <v>0.13173360000000001</v>
      </c>
      <c r="O985">
        <v>8.0411200000000002E-2</v>
      </c>
      <c r="P985">
        <v>9.6896999999999997E-2</v>
      </c>
      <c r="Q985">
        <v>0.10831499999999999</v>
      </c>
      <c r="R985">
        <v>0.11973300000000001</v>
      </c>
      <c r="S985">
        <v>0.1362188</v>
      </c>
      <c r="T985">
        <v>15</v>
      </c>
      <c r="U985">
        <v>18</v>
      </c>
    </row>
    <row r="986" spans="1:21">
      <c r="A986" s="12">
        <v>41515</v>
      </c>
      <c r="B986" s="13">
        <v>17</v>
      </c>
      <c r="C986" t="s">
        <v>38</v>
      </c>
      <c r="D986" t="s">
        <v>35</v>
      </c>
      <c r="E986" t="str">
        <f t="shared" si="15"/>
        <v>4151517Average Per DeviceAll</v>
      </c>
      <c r="F986">
        <v>1.3109280000000001</v>
      </c>
      <c r="G986">
        <v>1.8552649999999999</v>
      </c>
      <c r="H986">
        <v>1.860144</v>
      </c>
      <c r="I986">
        <v>88.104100000000003</v>
      </c>
      <c r="J986">
        <v>0.43941170000000002</v>
      </c>
      <c r="K986">
        <v>0.50140200000000001</v>
      </c>
      <c r="L986" s="1">
        <v>0.5443363</v>
      </c>
      <c r="M986" s="1">
        <v>0.58727059999999998</v>
      </c>
      <c r="N986">
        <v>0.64926090000000003</v>
      </c>
      <c r="O986">
        <v>0.44429079999999999</v>
      </c>
      <c r="P986">
        <v>0.50628110000000004</v>
      </c>
      <c r="Q986">
        <v>0.54921540000000002</v>
      </c>
      <c r="R986">
        <v>0.5921497</v>
      </c>
      <c r="S986">
        <v>0.6541401</v>
      </c>
      <c r="T986">
        <v>15</v>
      </c>
      <c r="U986">
        <v>18</v>
      </c>
    </row>
    <row r="987" spans="1:21">
      <c r="A987" s="12">
        <v>41515</v>
      </c>
      <c r="B987" s="13">
        <v>17</v>
      </c>
      <c r="C987" t="s">
        <v>37</v>
      </c>
      <c r="D987" t="s">
        <v>35</v>
      </c>
      <c r="E987" t="str">
        <f t="shared" si="15"/>
        <v>4151517Average Per PremiseAll</v>
      </c>
      <c r="F987">
        <v>1.4575070000000001</v>
      </c>
      <c r="G987">
        <v>2.0543819999999999</v>
      </c>
      <c r="H987">
        <v>2.0775980000000001</v>
      </c>
      <c r="I987">
        <v>88.104100000000003</v>
      </c>
      <c r="J987">
        <v>0.48051240000000001</v>
      </c>
      <c r="K987">
        <v>0.54925979999999996</v>
      </c>
      <c r="L987" s="1">
        <v>0.59687409999999996</v>
      </c>
      <c r="M987" s="1">
        <v>0.64448839999999996</v>
      </c>
      <c r="N987">
        <v>0.71323590000000003</v>
      </c>
      <c r="O987">
        <v>0.50372890000000003</v>
      </c>
      <c r="P987">
        <v>0.57247630000000005</v>
      </c>
      <c r="Q987">
        <v>0.62009060000000005</v>
      </c>
      <c r="R987">
        <v>0.66770490000000005</v>
      </c>
      <c r="S987">
        <v>0.73645229999999995</v>
      </c>
      <c r="T987">
        <v>15</v>
      </c>
      <c r="U987">
        <v>18</v>
      </c>
    </row>
    <row r="988" spans="1:21">
      <c r="A988" s="12">
        <v>41515</v>
      </c>
      <c r="B988" s="13">
        <v>17</v>
      </c>
      <c r="C988" t="s">
        <v>39</v>
      </c>
      <c r="D988" t="s">
        <v>35</v>
      </c>
      <c r="E988" t="str">
        <f t="shared" si="15"/>
        <v>4151517Average Per TonAll</v>
      </c>
      <c r="F988">
        <v>0.37650980000000001</v>
      </c>
      <c r="G988">
        <v>0.53052670000000002</v>
      </c>
      <c r="H988">
        <v>0.53598979999999996</v>
      </c>
      <c r="I988">
        <v>88.104100000000003</v>
      </c>
      <c r="J988">
        <v>0.12413009999999999</v>
      </c>
      <c r="K988">
        <v>0.14178740000000001</v>
      </c>
      <c r="L988" s="1">
        <v>0.15401690000000001</v>
      </c>
      <c r="M988" s="1">
        <v>0.16624630000000001</v>
      </c>
      <c r="N988">
        <v>0.1839037</v>
      </c>
      <c r="O988">
        <v>0.12959319999999999</v>
      </c>
      <c r="P988">
        <v>0.14725060000000001</v>
      </c>
      <c r="Q988">
        <v>0.15948000000000001</v>
      </c>
      <c r="R988">
        <v>0.17170940000000001</v>
      </c>
      <c r="S988">
        <v>0.1893668</v>
      </c>
      <c r="T988">
        <v>15</v>
      </c>
      <c r="U988">
        <v>18</v>
      </c>
    </row>
    <row r="989" spans="1:21">
      <c r="A989" s="12">
        <v>41515</v>
      </c>
      <c r="B989" s="13">
        <v>18</v>
      </c>
      <c r="C989" t="s">
        <v>38</v>
      </c>
      <c r="D989" t="s">
        <v>35</v>
      </c>
      <c r="E989" t="str">
        <f t="shared" si="15"/>
        <v>4151518Average Per DeviceAll</v>
      </c>
      <c r="F989">
        <v>1.439978</v>
      </c>
      <c r="G989">
        <v>2.0982059999999998</v>
      </c>
      <c r="H989">
        <v>2.1037240000000001</v>
      </c>
      <c r="I989">
        <v>85.367400000000004</v>
      </c>
      <c r="J989">
        <v>0.55154000000000003</v>
      </c>
      <c r="K989">
        <v>0.61457220000000001</v>
      </c>
      <c r="L989" s="1">
        <v>0.65822820000000004</v>
      </c>
      <c r="M989" s="1">
        <v>0.70188410000000001</v>
      </c>
      <c r="N989">
        <v>0.76491640000000005</v>
      </c>
      <c r="O989">
        <v>0.55705789999999999</v>
      </c>
      <c r="P989">
        <v>0.62009020000000004</v>
      </c>
      <c r="Q989">
        <v>0.66374610000000001</v>
      </c>
      <c r="R989">
        <v>0.70740210000000003</v>
      </c>
      <c r="S989">
        <v>0.77043430000000002</v>
      </c>
      <c r="T989">
        <v>15</v>
      </c>
      <c r="U989">
        <v>18</v>
      </c>
    </row>
    <row r="990" spans="1:21">
      <c r="A990" s="12">
        <v>41515</v>
      </c>
      <c r="B990" s="13">
        <v>18</v>
      </c>
      <c r="C990" t="s">
        <v>37</v>
      </c>
      <c r="D990" t="s">
        <v>35</v>
      </c>
      <c r="E990" t="str">
        <f t="shared" si="15"/>
        <v>4151518Average Per PremiseAll</v>
      </c>
      <c r="F990">
        <v>1.5979190000000001</v>
      </c>
      <c r="G990">
        <v>2.3345889999999998</v>
      </c>
      <c r="H990">
        <v>2.3609710000000002</v>
      </c>
      <c r="I990">
        <v>85.367400000000004</v>
      </c>
      <c r="J990">
        <v>0.61661940000000004</v>
      </c>
      <c r="K990">
        <v>0.6875462</v>
      </c>
      <c r="L990" s="1">
        <v>0.73666989999999999</v>
      </c>
      <c r="M990" s="1">
        <v>0.78579359999999998</v>
      </c>
      <c r="N990">
        <v>0.85672040000000005</v>
      </c>
      <c r="O990">
        <v>0.64300230000000003</v>
      </c>
      <c r="P990">
        <v>0.71392909999999998</v>
      </c>
      <c r="Q990">
        <v>0.76305279999999998</v>
      </c>
      <c r="R990">
        <v>0.81217649999999997</v>
      </c>
      <c r="S990">
        <v>0.88310330000000004</v>
      </c>
      <c r="T990">
        <v>15</v>
      </c>
      <c r="U990">
        <v>18</v>
      </c>
    </row>
    <row r="991" spans="1:21">
      <c r="A991" s="12">
        <v>41515</v>
      </c>
      <c r="B991" s="13">
        <v>18</v>
      </c>
      <c r="C991" t="s">
        <v>39</v>
      </c>
      <c r="D991" t="s">
        <v>35</v>
      </c>
      <c r="E991" t="str">
        <f t="shared" si="15"/>
        <v>4151518Average Per TonAll</v>
      </c>
      <c r="F991">
        <v>0.4118289</v>
      </c>
      <c r="G991">
        <v>0.599468</v>
      </c>
      <c r="H991">
        <v>0.60564099999999998</v>
      </c>
      <c r="I991">
        <v>85.367400000000004</v>
      </c>
      <c r="J991">
        <v>0.15729080000000001</v>
      </c>
      <c r="K991">
        <v>0.17522080000000001</v>
      </c>
      <c r="L991" s="1">
        <v>0.1876391</v>
      </c>
      <c r="M991" s="1">
        <v>0.20005729999999999</v>
      </c>
      <c r="N991">
        <v>0.21798729999999999</v>
      </c>
      <c r="O991">
        <v>0.1634639</v>
      </c>
      <c r="P991">
        <v>0.18139379999999999</v>
      </c>
      <c r="Q991">
        <v>0.19381209999999999</v>
      </c>
      <c r="R991">
        <v>0.20623030000000001</v>
      </c>
      <c r="S991">
        <v>0.22416030000000001</v>
      </c>
      <c r="T991">
        <v>15</v>
      </c>
      <c r="U991">
        <v>18</v>
      </c>
    </row>
    <row r="992" spans="1:21">
      <c r="A992" s="12">
        <v>41515</v>
      </c>
      <c r="B992" s="13">
        <v>19</v>
      </c>
      <c r="C992" t="s">
        <v>38</v>
      </c>
      <c r="D992" t="s">
        <v>35</v>
      </c>
      <c r="E992" t="str">
        <f t="shared" si="15"/>
        <v>4151519Average Per DeviceAll</v>
      </c>
      <c r="F992">
        <v>2.2614869999999998</v>
      </c>
      <c r="G992">
        <v>2.0853039999999998</v>
      </c>
      <c r="H992">
        <v>2.0907879999999999</v>
      </c>
      <c r="I992">
        <v>84.212299999999999</v>
      </c>
      <c r="J992">
        <v>-0.30317539999999998</v>
      </c>
      <c r="K992">
        <v>-0.22814760000000001</v>
      </c>
      <c r="L992" s="1">
        <v>-0.17618349999999999</v>
      </c>
      <c r="M992" s="1">
        <v>-0.12421939999999999</v>
      </c>
      <c r="N992">
        <v>-4.9191499999999999E-2</v>
      </c>
      <c r="O992">
        <v>-0.29769129999999999</v>
      </c>
      <c r="P992">
        <v>-0.22266340000000001</v>
      </c>
      <c r="Q992">
        <v>-0.1706994</v>
      </c>
      <c r="R992">
        <v>-0.1187353</v>
      </c>
      <c r="S992">
        <v>-4.37074E-2</v>
      </c>
      <c r="T992">
        <v>15</v>
      </c>
      <c r="U992">
        <v>18</v>
      </c>
    </row>
    <row r="993" spans="1:21">
      <c r="A993" s="12">
        <v>41515</v>
      </c>
      <c r="B993" s="13">
        <v>19</v>
      </c>
      <c r="C993" t="s">
        <v>37</v>
      </c>
      <c r="D993" t="s">
        <v>35</v>
      </c>
      <c r="E993" t="str">
        <f t="shared" si="15"/>
        <v>4151519Average Per PremiseAll</v>
      </c>
      <c r="F993">
        <v>2.502335</v>
      </c>
      <c r="G993">
        <v>2.3216770000000002</v>
      </c>
      <c r="H993">
        <v>2.3479139999999998</v>
      </c>
      <c r="I993">
        <v>84.212299999999999</v>
      </c>
      <c r="J993">
        <v>-0.32230789999999998</v>
      </c>
      <c r="K993">
        <v>-0.2386201</v>
      </c>
      <c r="L993" s="1">
        <v>-0.18065809999999999</v>
      </c>
      <c r="M993" s="1">
        <v>-0.1226961</v>
      </c>
      <c r="N993">
        <v>-3.9008300000000003E-2</v>
      </c>
      <c r="O993">
        <v>-0.29607090000000003</v>
      </c>
      <c r="P993">
        <v>-0.21238309999999999</v>
      </c>
      <c r="Q993">
        <v>-0.15442110000000001</v>
      </c>
      <c r="R993">
        <v>-9.6459100000000006E-2</v>
      </c>
      <c r="S993">
        <v>-1.27712E-2</v>
      </c>
      <c r="T993">
        <v>15</v>
      </c>
      <c r="U993">
        <v>18</v>
      </c>
    </row>
    <row r="994" spans="1:21">
      <c r="A994" s="12">
        <v>41515</v>
      </c>
      <c r="B994" s="13">
        <v>19</v>
      </c>
      <c r="C994" t="s">
        <v>39</v>
      </c>
      <c r="D994" t="s">
        <v>35</v>
      </c>
      <c r="E994" t="str">
        <f t="shared" si="15"/>
        <v>4151519Average Per TonAll</v>
      </c>
      <c r="F994">
        <v>0.63747790000000004</v>
      </c>
      <c r="G994">
        <v>0.5906593</v>
      </c>
      <c r="H994">
        <v>0.59674159999999998</v>
      </c>
      <c r="I994">
        <v>84.212299999999999</v>
      </c>
      <c r="J994">
        <v>-8.1779199999999996E-2</v>
      </c>
      <c r="K994">
        <v>-6.1124199999999997E-2</v>
      </c>
      <c r="L994" s="1">
        <v>-4.6818600000000002E-2</v>
      </c>
      <c r="M994" s="1">
        <v>-3.2513E-2</v>
      </c>
      <c r="N994">
        <v>-1.18581E-2</v>
      </c>
      <c r="O994">
        <v>-7.5696799999999995E-2</v>
      </c>
      <c r="P994">
        <v>-5.5041800000000002E-2</v>
      </c>
      <c r="Q994">
        <v>-4.0736300000000003E-2</v>
      </c>
      <c r="R994">
        <v>-2.6430700000000001E-2</v>
      </c>
      <c r="S994">
        <v>-5.7756999999999999E-3</v>
      </c>
      <c r="T994">
        <v>15</v>
      </c>
      <c r="U994">
        <v>18</v>
      </c>
    </row>
    <row r="995" spans="1:21">
      <c r="A995" s="12">
        <v>41515</v>
      </c>
      <c r="B995" s="13">
        <v>20</v>
      </c>
      <c r="C995" t="s">
        <v>38</v>
      </c>
      <c r="D995" t="s">
        <v>35</v>
      </c>
      <c r="E995" t="str">
        <f t="shared" si="15"/>
        <v>4151520Average Per DeviceAll</v>
      </c>
      <c r="F995">
        <v>2.4553790000000002</v>
      </c>
      <c r="G995">
        <v>2.0658050000000001</v>
      </c>
      <c r="H995">
        <v>2.0712380000000001</v>
      </c>
      <c r="I995">
        <v>83.0792</v>
      </c>
      <c r="J995">
        <v>-0.51501920000000001</v>
      </c>
      <c r="K995">
        <v>-0.44090499999999999</v>
      </c>
      <c r="L995" s="1">
        <v>-0.38957380000000003</v>
      </c>
      <c r="M995" s="1">
        <v>-0.3382426</v>
      </c>
      <c r="N995">
        <v>-0.26412839999999999</v>
      </c>
      <c r="O995">
        <v>-0.50958630000000005</v>
      </c>
      <c r="P995">
        <v>-0.43547219999999998</v>
      </c>
      <c r="Q995">
        <v>-0.38414100000000001</v>
      </c>
      <c r="R995">
        <v>-0.33280969999999999</v>
      </c>
      <c r="S995">
        <v>-0.25869560000000003</v>
      </c>
      <c r="T995">
        <v>15</v>
      </c>
      <c r="U995">
        <v>18</v>
      </c>
    </row>
    <row r="996" spans="1:21">
      <c r="A996" s="12">
        <v>41515</v>
      </c>
      <c r="B996" s="13">
        <v>20</v>
      </c>
      <c r="C996" t="s">
        <v>37</v>
      </c>
      <c r="D996" t="s">
        <v>35</v>
      </c>
      <c r="E996" t="str">
        <f t="shared" si="15"/>
        <v>4151520Average Per PremiseAll</v>
      </c>
      <c r="F996">
        <v>2.7237589999999998</v>
      </c>
      <c r="G996">
        <v>2.2965589999999998</v>
      </c>
      <c r="H996">
        <v>2.3225120000000001</v>
      </c>
      <c r="I996">
        <v>83.0792</v>
      </c>
      <c r="J996">
        <v>-0.56484860000000003</v>
      </c>
      <c r="K996">
        <v>-0.48352499999999998</v>
      </c>
      <c r="L996" s="1">
        <v>-0.42720059999999999</v>
      </c>
      <c r="M996" s="1">
        <v>-0.37087609999999999</v>
      </c>
      <c r="N996">
        <v>-0.28955249999999999</v>
      </c>
      <c r="O996">
        <v>-0.53889529999999997</v>
      </c>
      <c r="P996">
        <v>-0.45757170000000003</v>
      </c>
      <c r="Q996">
        <v>-0.40124729999999997</v>
      </c>
      <c r="R996">
        <v>-0.34492279999999997</v>
      </c>
      <c r="S996">
        <v>-0.26359919999999998</v>
      </c>
      <c r="T996">
        <v>15</v>
      </c>
      <c r="U996">
        <v>18</v>
      </c>
    </row>
    <row r="997" spans="1:21">
      <c r="A997" s="12">
        <v>41515</v>
      </c>
      <c r="B997" s="13">
        <v>20</v>
      </c>
      <c r="C997" t="s">
        <v>39</v>
      </c>
      <c r="D997" t="s">
        <v>35</v>
      </c>
      <c r="E997" t="str">
        <f t="shared" si="15"/>
        <v>4151520Average Per TonAll</v>
      </c>
      <c r="F997">
        <v>0.6968278</v>
      </c>
      <c r="G997">
        <v>0.58652550000000003</v>
      </c>
      <c r="H997">
        <v>0.59256520000000001</v>
      </c>
      <c r="I997">
        <v>83.0792</v>
      </c>
      <c r="J997">
        <v>-0.1453546</v>
      </c>
      <c r="K997">
        <v>-0.1246454</v>
      </c>
      <c r="L997" s="1">
        <v>-0.11030230000000001</v>
      </c>
      <c r="M997" s="1">
        <v>-9.5959199999999995E-2</v>
      </c>
      <c r="N997">
        <v>-7.5249999999999997E-2</v>
      </c>
      <c r="O997">
        <v>-0.13931479999999999</v>
      </c>
      <c r="P997">
        <v>-0.11860560000000001</v>
      </c>
      <c r="Q997">
        <v>-0.10426249999999999</v>
      </c>
      <c r="R997">
        <v>-8.9919399999999997E-2</v>
      </c>
      <c r="S997">
        <v>-6.9210199999999999E-2</v>
      </c>
      <c r="T997">
        <v>15</v>
      </c>
      <c r="U997">
        <v>18</v>
      </c>
    </row>
    <row r="998" spans="1:21">
      <c r="A998" s="12">
        <v>41515</v>
      </c>
      <c r="B998" s="13">
        <v>21</v>
      </c>
      <c r="C998" t="s">
        <v>38</v>
      </c>
      <c r="D998" t="s">
        <v>35</v>
      </c>
      <c r="E998" t="str">
        <f t="shared" si="15"/>
        <v>4151521Average Per DeviceAll</v>
      </c>
      <c r="F998">
        <v>2.3505129999999999</v>
      </c>
      <c r="G998">
        <v>2.0302560000000001</v>
      </c>
      <c r="H998">
        <v>2.0355949999999998</v>
      </c>
      <c r="I998">
        <v>81.063400000000001</v>
      </c>
      <c r="J998">
        <v>-0.43652469999999999</v>
      </c>
      <c r="K998">
        <v>-0.36783300000000002</v>
      </c>
      <c r="L998" s="1">
        <v>-0.32025740000000003</v>
      </c>
      <c r="M998" s="1">
        <v>-0.27268179999999997</v>
      </c>
      <c r="N998">
        <v>-0.20399020000000001</v>
      </c>
      <c r="O998">
        <v>-0.43118529999999999</v>
      </c>
      <c r="P998">
        <v>-0.36249369999999997</v>
      </c>
      <c r="Q998">
        <v>-0.31491799999999998</v>
      </c>
      <c r="R998">
        <v>-0.26734239999999998</v>
      </c>
      <c r="S998">
        <v>-0.19865079999999999</v>
      </c>
      <c r="T998">
        <v>15</v>
      </c>
      <c r="U998">
        <v>18</v>
      </c>
    </row>
    <row r="999" spans="1:21">
      <c r="A999" s="12">
        <v>41515</v>
      </c>
      <c r="B999" s="13">
        <v>21</v>
      </c>
      <c r="C999" t="s">
        <v>37</v>
      </c>
      <c r="D999" t="s">
        <v>35</v>
      </c>
      <c r="E999" t="str">
        <f t="shared" si="15"/>
        <v>4151521Average Per PremiseAll</v>
      </c>
      <c r="F999">
        <v>2.6214569999999999</v>
      </c>
      <c r="G999">
        <v>2.2958850000000002</v>
      </c>
      <c r="H999">
        <v>2.321831</v>
      </c>
      <c r="I999">
        <v>81.063400000000001</v>
      </c>
      <c r="J999">
        <v>-0.45490219999999998</v>
      </c>
      <c r="K999">
        <v>-0.37849240000000001</v>
      </c>
      <c r="L999" s="1">
        <v>-0.32557130000000001</v>
      </c>
      <c r="M999" s="1">
        <v>-0.27265020000000001</v>
      </c>
      <c r="N999">
        <v>-0.19624040000000001</v>
      </c>
      <c r="O999">
        <v>-0.42895650000000002</v>
      </c>
      <c r="P999">
        <v>-0.35254679999999999</v>
      </c>
      <c r="Q999">
        <v>-0.29962559999999999</v>
      </c>
      <c r="R999">
        <v>-0.24670449999999999</v>
      </c>
      <c r="S999">
        <v>-0.1702948</v>
      </c>
      <c r="T999">
        <v>15</v>
      </c>
      <c r="U999">
        <v>18</v>
      </c>
    </row>
    <row r="1000" spans="1:21">
      <c r="A1000" s="12">
        <v>41515</v>
      </c>
      <c r="B1000" s="13">
        <v>21</v>
      </c>
      <c r="C1000" t="s">
        <v>39</v>
      </c>
      <c r="D1000" t="s">
        <v>35</v>
      </c>
      <c r="E1000" t="str">
        <f t="shared" si="15"/>
        <v>4151521Average Per TonAll</v>
      </c>
      <c r="F1000">
        <v>0.66519450000000002</v>
      </c>
      <c r="G1000">
        <v>0.57808060000000006</v>
      </c>
      <c r="H1000">
        <v>0.58403340000000004</v>
      </c>
      <c r="I1000">
        <v>81.063400000000001</v>
      </c>
      <c r="J1000">
        <v>-0.11955440000000001</v>
      </c>
      <c r="K1000">
        <v>-0.1003883</v>
      </c>
      <c r="L1000" s="1">
        <v>-8.7113899999999994E-2</v>
      </c>
      <c r="M1000" s="1">
        <v>-7.3839500000000002E-2</v>
      </c>
      <c r="N1000">
        <v>-5.4673399999999997E-2</v>
      </c>
      <c r="O1000">
        <v>-0.1136016</v>
      </c>
      <c r="P1000">
        <v>-9.4435500000000006E-2</v>
      </c>
      <c r="Q1000">
        <v>-8.11611E-2</v>
      </c>
      <c r="R1000">
        <v>-6.7886699999999994E-2</v>
      </c>
      <c r="S1000">
        <v>-4.8720600000000003E-2</v>
      </c>
      <c r="T1000">
        <v>15</v>
      </c>
      <c r="U1000">
        <v>18</v>
      </c>
    </row>
    <row r="1001" spans="1:21">
      <c r="A1001" s="12">
        <v>41515</v>
      </c>
      <c r="B1001" s="13">
        <v>22</v>
      </c>
      <c r="C1001" t="s">
        <v>38</v>
      </c>
      <c r="D1001" t="s">
        <v>35</v>
      </c>
      <c r="E1001" t="str">
        <f t="shared" si="15"/>
        <v>4151522Average Per DeviceAll</v>
      </c>
      <c r="F1001">
        <v>2.076997</v>
      </c>
      <c r="G1001">
        <v>1.906477</v>
      </c>
      <c r="H1001">
        <v>1.9114910000000001</v>
      </c>
      <c r="I1001">
        <v>80.649699999999996</v>
      </c>
      <c r="J1001">
        <v>-0.27940199999999998</v>
      </c>
      <c r="K1001">
        <v>-0.21507370000000001</v>
      </c>
      <c r="L1001" s="1">
        <v>-0.17052010000000001</v>
      </c>
      <c r="M1001" s="1">
        <v>-0.12596650000000001</v>
      </c>
      <c r="N1001">
        <v>-6.1638100000000001E-2</v>
      </c>
      <c r="O1001">
        <v>-0.27438820000000003</v>
      </c>
      <c r="P1001">
        <v>-0.21005989999999999</v>
      </c>
      <c r="Q1001">
        <v>-0.16550619999999999</v>
      </c>
      <c r="R1001">
        <v>-0.12095259999999999</v>
      </c>
      <c r="S1001">
        <v>-5.6624300000000002E-2</v>
      </c>
      <c r="T1001">
        <v>15</v>
      </c>
      <c r="U1001">
        <v>18</v>
      </c>
    </row>
    <row r="1002" spans="1:21">
      <c r="A1002" s="12">
        <v>41515</v>
      </c>
      <c r="B1002" s="13">
        <v>22</v>
      </c>
      <c r="C1002" t="s">
        <v>37</v>
      </c>
      <c r="D1002" t="s">
        <v>35</v>
      </c>
      <c r="E1002" t="str">
        <f t="shared" si="15"/>
        <v>4151522Average Per PremiseAll</v>
      </c>
      <c r="F1002">
        <v>2.354047</v>
      </c>
      <c r="G1002">
        <v>2.1729630000000002</v>
      </c>
      <c r="H1002">
        <v>2.1975199999999999</v>
      </c>
      <c r="I1002">
        <v>80.649699999999996</v>
      </c>
      <c r="J1002">
        <v>-0.3058246</v>
      </c>
      <c r="K1002">
        <v>-0.23212640000000001</v>
      </c>
      <c r="L1002" s="1">
        <v>-0.1810832</v>
      </c>
      <c r="M1002" s="1">
        <v>-0.13003999999999999</v>
      </c>
      <c r="N1002">
        <v>-5.6341799999999997E-2</v>
      </c>
      <c r="O1002">
        <v>-0.28126820000000002</v>
      </c>
      <c r="P1002">
        <v>-0.20757</v>
      </c>
      <c r="Q1002">
        <v>-0.15652679999999999</v>
      </c>
      <c r="R1002">
        <v>-0.1054836</v>
      </c>
      <c r="S1002">
        <v>-3.1785399999999998E-2</v>
      </c>
      <c r="T1002">
        <v>15</v>
      </c>
      <c r="U1002">
        <v>18</v>
      </c>
    </row>
    <row r="1003" spans="1:21">
      <c r="A1003" s="12">
        <v>41515</v>
      </c>
      <c r="B1003" s="13">
        <v>22</v>
      </c>
      <c r="C1003" t="s">
        <v>39</v>
      </c>
      <c r="D1003" t="s">
        <v>35</v>
      </c>
      <c r="E1003" t="str">
        <f t="shared" si="15"/>
        <v>4151522Average Per TonAll</v>
      </c>
      <c r="F1003">
        <v>0.58985719999999997</v>
      </c>
      <c r="G1003">
        <v>0.53994629999999999</v>
      </c>
      <c r="H1003">
        <v>0.54550639999999995</v>
      </c>
      <c r="I1003">
        <v>80.649699999999996</v>
      </c>
      <c r="J1003">
        <v>-8.0326999999999996E-2</v>
      </c>
      <c r="K1003">
        <v>-6.23569E-2</v>
      </c>
      <c r="L1003" s="1">
        <v>-4.9910799999999998E-2</v>
      </c>
      <c r="M1003" s="1">
        <v>-3.7464799999999999E-2</v>
      </c>
      <c r="N1003">
        <v>-1.94947E-2</v>
      </c>
      <c r="O1003">
        <v>-7.4766899999999997E-2</v>
      </c>
      <c r="P1003">
        <v>-5.6796800000000001E-2</v>
      </c>
      <c r="Q1003">
        <v>-4.43507E-2</v>
      </c>
      <c r="R1003">
        <v>-3.1904700000000001E-2</v>
      </c>
      <c r="S1003">
        <v>-1.39346E-2</v>
      </c>
      <c r="T1003">
        <v>15</v>
      </c>
      <c r="U1003">
        <v>18</v>
      </c>
    </row>
    <row r="1004" spans="1:21">
      <c r="A1004" s="12">
        <v>41515</v>
      </c>
      <c r="B1004" s="13">
        <v>23</v>
      </c>
      <c r="C1004" t="s">
        <v>38</v>
      </c>
      <c r="D1004" t="s">
        <v>35</v>
      </c>
      <c r="E1004" t="str">
        <f t="shared" si="15"/>
        <v>4151523Average Per DeviceAll</v>
      </c>
      <c r="F1004">
        <v>1.7140200000000001</v>
      </c>
      <c r="G1004">
        <v>1.6301890000000001</v>
      </c>
      <c r="H1004">
        <v>1.634476</v>
      </c>
      <c r="I1004">
        <v>80.723600000000005</v>
      </c>
      <c r="J1004">
        <v>-0.18361730000000001</v>
      </c>
      <c r="K1004">
        <v>-0.1246628</v>
      </c>
      <c r="L1004" s="1">
        <v>-8.3831199999999995E-2</v>
      </c>
      <c r="M1004" s="1">
        <v>-4.2999500000000003E-2</v>
      </c>
      <c r="N1004">
        <v>1.5954900000000001E-2</v>
      </c>
      <c r="O1004">
        <v>-0.17932999999999999</v>
      </c>
      <c r="P1004">
        <v>-0.1203756</v>
      </c>
      <c r="Q1004">
        <v>-7.9543900000000001E-2</v>
      </c>
      <c r="R1004">
        <v>-3.8712299999999998E-2</v>
      </c>
      <c r="S1004">
        <v>2.0242099999999999E-2</v>
      </c>
      <c r="T1004">
        <v>15</v>
      </c>
      <c r="U1004">
        <v>18</v>
      </c>
    </row>
    <row r="1005" spans="1:21">
      <c r="A1005" s="12">
        <v>41515</v>
      </c>
      <c r="B1005" s="13">
        <v>23</v>
      </c>
      <c r="C1005" t="s">
        <v>37</v>
      </c>
      <c r="D1005" t="s">
        <v>35</v>
      </c>
      <c r="E1005" t="str">
        <f t="shared" si="15"/>
        <v>4151523Average Per PremiseAll</v>
      </c>
      <c r="F1005">
        <v>1.946671</v>
      </c>
      <c r="G1005">
        <v>1.8726130000000001</v>
      </c>
      <c r="H1005">
        <v>1.893775</v>
      </c>
      <c r="I1005">
        <v>80.723600000000005</v>
      </c>
      <c r="J1005">
        <v>-0.19005649999999999</v>
      </c>
      <c r="K1005">
        <v>-0.1215241</v>
      </c>
      <c r="L1005" s="1">
        <v>-7.4058799999999994E-2</v>
      </c>
      <c r="M1005" s="1">
        <v>-2.65934E-2</v>
      </c>
      <c r="N1005">
        <v>4.1938999999999997E-2</v>
      </c>
      <c r="O1005">
        <v>-0.1688943</v>
      </c>
      <c r="P1005">
        <v>-0.1003618</v>
      </c>
      <c r="Q1005">
        <v>-5.2896499999999999E-2</v>
      </c>
      <c r="R1005">
        <v>-5.4311999999999997E-3</v>
      </c>
      <c r="S1005">
        <v>6.3101299999999999E-2</v>
      </c>
      <c r="T1005">
        <v>15</v>
      </c>
      <c r="U1005">
        <v>18</v>
      </c>
    </row>
    <row r="1006" spans="1:21">
      <c r="A1006" s="12">
        <v>41515</v>
      </c>
      <c r="B1006" s="13">
        <v>23</v>
      </c>
      <c r="C1006" t="s">
        <v>39</v>
      </c>
      <c r="D1006" t="s">
        <v>35</v>
      </c>
      <c r="E1006" t="str">
        <f t="shared" si="15"/>
        <v>4151523Average Per TonAll</v>
      </c>
      <c r="F1006">
        <v>0.48297089999999998</v>
      </c>
      <c r="G1006">
        <v>0.4589973</v>
      </c>
      <c r="H1006">
        <v>0.46372390000000002</v>
      </c>
      <c r="I1006">
        <v>80.723600000000005</v>
      </c>
      <c r="J1006">
        <v>-5.1257700000000003E-2</v>
      </c>
      <c r="K1006">
        <v>-3.5138000000000003E-2</v>
      </c>
      <c r="L1006" s="1">
        <v>-2.3973600000000001E-2</v>
      </c>
      <c r="M1006" s="1">
        <v>-1.28091E-2</v>
      </c>
      <c r="N1006">
        <v>3.3105999999999999E-3</v>
      </c>
      <c r="O1006">
        <v>-4.6531200000000002E-2</v>
      </c>
      <c r="P1006">
        <v>-3.0411500000000001E-2</v>
      </c>
      <c r="Q1006">
        <v>-1.9247E-2</v>
      </c>
      <c r="R1006">
        <v>-8.0826000000000005E-3</v>
      </c>
      <c r="S1006">
        <v>8.0371999999999996E-3</v>
      </c>
      <c r="T1006">
        <v>15</v>
      </c>
      <c r="U1006">
        <v>18</v>
      </c>
    </row>
    <row r="1007" spans="1:21">
      <c r="A1007" s="12">
        <v>41515</v>
      </c>
      <c r="B1007" s="13">
        <v>24</v>
      </c>
      <c r="C1007" t="s">
        <v>38</v>
      </c>
      <c r="D1007" t="s">
        <v>35</v>
      </c>
      <c r="E1007" t="str">
        <f t="shared" si="15"/>
        <v>4151524Average Per DeviceAll</v>
      </c>
      <c r="F1007">
        <v>1.3708050000000001</v>
      </c>
      <c r="G1007">
        <v>1.362061</v>
      </c>
      <c r="H1007">
        <v>1.3656429999999999</v>
      </c>
      <c r="I1007">
        <v>77.580600000000004</v>
      </c>
      <c r="J1007">
        <v>-9.8059400000000005E-2</v>
      </c>
      <c r="K1007">
        <v>-4.5291199999999997E-2</v>
      </c>
      <c r="L1007" s="1">
        <v>-8.7440999999999994E-3</v>
      </c>
      <c r="M1007" s="1">
        <v>2.7803000000000001E-2</v>
      </c>
      <c r="N1007">
        <v>8.0571199999999996E-2</v>
      </c>
      <c r="O1007">
        <v>-9.4477400000000003E-2</v>
      </c>
      <c r="P1007">
        <v>-4.1709200000000002E-2</v>
      </c>
      <c r="Q1007">
        <v>-5.1621000000000002E-3</v>
      </c>
      <c r="R1007">
        <v>3.1385000000000003E-2</v>
      </c>
      <c r="S1007">
        <v>8.4153199999999997E-2</v>
      </c>
      <c r="T1007">
        <v>15</v>
      </c>
      <c r="U1007">
        <v>18</v>
      </c>
    </row>
    <row r="1008" spans="1:21">
      <c r="A1008" s="12">
        <v>41515</v>
      </c>
      <c r="B1008" s="13">
        <v>24</v>
      </c>
      <c r="C1008" t="s">
        <v>37</v>
      </c>
      <c r="D1008" t="s">
        <v>35</v>
      </c>
      <c r="E1008" t="str">
        <f t="shared" si="15"/>
        <v>4151524Average Per PremiseAll</v>
      </c>
      <c r="F1008">
        <v>1.562845</v>
      </c>
      <c r="G1008">
        <v>1.570384</v>
      </c>
      <c r="H1008">
        <v>1.588131</v>
      </c>
      <c r="I1008">
        <v>77.580600000000004</v>
      </c>
      <c r="J1008">
        <v>-9.6518900000000005E-2</v>
      </c>
      <c r="K1008">
        <v>-3.5040700000000001E-2</v>
      </c>
      <c r="L1008" s="1">
        <v>7.5389000000000003E-3</v>
      </c>
      <c r="M1008" s="1">
        <v>5.0118500000000003E-2</v>
      </c>
      <c r="N1008">
        <v>0.1115968</v>
      </c>
      <c r="O1008">
        <v>-7.8772099999999998E-2</v>
      </c>
      <c r="P1008">
        <v>-1.7293900000000001E-2</v>
      </c>
      <c r="Q1008">
        <v>2.5285700000000001E-2</v>
      </c>
      <c r="R1008">
        <v>6.7865300000000003E-2</v>
      </c>
      <c r="S1008">
        <v>0.1293436</v>
      </c>
      <c r="T1008">
        <v>15</v>
      </c>
      <c r="U1008">
        <v>18</v>
      </c>
    </row>
    <row r="1009" spans="1:21">
      <c r="A1009" s="12">
        <v>41515</v>
      </c>
      <c r="B1009" s="13">
        <v>24</v>
      </c>
      <c r="C1009" t="s">
        <v>39</v>
      </c>
      <c r="D1009" t="s">
        <v>35</v>
      </c>
      <c r="E1009" t="str">
        <f t="shared" si="15"/>
        <v>4151524Average Per TonAll</v>
      </c>
      <c r="F1009">
        <v>0.38516739999999999</v>
      </c>
      <c r="G1009">
        <v>0.38441350000000002</v>
      </c>
      <c r="H1009">
        <v>0.388372</v>
      </c>
      <c r="I1009">
        <v>77.580600000000004</v>
      </c>
      <c r="J1009">
        <v>-2.5176400000000002E-2</v>
      </c>
      <c r="K1009">
        <v>-1.0747400000000001E-2</v>
      </c>
      <c r="L1009" s="1">
        <v>-7.5389999999999995E-4</v>
      </c>
      <c r="M1009" s="1">
        <v>9.2394999999999994E-3</v>
      </c>
      <c r="N1009">
        <v>2.3668499999999999E-2</v>
      </c>
      <c r="O1009">
        <v>-2.1217900000000001E-2</v>
      </c>
      <c r="P1009">
        <v>-6.7888999999999996E-3</v>
      </c>
      <c r="Q1009">
        <v>3.2046000000000002E-3</v>
      </c>
      <c r="R1009">
        <v>1.3198100000000001E-2</v>
      </c>
      <c r="S1009">
        <v>2.7627100000000002E-2</v>
      </c>
      <c r="T1009">
        <v>15</v>
      </c>
      <c r="U1009">
        <v>18</v>
      </c>
    </row>
    <row r="1010" spans="1:21">
      <c r="A1010" s="12">
        <v>41516</v>
      </c>
      <c r="B1010" s="13">
        <v>1</v>
      </c>
      <c r="C1010" t="s">
        <v>38</v>
      </c>
      <c r="D1010" t="s">
        <v>35</v>
      </c>
      <c r="E1010" t="str">
        <f t="shared" si="15"/>
        <v>415161Average Per DeviceAll</v>
      </c>
      <c r="F1010">
        <v>1.120795</v>
      </c>
      <c r="G1010">
        <v>1.1504270000000001</v>
      </c>
      <c r="H1010">
        <v>1.0893060000000001</v>
      </c>
      <c r="I1010">
        <v>76.538200000000003</v>
      </c>
      <c r="J1010">
        <v>-5.2407700000000002E-2</v>
      </c>
      <c r="K1010">
        <v>-3.9385000000000002E-3</v>
      </c>
      <c r="L1010" s="1">
        <v>2.96311E-2</v>
      </c>
      <c r="M1010" s="1">
        <v>6.3200699999999999E-2</v>
      </c>
      <c r="N1010">
        <v>0.1116699</v>
      </c>
      <c r="O1010">
        <v>-0.1135285</v>
      </c>
      <c r="P1010">
        <v>-6.50593E-2</v>
      </c>
      <c r="Q1010">
        <v>-3.1489700000000002E-2</v>
      </c>
      <c r="R1010">
        <v>2.0799E-3</v>
      </c>
      <c r="S1010">
        <v>5.05491E-2</v>
      </c>
      <c r="T1010">
        <v>14</v>
      </c>
      <c r="U1010">
        <v>17</v>
      </c>
    </row>
    <row r="1011" spans="1:21">
      <c r="A1011" s="12">
        <v>41516</v>
      </c>
      <c r="B1011" s="13">
        <v>1</v>
      </c>
      <c r="C1011" t="s">
        <v>37</v>
      </c>
      <c r="D1011" t="s">
        <v>35</v>
      </c>
      <c r="E1011" t="str">
        <f t="shared" si="15"/>
        <v>415161Average Per PremiseAll</v>
      </c>
      <c r="F1011">
        <v>1.281366</v>
      </c>
      <c r="G1011">
        <v>1.323847</v>
      </c>
      <c r="H1011">
        <v>1.236691</v>
      </c>
      <c r="I1011">
        <v>76.538200000000003</v>
      </c>
      <c r="J1011">
        <v>-5.1831200000000001E-2</v>
      </c>
      <c r="K1011">
        <v>3.8893E-3</v>
      </c>
      <c r="L1011" s="1">
        <v>4.2481100000000001E-2</v>
      </c>
      <c r="M1011" s="1">
        <v>8.1072900000000003E-2</v>
      </c>
      <c r="N1011">
        <v>0.13679330000000001</v>
      </c>
      <c r="O1011">
        <v>-0.138987</v>
      </c>
      <c r="P1011">
        <v>-8.3266599999999996E-2</v>
      </c>
      <c r="Q1011">
        <v>-4.4674800000000001E-2</v>
      </c>
      <c r="R1011">
        <v>-6.0828999999999996E-3</v>
      </c>
      <c r="S1011">
        <v>4.9637500000000001E-2</v>
      </c>
      <c r="T1011">
        <v>14</v>
      </c>
      <c r="U1011">
        <v>17</v>
      </c>
    </row>
    <row r="1012" spans="1:21">
      <c r="A1012" s="12">
        <v>41516</v>
      </c>
      <c r="B1012" s="13">
        <v>1</v>
      </c>
      <c r="C1012" t="s">
        <v>39</v>
      </c>
      <c r="D1012" t="s">
        <v>35</v>
      </c>
      <c r="E1012" t="str">
        <f t="shared" si="15"/>
        <v>415161Average Per TonAll</v>
      </c>
      <c r="F1012">
        <v>0.31515090000000001</v>
      </c>
      <c r="G1012">
        <v>0.32884550000000001</v>
      </c>
      <c r="H1012">
        <v>0.31038700000000002</v>
      </c>
      <c r="I1012">
        <v>76.538200000000003</v>
      </c>
      <c r="J1012">
        <v>-9.4889999999999992E-3</v>
      </c>
      <c r="K1012">
        <v>4.2079999999999999E-3</v>
      </c>
      <c r="L1012" s="1">
        <v>1.3694599999999999E-2</v>
      </c>
      <c r="M1012" s="1">
        <v>2.31811E-2</v>
      </c>
      <c r="N1012">
        <v>3.6878099999999997E-2</v>
      </c>
      <c r="O1012">
        <v>-2.79475E-2</v>
      </c>
      <c r="P1012">
        <v>-1.4250499999999999E-2</v>
      </c>
      <c r="Q1012">
        <v>-4.764E-3</v>
      </c>
      <c r="R1012">
        <v>4.7225000000000001E-3</v>
      </c>
      <c r="S1012">
        <v>1.8419600000000001E-2</v>
      </c>
      <c r="T1012">
        <v>14</v>
      </c>
      <c r="U1012">
        <v>17</v>
      </c>
    </row>
    <row r="1013" spans="1:21">
      <c r="A1013" s="12">
        <v>41516</v>
      </c>
      <c r="B1013" s="13">
        <v>2</v>
      </c>
      <c r="C1013" t="s">
        <v>38</v>
      </c>
      <c r="D1013" t="s">
        <v>35</v>
      </c>
      <c r="E1013" t="str">
        <f t="shared" si="15"/>
        <v>415162Average Per DeviceAll</v>
      </c>
      <c r="F1013">
        <v>1.027396</v>
      </c>
      <c r="G1013">
        <v>1.010124</v>
      </c>
      <c r="H1013">
        <v>0.95645690000000005</v>
      </c>
      <c r="I1013">
        <v>75.978999999999999</v>
      </c>
      <c r="J1013">
        <v>-9.2398300000000003E-2</v>
      </c>
      <c r="K1013">
        <v>-4.8013399999999998E-2</v>
      </c>
      <c r="L1013" s="1">
        <v>-1.72725E-2</v>
      </c>
      <c r="M1013" s="1">
        <v>1.34684E-2</v>
      </c>
      <c r="N1013">
        <v>5.7853399999999999E-2</v>
      </c>
      <c r="O1013">
        <v>-0.146065</v>
      </c>
      <c r="P1013">
        <v>-0.1016801</v>
      </c>
      <c r="Q1013">
        <v>-7.0939199999999994E-2</v>
      </c>
      <c r="R1013">
        <v>-4.0198299999999999E-2</v>
      </c>
      <c r="S1013">
        <v>4.1866000000000004E-3</v>
      </c>
      <c r="T1013">
        <v>14</v>
      </c>
      <c r="U1013">
        <v>17</v>
      </c>
    </row>
    <row r="1014" spans="1:21">
      <c r="A1014" s="12">
        <v>41516</v>
      </c>
      <c r="B1014" s="13">
        <v>2</v>
      </c>
      <c r="C1014" t="s">
        <v>37</v>
      </c>
      <c r="D1014" t="s">
        <v>35</v>
      </c>
      <c r="E1014" t="str">
        <f t="shared" si="15"/>
        <v>415162Average Per PremiseAll</v>
      </c>
      <c r="F1014">
        <v>1.174715</v>
      </c>
      <c r="G1014">
        <v>1.1686540000000001</v>
      </c>
      <c r="H1014">
        <v>1.091715</v>
      </c>
      <c r="I1014">
        <v>75.978999999999999</v>
      </c>
      <c r="J1014">
        <v>-9.5029799999999998E-2</v>
      </c>
      <c r="K1014">
        <v>-4.2466200000000003E-2</v>
      </c>
      <c r="L1014" s="1">
        <v>-6.0606999999999996E-3</v>
      </c>
      <c r="M1014" s="1">
        <v>3.0344699999999999E-2</v>
      </c>
      <c r="N1014">
        <v>8.2908399999999993E-2</v>
      </c>
      <c r="O1014">
        <v>-0.17196839999999999</v>
      </c>
      <c r="P1014">
        <v>-0.11940480000000001</v>
      </c>
      <c r="Q1014">
        <v>-8.2999299999999998E-2</v>
      </c>
      <c r="R1014">
        <v>-4.6593900000000001E-2</v>
      </c>
      <c r="S1014">
        <v>5.9696999999999997E-3</v>
      </c>
      <c r="T1014">
        <v>14</v>
      </c>
      <c r="U1014">
        <v>17</v>
      </c>
    </row>
    <row r="1015" spans="1:21">
      <c r="A1015" s="12">
        <v>41516</v>
      </c>
      <c r="B1015" s="13">
        <v>2</v>
      </c>
      <c r="C1015" t="s">
        <v>39</v>
      </c>
      <c r="D1015" t="s">
        <v>35</v>
      </c>
      <c r="E1015" t="str">
        <f t="shared" si="15"/>
        <v>415162Average Per TonAll</v>
      </c>
      <c r="F1015">
        <v>0.28746189999999999</v>
      </c>
      <c r="G1015">
        <v>0.289441</v>
      </c>
      <c r="H1015">
        <v>0.2731943</v>
      </c>
      <c r="I1015">
        <v>75.978999999999999</v>
      </c>
      <c r="J1015">
        <v>-1.8808200000000001E-2</v>
      </c>
      <c r="K1015">
        <v>-6.5269000000000004E-3</v>
      </c>
      <c r="L1015" s="1">
        <v>1.9791000000000001E-3</v>
      </c>
      <c r="M1015" s="1">
        <v>1.0485100000000001E-2</v>
      </c>
      <c r="N1015">
        <v>2.27663E-2</v>
      </c>
      <c r="O1015">
        <v>-3.50549E-2</v>
      </c>
      <c r="P1015">
        <v>-2.2773600000000001E-2</v>
      </c>
      <c r="Q1015">
        <v>-1.42676E-2</v>
      </c>
      <c r="R1015">
        <v>-5.7616000000000004E-3</v>
      </c>
      <c r="S1015">
        <v>6.5196000000000004E-3</v>
      </c>
      <c r="T1015">
        <v>14</v>
      </c>
      <c r="U1015">
        <v>17</v>
      </c>
    </row>
    <row r="1016" spans="1:21">
      <c r="A1016" s="12">
        <v>41516</v>
      </c>
      <c r="B1016" s="13">
        <v>3</v>
      </c>
      <c r="C1016" t="s">
        <v>38</v>
      </c>
      <c r="D1016" t="s">
        <v>35</v>
      </c>
      <c r="E1016" t="str">
        <f t="shared" si="15"/>
        <v>415163Average Per DeviceAll</v>
      </c>
      <c r="F1016">
        <v>0.92911189999999999</v>
      </c>
      <c r="G1016">
        <v>0.89442719999999998</v>
      </c>
      <c r="H1016">
        <v>0.84690730000000003</v>
      </c>
      <c r="I1016">
        <v>75.167299999999997</v>
      </c>
      <c r="J1016">
        <v>-0.10034800000000001</v>
      </c>
      <c r="K1016">
        <v>-6.15536E-2</v>
      </c>
      <c r="L1016" s="1">
        <v>-3.4684699999999999E-2</v>
      </c>
      <c r="M1016" s="1">
        <v>-7.8157999999999995E-3</v>
      </c>
      <c r="N1016">
        <v>3.0978599999999998E-2</v>
      </c>
      <c r="O1016">
        <v>-0.1478679</v>
      </c>
      <c r="P1016">
        <v>-0.1090735</v>
      </c>
      <c r="Q1016">
        <v>-8.2204600000000003E-2</v>
      </c>
      <c r="R1016">
        <v>-5.5335700000000002E-2</v>
      </c>
      <c r="S1016">
        <v>-1.6541299999999998E-2</v>
      </c>
      <c r="T1016">
        <v>14</v>
      </c>
      <c r="U1016">
        <v>17</v>
      </c>
    </row>
    <row r="1017" spans="1:21">
      <c r="A1017" s="12">
        <v>41516</v>
      </c>
      <c r="B1017" s="13">
        <v>3</v>
      </c>
      <c r="C1017" t="s">
        <v>37</v>
      </c>
      <c r="D1017" t="s">
        <v>35</v>
      </c>
      <c r="E1017" t="str">
        <f t="shared" si="15"/>
        <v>415163Average Per PremiseAll</v>
      </c>
      <c r="F1017">
        <v>1.0586089999999999</v>
      </c>
      <c r="G1017">
        <v>1.0300050000000001</v>
      </c>
      <c r="H1017">
        <v>0.96219399999999999</v>
      </c>
      <c r="I1017">
        <v>75.167299999999997</v>
      </c>
      <c r="J1017">
        <v>-0.1041951</v>
      </c>
      <c r="K1017">
        <v>-5.9535400000000002E-2</v>
      </c>
      <c r="L1017" s="1">
        <v>-2.8604299999999999E-2</v>
      </c>
      <c r="M1017" s="1">
        <v>2.3268999999999998E-3</v>
      </c>
      <c r="N1017">
        <v>4.6986600000000003E-2</v>
      </c>
      <c r="O1017">
        <v>-0.17200579999999999</v>
      </c>
      <c r="P1017">
        <v>-0.12734609999999999</v>
      </c>
      <c r="Q1017">
        <v>-9.6414899999999998E-2</v>
      </c>
      <c r="R1017">
        <v>-6.5483799999999995E-2</v>
      </c>
      <c r="S1017">
        <v>-2.0824100000000002E-2</v>
      </c>
      <c r="T1017">
        <v>14</v>
      </c>
      <c r="U1017">
        <v>17</v>
      </c>
    </row>
    <row r="1018" spans="1:21">
      <c r="A1018" s="12">
        <v>41516</v>
      </c>
      <c r="B1018" s="13">
        <v>3</v>
      </c>
      <c r="C1018" t="s">
        <v>39</v>
      </c>
      <c r="D1018" t="s">
        <v>35</v>
      </c>
      <c r="E1018" t="str">
        <f t="shared" si="15"/>
        <v>415163Average Per TonAll</v>
      </c>
      <c r="F1018">
        <v>0.259432</v>
      </c>
      <c r="G1018">
        <v>0.25660739999999999</v>
      </c>
      <c r="H1018">
        <v>0.24220369999999999</v>
      </c>
      <c r="I1018">
        <v>75.167299999999997</v>
      </c>
      <c r="J1018">
        <v>-2.0959100000000001E-2</v>
      </c>
      <c r="K1018">
        <v>-1.0245000000000001E-2</v>
      </c>
      <c r="L1018" s="1">
        <v>-2.8245000000000002E-3</v>
      </c>
      <c r="M1018" s="1">
        <v>4.5960000000000003E-3</v>
      </c>
      <c r="N1018">
        <v>1.53101E-2</v>
      </c>
      <c r="O1018">
        <v>-3.53628E-2</v>
      </c>
      <c r="P1018">
        <v>-2.4648799999999998E-2</v>
      </c>
      <c r="Q1018">
        <v>-1.7228199999999999E-2</v>
      </c>
      <c r="R1018">
        <v>-9.8077000000000008E-3</v>
      </c>
      <c r="S1018">
        <v>9.0640000000000002E-4</v>
      </c>
      <c r="T1018">
        <v>14</v>
      </c>
      <c r="U1018">
        <v>17</v>
      </c>
    </row>
    <row r="1019" spans="1:21">
      <c r="A1019" s="12">
        <v>41516</v>
      </c>
      <c r="B1019" s="13">
        <v>4</v>
      </c>
      <c r="C1019" t="s">
        <v>38</v>
      </c>
      <c r="D1019" t="s">
        <v>35</v>
      </c>
      <c r="E1019" t="str">
        <f t="shared" si="15"/>
        <v>415164Average Per DeviceAll</v>
      </c>
      <c r="F1019">
        <v>0.86458630000000003</v>
      </c>
      <c r="G1019">
        <v>0.79107419999999995</v>
      </c>
      <c r="H1019">
        <v>0.74904530000000002</v>
      </c>
      <c r="I1019">
        <v>73.113699999999994</v>
      </c>
      <c r="J1019">
        <v>-0.13292689999999999</v>
      </c>
      <c r="K1019">
        <v>-9.78242E-2</v>
      </c>
      <c r="L1019" s="1">
        <v>-7.3512099999999997E-2</v>
      </c>
      <c r="M1019" s="1">
        <v>-4.9200099999999997E-2</v>
      </c>
      <c r="N1019">
        <v>-1.40973E-2</v>
      </c>
      <c r="O1019">
        <v>-0.17495579999999999</v>
      </c>
      <c r="P1019">
        <v>-0.13985300000000001</v>
      </c>
      <c r="Q1019">
        <v>-0.115541</v>
      </c>
      <c r="R1019">
        <v>-9.1228900000000002E-2</v>
      </c>
      <c r="S1019">
        <v>-5.6126200000000001E-2</v>
      </c>
      <c r="T1019">
        <v>14</v>
      </c>
      <c r="U1019">
        <v>17</v>
      </c>
    </row>
    <row r="1020" spans="1:21">
      <c r="A1020" s="12">
        <v>41516</v>
      </c>
      <c r="B1020" s="13">
        <v>4</v>
      </c>
      <c r="C1020" t="s">
        <v>37</v>
      </c>
      <c r="D1020" t="s">
        <v>35</v>
      </c>
      <c r="E1020" t="str">
        <f t="shared" si="15"/>
        <v>415164Average Per PremiseAll</v>
      </c>
      <c r="F1020">
        <v>0.98135139999999998</v>
      </c>
      <c r="G1020">
        <v>0.90856720000000002</v>
      </c>
      <c r="H1020">
        <v>0.84875140000000004</v>
      </c>
      <c r="I1020">
        <v>73.113699999999994</v>
      </c>
      <c r="J1020">
        <v>-0.14067360000000001</v>
      </c>
      <c r="K1020">
        <v>-0.1005639</v>
      </c>
      <c r="L1020" s="1">
        <v>-7.2784100000000004E-2</v>
      </c>
      <c r="M1020" s="1">
        <v>-4.5004299999999997E-2</v>
      </c>
      <c r="N1020">
        <v>-4.8947000000000001E-3</v>
      </c>
      <c r="O1020">
        <v>-0.20048940000000001</v>
      </c>
      <c r="P1020">
        <v>-0.16037979999999999</v>
      </c>
      <c r="Q1020">
        <v>-0.13259989999999999</v>
      </c>
      <c r="R1020">
        <v>-0.1048201</v>
      </c>
      <c r="S1020">
        <v>-6.4710500000000004E-2</v>
      </c>
      <c r="T1020">
        <v>14</v>
      </c>
      <c r="U1020">
        <v>17</v>
      </c>
    </row>
    <row r="1021" spans="1:21">
      <c r="A1021" s="12">
        <v>41516</v>
      </c>
      <c r="B1021" s="13">
        <v>4</v>
      </c>
      <c r="C1021" t="s">
        <v>39</v>
      </c>
      <c r="D1021" t="s">
        <v>35</v>
      </c>
      <c r="E1021" t="str">
        <f t="shared" si="15"/>
        <v>415164Average Per TonAll</v>
      </c>
      <c r="F1021">
        <v>0.2405004</v>
      </c>
      <c r="G1021">
        <v>0.2274196</v>
      </c>
      <c r="H1021">
        <v>0.21465429999999999</v>
      </c>
      <c r="I1021">
        <v>73.113699999999994</v>
      </c>
      <c r="J1021">
        <v>-2.93672E-2</v>
      </c>
      <c r="K1021">
        <v>-1.9744999999999999E-2</v>
      </c>
      <c r="L1021" s="1">
        <v>-1.3080700000000001E-2</v>
      </c>
      <c r="M1021" s="1">
        <v>-6.4165000000000003E-3</v>
      </c>
      <c r="N1021">
        <v>3.2057000000000001E-3</v>
      </c>
      <c r="O1021">
        <v>-4.2132500000000003E-2</v>
      </c>
      <c r="P1021">
        <v>-3.2510400000000002E-2</v>
      </c>
      <c r="Q1021">
        <v>-2.58461E-2</v>
      </c>
      <c r="R1021">
        <v>-1.9181799999999999E-2</v>
      </c>
      <c r="S1021">
        <v>-9.5597000000000008E-3</v>
      </c>
      <c r="T1021">
        <v>14</v>
      </c>
      <c r="U1021">
        <v>17</v>
      </c>
    </row>
    <row r="1022" spans="1:21">
      <c r="A1022" s="12">
        <v>41516</v>
      </c>
      <c r="B1022" s="13">
        <v>5</v>
      </c>
      <c r="C1022" t="s">
        <v>38</v>
      </c>
      <c r="D1022" t="s">
        <v>35</v>
      </c>
      <c r="E1022" t="str">
        <f t="shared" si="15"/>
        <v>415165Average Per DeviceAll</v>
      </c>
      <c r="F1022">
        <v>0.80249630000000005</v>
      </c>
      <c r="G1022">
        <v>0.74302639999999998</v>
      </c>
      <c r="H1022">
        <v>0.70355029999999996</v>
      </c>
      <c r="I1022">
        <v>73.285300000000007</v>
      </c>
      <c r="J1022">
        <v>-0.112041</v>
      </c>
      <c r="K1022">
        <v>-8.0981600000000001E-2</v>
      </c>
      <c r="L1022" s="1">
        <v>-5.9469899999999999E-2</v>
      </c>
      <c r="M1022" s="1">
        <v>-3.7958199999999997E-2</v>
      </c>
      <c r="N1022">
        <v>-6.8986999999999998E-3</v>
      </c>
      <c r="O1022">
        <v>-0.15151719999999999</v>
      </c>
      <c r="P1022">
        <v>-0.1204577</v>
      </c>
      <c r="Q1022">
        <v>-9.8946000000000006E-2</v>
      </c>
      <c r="R1022">
        <v>-7.74344E-2</v>
      </c>
      <c r="S1022">
        <v>-4.6374899999999997E-2</v>
      </c>
      <c r="T1022">
        <v>14</v>
      </c>
      <c r="U1022">
        <v>17</v>
      </c>
    </row>
    <row r="1023" spans="1:21">
      <c r="A1023" s="12">
        <v>41516</v>
      </c>
      <c r="B1023" s="13">
        <v>5</v>
      </c>
      <c r="C1023" t="s">
        <v>37</v>
      </c>
      <c r="D1023" t="s">
        <v>35</v>
      </c>
      <c r="E1023" t="str">
        <f t="shared" si="15"/>
        <v>415165Average Per PremiseAll</v>
      </c>
      <c r="F1023">
        <v>0.90752600000000005</v>
      </c>
      <c r="G1023">
        <v>0.85165270000000004</v>
      </c>
      <c r="H1023">
        <v>0.79558390000000001</v>
      </c>
      <c r="I1023">
        <v>73.285300000000007</v>
      </c>
      <c r="J1023">
        <v>-0.1163507</v>
      </c>
      <c r="K1023">
        <v>-8.06201E-2</v>
      </c>
      <c r="L1023" s="1">
        <v>-5.5873199999999998E-2</v>
      </c>
      <c r="M1023" s="1">
        <v>-3.1126299999999999E-2</v>
      </c>
      <c r="N1023">
        <v>4.6043000000000004E-3</v>
      </c>
      <c r="O1023">
        <v>-0.17241960000000001</v>
      </c>
      <c r="P1023">
        <v>-0.136689</v>
      </c>
      <c r="Q1023">
        <v>-0.1119421</v>
      </c>
      <c r="R1023">
        <v>-8.7195099999999998E-2</v>
      </c>
      <c r="S1023">
        <v>-5.1464500000000003E-2</v>
      </c>
      <c r="T1023">
        <v>14</v>
      </c>
      <c r="U1023">
        <v>17</v>
      </c>
    </row>
    <row r="1024" spans="1:21">
      <c r="A1024" s="12">
        <v>41516</v>
      </c>
      <c r="B1024" s="13">
        <v>5</v>
      </c>
      <c r="C1024" t="s">
        <v>39</v>
      </c>
      <c r="D1024" t="s">
        <v>35</v>
      </c>
      <c r="E1024" t="str">
        <f t="shared" si="15"/>
        <v>415165Average Per TonAll</v>
      </c>
      <c r="F1024">
        <v>0.22683349999999999</v>
      </c>
      <c r="G1024">
        <v>0.2139443</v>
      </c>
      <c r="H1024">
        <v>0.20193530000000001</v>
      </c>
      <c r="I1024">
        <v>73.285300000000007</v>
      </c>
      <c r="J1024">
        <v>-2.7762800000000001E-2</v>
      </c>
      <c r="K1024">
        <v>-1.89754E-2</v>
      </c>
      <c r="L1024" s="1">
        <v>-1.2889299999999999E-2</v>
      </c>
      <c r="M1024" s="1">
        <v>-6.8031000000000003E-3</v>
      </c>
      <c r="N1024">
        <v>1.9843E-3</v>
      </c>
      <c r="O1024">
        <v>-3.9771800000000003E-2</v>
      </c>
      <c r="P1024">
        <v>-3.0984399999999999E-2</v>
      </c>
      <c r="Q1024">
        <v>-2.4898199999999999E-2</v>
      </c>
      <c r="R1024">
        <v>-1.8812099999999998E-2</v>
      </c>
      <c r="S1024">
        <v>-1.0024699999999999E-2</v>
      </c>
      <c r="T1024">
        <v>14</v>
      </c>
      <c r="U1024">
        <v>17</v>
      </c>
    </row>
    <row r="1025" spans="1:21">
      <c r="A1025" s="12">
        <v>41516</v>
      </c>
      <c r="B1025" s="13">
        <v>6</v>
      </c>
      <c r="C1025" t="s">
        <v>38</v>
      </c>
      <c r="D1025" t="s">
        <v>35</v>
      </c>
      <c r="E1025" t="str">
        <f t="shared" si="15"/>
        <v>415166Average Per DeviceAll</v>
      </c>
      <c r="F1025">
        <v>0.77543320000000004</v>
      </c>
      <c r="G1025">
        <v>0.75914060000000005</v>
      </c>
      <c r="H1025">
        <v>0.71880829999999996</v>
      </c>
      <c r="I1025">
        <v>71.376199999999997</v>
      </c>
      <c r="J1025">
        <v>-6.8254400000000007E-2</v>
      </c>
      <c r="K1025">
        <v>-3.7554999999999998E-2</v>
      </c>
      <c r="L1025" s="1">
        <v>-1.6292600000000001E-2</v>
      </c>
      <c r="M1025" s="1">
        <v>4.9696999999999996E-3</v>
      </c>
      <c r="N1025">
        <v>3.5669199999999998E-2</v>
      </c>
      <c r="O1025">
        <v>-0.10858669999999999</v>
      </c>
      <c r="P1025">
        <v>-7.7887200000000004E-2</v>
      </c>
      <c r="Q1025">
        <v>-5.6624899999999999E-2</v>
      </c>
      <c r="R1025">
        <v>-3.5362499999999998E-2</v>
      </c>
      <c r="S1025">
        <v>-4.6630999999999999E-3</v>
      </c>
      <c r="T1025">
        <v>14</v>
      </c>
      <c r="U1025">
        <v>17</v>
      </c>
    </row>
    <row r="1026" spans="1:21">
      <c r="A1026" s="12">
        <v>41516</v>
      </c>
      <c r="B1026" s="13">
        <v>6</v>
      </c>
      <c r="C1026" t="s">
        <v>37</v>
      </c>
      <c r="D1026" t="s">
        <v>35</v>
      </c>
      <c r="E1026" t="str">
        <f t="shared" si="15"/>
        <v>415166Average Per PremiseAll</v>
      </c>
      <c r="F1026">
        <v>0.88111910000000004</v>
      </c>
      <c r="G1026">
        <v>0.86509429999999998</v>
      </c>
      <c r="H1026">
        <v>0.80814059999999999</v>
      </c>
      <c r="I1026">
        <v>71.376199999999997</v>
      </c>
      <c r="J1026">
        <v>-7.55797E-2</v>
      </c>
      <c r="K1026">
        <v>-4.0394100000000002E-2</v>
      </c>
      <c r="L1026" s="1">
        <v>-1.6024799999999999E-2</v>
      </c>
      <c r="M1026" s="1">
        <v>8.3446000000000006E-3</v>
      </c>
      <c r="N1026">
        <v>4.3530100000000002E-2</v>
      </c>
      <c r="O1026">
        <v>-0.1325334</v>
      </c>
      <c r="P1026">
        <v>-9.7347900000000001E-2</v>
      </c>
      <c r="Q1026">
        <v>-7.2978500000000002E-2</v>
      </c>
      <c r="R1026">
        <v>-4.8609100000000002E-2</v>
      </c>
      <c r="S1026">
        <v>-1.3423600000000001E-2</v>
      </c>
      <c r="T1026">
        <v>14</v>
      </c>
      <c r="U1026">
        <v>17</v>
      </c>
    </row>
    <row r="1027" spans="1:21">
      <c r="A1027" s="12">
        <v>41516</v>
      </c>
      <c r="B1027" s="13">
        <v>6</v>
      </c>
      <c r="C1027" t="s">
        <v>39</v>
      </c>
      <c r="D1027" t="s">
        <v>35</v>
      </c>
      <c r="E1027" t="str">
        <f t="shared" ref="E1027:E1090" si="16">CONCATENATE(A1027,B1027,C1027,D1027)</f>
        <v>415166Average Per TonAll</v>
      </c>
      <c r="F1027">
        <v>0.22029979999999999</v>
      </c>
      <c r="G1027">
        <v>0.21771099999999999</v>
      </c>
      <c r="H1027">
        <v>0.2054906</v>
      </c>
      <c r="I1027">
        <v>71.376199999999997</v>
      </c>
      <c r="J1027">
        <v>-1.7279300000000001E-2</v>
      </c>
      <c r="K1027">
        <v>-8.6E-3</v>
      </c>
      <c r="L1027" s="1">
        <v>-2.5888E-3</v>
      </c>
      <c r="M1027" s="1">
        <v>3.4223999999999999E-3</v>
      </c>
      <c r="N1027">
        <v>1.21017E-2</v>
      </c>
      <c r="O1027">
        <v>-2.94997E-2</v>
      </c>
      <c r="P1027">
        <v>-2.0820399999999999E-2</v>
      </c>
      <c r="Q1027">
        <v>-1.48092E-2</v>
      </c>
      <c r="R1027">
        <v>-8.7980000000000003E-3</v>
      </c>
      <c r="S1027">
        <v>-1.187E-4</v>
      </c>
      <c r="T1027">
        <v>14</v>
      </c>
      <c r="U1027">
        <v>17</v>
      </c>
    </row>
    <row r="1028" spans="1:21">
      <c r="A1028" s="12">
        <v>41516</v>
      </c>
      <c r="B1028" s="13">
        <v>7</v>
      </c>
      <c r="C1028" t="s">
        <v>38</v>
      </c>
      <c r="D1028" t="s">
        <v>35</v>
      </c>
      <c r="E1028" t="str">
        <f t="shared" si="16"/>
        <v>415167Average Per DeviceAll</v>
      </c>
      <c r="F1028">
        <v>0.87967669999999998</v>
      </c>
      <c r="G1028">
        <v>0.86991689999999999</v>
      </c>
      <c r="H1028">
        <v>0.82369919999999996</v>
      </c>
      <c r="I1028">
        <v>75.756200000000007</v>
      </c>
      <c r="J1028">
        <v>-6.8050899999999998E-2</v>
      </c>
      <c r="K1028">
        <v>-3.3612099999999999E-2</v>
      </c>
      <c r="L1028" s="1">
        <v>-9.7598000000000008E-3</v>
      </c>
      <c r="M1028" s="1">
        <v>1.40924E-2</v>
      </c>
      <c r="N1028">
        <v>4.8531199999999997E-2</v>
      </c>
      <c r="O1028">
        <v>-0.1142686</v>
      </c>
      <c r="P1028">
        <v>-7.9829800000000006E-2</v>
      </c>
      <c r="Q1028">
        <v>-5.5977499999999999E-2</v>
      </c>
      <c r="R1028">
        <v>-3.2125300000000002E-2</v>
      </c>
      <c r="S1028">
        <v>2.3135E-3</v>
      </c>
      <c r="T1028">
        <v>14</v>
      </c>
      <c r="U1028">
        <v>17</v>
      </c>
    </row>
    <row r="1029" spans="1:21">
      <c r="A1029" s="12">
        <v>41516</v>
      </c>
      <c r="B1029" s="13">
        <v>7</v>
      </c>
      <c r="C1029" t="s">
        <v>37</v>
      </c>
      <c r="D1029" t="s">
        <v>35</v>
      </c>
      <c r="E1029" t="str">
        <f t="shared" si="16"/>
        <v>415167Average Per PremiseAll</v>
      </c>
      <c r="F1029">
        <v>1.004351</v>
      </c>
      <c r="G1029">
        <v>0.97737850000000004</v>
      </c>
      <c r="H1029">
        <v>0.91303250000000002</v>
      </c>
      <c r="I1029">
        <v>75.756200000000007</v>
      </c>
      <c r="J1029">
        <v>-9.3772400000000006E-2</v>
      </c>
      <c r="K1029">
        <v>-5.4306300000000002E-2</v>
      </c>
      <c r="L1029" s="1">
        <v>-2.6972200000000002E-2</v>
      </c>
      <c r="M1029" s="1">
        <v>3.6190000000000001E-4</v>
      </c>
      <c r="N1029">
        <v>3.9828000000000002E-2</v>
      </c>
      <c r="O1029">
        <v>-0.1581185</v>
      </c>
      <c r="P1029">
        <v>-0.11865240000000001</v>
      </c>
      <c r="Q1029">
        <v>-9.1318200000000002E-2</v>
      </c>
      <c r="R1029">
        <v>-6.3984100000000002E-2</v>
      </c>
      <c r="S1029">
        <v>-2.4518000000000002E-2</v>
      </c>
      <c r="T1029">
        <v>14</v>
      </c>
      <c r="U1029">
        <v>17</v>
      </c>
    </row>
    <row r="1030" spans="1:21">
      <c r="A1030" s="12">
        <v>41516</v>
      </c>
      <c r="B1030" s="13">
        <v>7</v>
      </c>
      <c r="C1030" t="s">
        <v>39</v>
      </c>
      <c r="D1030" t="s">
        <v>35</v>
      </c>
      <c r="E1030" t="str">
        <f t="shared" si="16"/>
        <v>415167Average Per TonAll</v>
      </c>
      <c r="F1030">
        <v>0.24936530000000001</v>
      </c>
      <c r="G1030">
        <v>0.2487248</v>
      </c>
      <c r="H1030">
        <v>0.23476350000000001</v>
      </c>
      <c r="I1030">
        <v>75.756200000000007</v>
      </c>
      <c r="J1030">
        <v>-1.7176500000000001E-2</v>
      </c>
      <c r="K1030">
        <v>-7.4069000000000001E-3</v>
      </c>
      <c r="L1030" s="1">
        <v>-6.4059999999999996E-4</v>
      </c>
      <c r="M1030" s="1">
        <v>6.1257999999999998E-3</v>
      </c>
      <c r="N1030">
        <v>1.5895300000000001E-2</v>
      </c>
      <c r="O1030">
        <v>-3.1137700000000001E-2</v>
      </c>
      <c r="P1030">
        <v>-2.13682E-2</v>
      </c>
      <c r="Q1030">
        <v>-1.46018E-2</v>
      </c>
      <c r="R1030">
        <v>-7.8355000000000005E-3</v>
      </c>
      <c r="S1030">
        <v>1.9341E-3</v>
      </c>
      <c r="T1030">
        <v>14</v>
      </c>
      <c r="U1030">
        <v>17</v>
      </c>
    </row>
    <row r="1031" spans="1:21">
      <c r="A1031" s="12">
        <v>41516</v>
      </c>
      <c r="B1031" s="13">
        <v>8</v>
      </c>
      <c r="C1031" t="s">
        <v>38</v>
      </c>
      <c r="D1031" t="s">
        <v>35</v>
      </c>
      <c r="E1031" t="str">
        <f t="shared" si="16"/>
        <v>415168Average Per DeviceAll</v>
      </c>
      <c r="F1031">
        <v>1.006348</v>
      </c>
      <c r="G1031">
        <v>0.97977130000000001</v>
      </c>
      <c r="H1031">
        <v>0.92771720000000002</v>
      </c>
      <c r="I1031">
        <v>79.551900000000003</v>
      </c>
      <c r="J1031">
        <v>-9.16656E-2</v>
      </c>
      <c r="K1031">
        <v>-5.3210599999999997E-2</v>
      </c>
      <c r="L1031" s="1">
        <v>-2.6576700000000002E-2</v>
      </c>
      <c r="M1031" s="1">
        <v>5.7200000000000001E-5</v>
      </c>
      <c r="N1031">
        <v>3.8512200000000003E-2</v>
      </c>
      <c r="O1031">
        <v>-0.14371970000000001</v>
      </c>
      <c r="P1031">
        <v>-0.1052647</v>
      </c>
      <c r="Q1031">
        <v>-7.8630800000000001E-2</v>
      </c>
      <c r="R1031">
        <v>-5.1996899999999999E-2</v>
      </c>
      <c r="S1031">
        <v>-1.3541900000000001E-2</v>
      </c>
      <c r="T1031">
        <v>14</v>
      </c>
      <c r="U1031">
        <v>17</v>
      </c>
    </row>
    <row r="1032" spans="1:21">
      <c r="A1032" s="12">
        <v>41516</v>
      </c>
      <c r="B1032" s="13">
        <v>8</v>
      </c>
      <c r="C1032" t="s">
        <v>37</v>
      </c>
      <c r="D1032" t="s">
        <v>35</v>
      </c>
      <c r="E1032" t="str">
        <f t="shared" si="16"/>
        <v>415168Average Per PremiseAll</v>
      </c>
      <c r="F1032">
        <v>1.137305</v>
      </c>
      <c r="G1032">
        <v>1.096868</v>
      </c>
      <c r="H1032">
        <v>1.0246550000000001</v>
      </c>
      <c r="I1032">
        <v>79.551900000000003</v>
      </c>
      <c r="J1032">
        <v>-0.1148918</v>
      </c>
      <c r="K1032">
        <v>-7.09032E-2</v>
      </c>
      <c r="L1032" s="1">
        <v>-4.0436899999999998E-2</v>
      </c>
      <c r="M1032" s="1">
        <v>-9.9705000000000002E-3</v>
      </c>
      <c r="N1032">
        <v>3.4018100000000003E-2</v>
      </c>
      <c r="O1032">
        <v>-0.1871044</v>
      </c>
      <c r="P1032">
        <v>-0.14311579999999999</v>
      </c>
      <c r="Q1032">
        <v>-0.1126494</v>
      </c>
      <c r="R1032">
        <v>-8.2183099999999995E-2</v>
      </c>
      <c r="S1032">
        <v>-3.8194499999999999E-2</v>
      </c>
      <c r="T1032">
        <v>14</v>
      </c>
      <c r="U1032">
        <v>17</v>
      </c>
    </row>
    <row r="1033" spans="1:21">
      <c r="A1033" s="12">
        <v>41516</v>
      </c>
      <c r="B1033" s="13">
        <v>8</v>
      </c>
      <c r="C1033" t="s">
        <v>39</v>
      </c>
      <c r="D1033" t="s">
        <v>35</v>
      </c>
      <c r="E1033" t="str">
        <f t="shared" si="16"/>
        <v>415168Average Per TonAll</v>
      </c>
      <c r="F1033">
        <v>0.2833521</v>
      </c>
      <c r="G1033">
        <v>0.27939019999999998</v>
      </c>
      <c r="H1033">
        <v>0.26370759999999999</v>
      </c>
      <c r="I1033">
        <v>79.551900000000003</v>
      </c>
      <c r="J1033">
        <v>-2.2175400000000001E-2</v>
      </c>
      <c r="K1033">
        <v>-1.14147E-2</v>
      </c>
      <c r="L1033" s="1">
        <v>-3.9619E-3</v>
      </c>
      <c r="M1033" s="1">
        <v>3.4908999999999999E-3</v>
      </c>
      <c r="N1033">
        <v>1.42515E-2</v>
      </c>
      <c r="O1033">
        <v>-3.78579E-2</v>
      </c>
      <c r="P1033">
        <v>-2.7097300000000001E-2</v>
      </c>
      <c r="Q1033">
        <v>-1.9644499999999999E-2</v>
      </c>
      <c r="R1033">
        <v>-1.21917E-2</v>
      </c>
      <c r="S1033">
        <v>-1.431E-3</v>
      </c>
      <c r="T1033">
        <v>14</v>
      </c>
      <c r="U1033">
        <v>17</v>
      </c>
    </row>
    <row r="1034" spans="1:21">
      <c r="A1034" s="12">
        <v>41516</v>
      </c>
      <c r="B1034" s="13">
        <v>9</v>
      </c>
      <c r="C1034" t="s">
        <v>38</v>
      </c>
      <c r="D1034" t="s">
        <v>35</v>
      </c>
      <c r="E1034" t="str">
        <f t="shared" si="16"/>
        <v>415169Average Per DeviceAll</v>
      </c>
      <c r="F1034">
        <v>1.1124080000000001</v>
      </c>
      <c r="G1034">
        <v>1.1349480000000001</v>
      </c>
      <c r="H1034">
        <v>1.0746500000000001</v>
      </c>
      <c r="I1034">
        <v>84.706800000000001</v>
      </c>
      <c r="J1034">
        <v>-5.62958E-2</v>
      </c>
      <c r="K1034">
        <v>-9.7189000000000008E-3</v>
      </c>
      <c r="L1034" s="1">
        <v>2.25401E-2</v>
      </c>
      <c r="M1034" s="1">
        <v>5.4799100000000003E-2</v>
      </c>
      <c r="N1034">
        <v>0.10137599999999999</v>
      </c>
      <c r="O1034">
        <v>-0.1165943</v>
      </c>
      <c r="P1034">
        <v>-7.0017399999999994E-2</v>
      </c>
      <c r="Q1034">
        <v>-3.7758399999999998E-2</v>
      </c>
      <c r="R1034">
        <v>-5.4993000000000004E-3</v>
      </c>
      <c r="S1034">
        <v>4.1077599999999999E-2</v>
      </c>
      <c r="T1034">
        <v>14</v>
      </c>
      <c r="U1034">
        <v>17</v>
      </c>
    </row>
    <row r="1035" spans="1:21">
      <c r="A1035" s="12">
        <v>41516</v>
      </c>
      <c r="B1035" s="13">
        <v>9</v>
      </c>
      <c r="C1035" t="s">
        <v>37</v>
      </c>
      <c r="D1035" t="s">
        <v>35</v>
      </c>
      <c r="E1035" t="str">
        <f t="shared" si="16"/>
        <v>415169Average Per PremiseAll</v>
      </c>
      <c r="F1035">
        <v>1.2540249999999999</v>
      </c>
      <c r="G1035">
        <v>1.2733570000000001</v>
      </c>
      <c r="H1035">
        <v>1.1895249999999999</v>
      </c>
      <c r="I1035">
        <v>84.706800000000001</v>
      </c>
      <c r="J1035">
        <v>-6.9363599999999997E-2</v>
      </c>
      <c r="K1035">
        <v>-1.69616E-2</v>
      </c>
      <c r="L1035" s="1">
        <v>1.9331899999999999E-2</v>
      </c>
      <c r="M1035" s="1">
        <v>5.5625399999999998E-2</v>
      </c>
      <c r="N1035">
        <v>0.1080275</v>
      </c>
      <c r="O1035">
        <v>-0.15319540000000001</v>
      </c>
      <c r="P1035">
        <v>-0.10079340000000001</v>
      </c>
      <c r="Q1035">
        <v>-6.4499899999999999E-2</v>
      </c>
      <c r="R1035">
        <v>-2.82064E-2</v>
      </c>
      <c r="S1035">
        <v>2.4195700000000001E-2</v>
      </c>
      <c r="T1035">
        <v>14</v>
      </c>
      <c r="U1035">
        <v>17</v>
      </c>
    </row>
    <row r="1036" spans="1:21">
      <c r="A1036" s="12">
        <v>41516</v>
      </c>
      <c r="B1036" s="13">
        <v>9</v>
      </c>
      <c r="C1036" t="s">
        <v>39</v>
      </c>
      <c r="D1036" t="s">
        <v>35</v>
      </c>
      <c r="E1036" t="str">
        <f t="shared" si="16"/>
        <v>415169Average Per TonAll</v>
      </c>
      <c r="F1036">
        <v>0.31245990000000001</v>
      </c>
      <c r="G1036">
        <v>0.3223837</v>
      </c>
      <c r="H1036">
        <v>0.3042879</v>
      </c>
      <c r="I1036">
        <v>84.706800000000001</v>
      </c>
      <c r="J1036">
        <v>-1.1891000000000001E-2</v>
      </c>
      <c r="K1036">
        <v>9.9740000000000007E-4</v>
      </c>
      <c r="L1036" s="1">
        <v>9.9238E-3</v>
      </c>
      <c r="M1036" s="1">
        <v>1.88503E-2</v>
      </c>
      <c r="N1036">
        <v>3.1738700000000002E-2</v>
      </c>
      <c r="O1036">
        <v>-2.99869E-2</v>
      </c>
      <c r="P1036">
        <v>-1.7098499999999999E-2</v>
      </c>
      <c r="Q1036">
        <v>-8.1720000000000004E-3</v>
      </c>
      <c r="R1036">
        <v>7.5449999999999996E-4</v>
      </c>
      <c r="S1036">
        <v>1.3642899999999999E-2</v>
      </c>
      <c r="T1036">
        <v>14</v>
      </c>
      <c r="U1036">
        <v>17</v>
      </c>
    </row>
    <row r="1037" spans="1:21">
      <c r="A1037" s="12">
        <v>41516</v>
      </c>
      <c r="B1037" s="13">
        <v>10</v>
      </c>
      <c r="C1037" t="s">
        <v>38</v>
      </c>
      <c r="D1037" t="s">
        <v>35</v>
      </c>
      <c r="E1037" t="str">
        <f t="shared" si="16"/>
        <v>4151610Average Per DeviceAll</v>
      </c>
      <c r="F1037">
        <v>1.2732509999999999</v>
      </c>
      <c r="G1037">
        <v>1.3383620000000001</v>
      </c>
      <c r="H1037">
        <v>1.2672559999999999</v>
      </c>
      <c r="I1037">
        <v>88.534800000000004</v>
      </c>
      <c r="J1037">
        <v>-2.9741199999999999E-2</v>
      </c>
      <c r="K1037">
        <v>2.62983E-2</v>
      </c>
      <c r="L1037" s="1">
        <v>6.5111199999999994E-2</v>
      </c>
      <c r="M1037" s="1">
        <v>0.103924</v>
      </c>
      <c r="N1037">
        <v>0.15996360000000001</v>
      </c>
      <c r="O1037">
        <v>-0.1008468</v>
      </c>
      <c r="P1037">
        <v>-4.4807300000000001E-2</v>
      </c>
      <c r="Q1037">
        <v>-5.9944000000000004E-3</v>
      </c>
      <c r="R1037">
        <v>3.2818399999999998E-2</v>
      </c>
      <c r="S1037">
        <v>8.8858000000000006E-2</v>
      </c>
      <c r="T1037">
        <v>14</v>
      </c>
      <c r="U1037">
        <v>17</v>
      </c>
    </row>
    <row r="1038" spans="1:21">
      <c r="A1038" s="12">
        <v>41516</v>
      </c>
      <c r="B1038" s="13">
        <v>10</v>
      </c>
      <c r="C1038" t="s">
        <v>37</v>
      </c>
      <c r="D1038" t="s">
        <v>35</v>
      </c>
      <c r="E1038" t="str">
        <f t="shared" si="16"/>
        <v>4151610Average Per PremiseAll</v>
      </c>
      <c r="F1038">
        <v>1.4341839999999999</v>
      </c>
      <c r="G1038">
        <v>1.4898929999999999</v>
      </c>
      <c r="H1038">
        <v>1.3918060000000001</v>
      </c>
      <c r="I1038">
        <v>88.534800000000004</v>
      </c>
      <c r="J1038">
        <v>-5.0621699999999999E-2</v>
      </c>
      <c r="K1038">
        <v>1.21995E-2</v>
      </c>
      <c r="L1038" s="1">
        <v>5.5709399999999999E-2</v>
      </c>
      <c r="M1038" s="1">
        <v>9.9219199999999994E-2</v>
      </c>
      <c r="N1038">
        <v>0.1620405</v>
      </c>
      <c r="O1038">
        <v>-0.14870929999999999</v>
      </c>
      <c r="P1038">
        <v>-8.5888000000000006E-2</v>
      </c>
      <c r="Q1038">
        <v>-4.2378199999999998E-2</v>
      </c>
      <c r="R1038">
        <v>1.1316E-3</v>
      </c>
      <c r="S1038">
        <v>6.3952899999999993E-2</v>
      </c>
      <c r="T1038">
        <v>14</v>
      </c>
      <c r="U1038">
        <v>17</v>
      </c>
    </row>
    <row r="1039" spans="1:21">
      <c r="A1039" s="12">
        <v>41516</v>
      </c>
      <c r="B1039" s="13">
        <v>10</v>
      </c>
      <c r="C1039" t="s">
        <v>39</v>
      </c>
      <c r="D1039" t="s">
        <v>35</v>
      </c>
      <c r="E1039" t="str">
        <f t="shared" si="16"/>
        <v>4151610Average Per TonAll</v>
      </c>
      <c r="F1039">
        <v>0.3614676</v>
      </c>
      <c r="G1039">
        <v>0.37892369999999997</v>
      </c>
      <c r="H1039">
        <v>0.35765419999999998</v>
      </c>
      <c r="I1039">
        <v>88.534800000000004</v>
      </c>
      <c r="J1039">
        <v>-9.2098000000000006E-3</v>
      </c>
      <c r="K1039">
        <v>6.5446000000000002E-3</v>
      </c>
      <c r="L1039" s="1">
        <v>1.7455999999999999E-2</v>
      </c>
      <c r="M1039" s="1">
        <v>2.83675E-2</v>
      </c>
      <c r="N1039">
        <v>4.4121800000000003E-2</v>
      </c>
      <c r="O1039">
        <v>-3.0479300000000001E-2</v>
      </c>
      <c r="P1039">
        <v>-1.4724900000000001E-2</v>
      </c>
      <c r="Q1039">
        <v>-3.8134000000000002E-3</v>
      </c>
      <c r="R1039">
        <v>7.0980000000000001E-3</v>
      </c>
      <c r="S1039">
        <v>2.2852399999999998E-2</v>
      </c>
      <c r="T1039">
        <v>14</v>
      </c>
      <c r="U1039">
        <v>17</v>
      </c>
    </row>
    <row r="1040" spans="1:21">
      <c r="A1040" s="12">
        <v>41516</v>
      </c>
      <c r="B1040" s="13">
        <v>11</v>
      </c>
      <c r="C1040" t="s">
        <v>38</v>
      </c>
      <c r="D1040" t="s">
        <v>35</v>
      </c>
      <c r="E1040" t="str">
        <f t="shared" si="16"/>
        <v>4151611Average Per DeviceAll</v>
      </c>
      <c r="F1040">
        <v>1.49363</v>
      </c>
      <c r="G1040">
        <v>1.5806199999999999</v>
      </c>
      <c r="H1040">
        <v>1.4966440000000001</v>
      </c>
      <c r="I1040">
        <v>89.878699999999995</v>
      </c>
      <c r="J1040">
        <v>-2.37016E-2</v>
      </c>
      <c r="K1040">
        <v>4.1695799999999998E-2</v>
      </c>
      <c r="L1040" s="1">
        <v>8.6989899999999995E-2</v>
      </c>
      <c r="M1040" s="1">
        <v>0.13228390000000001</v>
      </c>
      <c r="N1040">
        <v>0.19768140000000001</v>
      </c>
      <c r="O1040">
        <v>-0.1076781</v>
      </c>
      <c r="P1040">
        <v>-4.2280699999999997E-2</v>
      </c>
      <c r="Q1040">
        <v>3.0133999999999998E-3</v>
      </c>
      <c r="R1040">
        <v>4.83074E-2</v>
      </c>
      <c r="S1040">
        <v>0.1137049</v>
      </c>
      <c r="T1040">
        <v>14</v>
      </c>
      <c r="U1040">
        <v>17</v>
      </c>
    </row>
    <row r="1041" spans="1:21">
      <c r="A1041" s="12">
        <v>41516</v>
      </c>
      <c r="B1041" s="13">
        <v>11</v>
      </c>
      <c r="C1041" t="s">
        <v>37</v>
      </c>
      <c r="D1041" t="s">
        <v>35</v>
      </c>
      <c r="E1041" t="str">
        <f t="shared" si="16"/>
        <v>4151611Average Per PremiseAll</v>
      </c>
      <c r="F1041">
        <v>1.6761999999999999</v>
      </c>
      <c r="G1041">
        <v>1.75413</v>
      </c>
      <c r="H1041">
        <v>1.638646</v>
      </c>
      <c r="I1041">
        <v>89.878699999999995</v>
      </c>
      <c r="J1041">
        <v>-4.5267300000000003E-2</v>
      </c>
      <c r="K1041">
        <v>2.75182E-2</v>
      </c>
      <c r="L1041" s="1">
        <v>7.7929100000000001E-2</v>
      </c>
      <c r="M1041" s="1">
        <v>0.12834010000000001</v>
      </c>
      <c r="N1041">
        <v>0.20112559999999999</v>
      </c>
      <c r="O1041">
        <v>-0.160751</v>
      </c>
      <c r="P1041">
        <v>-8.7965500000000002E-2</v>
      </c>
      <c r="Q1041">
        <v>-3.7554499999999998E-2</v>
      </c>
      <c r="R1041">
        <v>1.28565E-2</v>
      </c>
      <c r="S1041">
        <v>8.5641900000000007E-2</v>
      </c>
      <c r="T1041">
        <v>14</v>
      </c>
      <c r="U1041">
        <v>17</v>
      </c>
    </row>
    <row r="1042" spans="1:21">
      <c r="A1042" s="12">
        <v>41516</v>
      </c>
      <c r="B1042" s="13">
        <v>11</v>
      </c>
      <c r="C1042" t="s">
        <v>39</v>
      </c>
      <c r="D1042" t="s">
        <v>35</v>
      </c>
      <c r="E1042" t="str">
        <f t="shared" si="16"/>
        <v>4151611Average Per TonAll</v>
      </c>
      <c r="F1042">
        <v>0.42269610000000002</v>
      </c>
      <c r="G1042">
        <v>0.44694339999999999</v>
      </c>
      <c r="H1042">
        <v>0.42185590000000001</v>
      </c>
      <c r="I1042">
        <v>89.878699999999995</v>
      </c>
      <c r="J1042">
        <v>-6.3230999999999999E-3</v>
      </c>
      <c r="K1042">
        <v>1.17381E-2</v>
      </c>
      <c r="L1042" s="1">
        <v>2.42472E-2</v>
      </c>
      <c r="M1042" s="1">
        <v>3.6756299999999999E-2</v>
      </c>
      <c r="N1042">
        <v>5.4817499999999998E-2</v>
      </c>
      <c r="O1042">
        <v>-3.1410599999999997E-2</v>
      </c>
      <c r="P1042">
        <v>-1.3349400000000001E-2</v>
      </c>
      <c r="Q1042">
        <v>-8.4029999999999999E-4</v>
      </c>
      <c r="R1042">
        <v>1.16688E-2</v>
      </c>
      <c r="S1042">
        <v>2.9729999999999999E-2</v>
      </c>
      <c r="T1042">
        <v>14</v>
      </c>
      <c r="U1042">
        <v>17</v>
      </c>
    </row>
    <row r="1043" spans="1:21">
      <c r="A1043" s="12">
        <v>41516</v>
      </c>
      <c r="B1043" s="13">
        <v>12</v>
      </c>
      <c r="C1043" t="s">
        <v>38</v>
      </c>
      <c r="D1043" t="s">
        <v>35</v>
      </c>
      <c r="E1043" t="str">
        <f t="shared" si="16"/>
        <v>4151612Average Per DeviceAll</v>
      </c>
      <c r="F1043">
        <v>1.738318</v>
      </c>
      <c r="G1043">
        <v>1.746958</v>
      </c>
      <c r="H1043">
        <v>1.6541440000000001</v>
      </c>
      <c r="I1043">
        <v>90.798500000000004</v>
      </c>
      <c r="J1043">
        <v>-0.112008</v>
      </c>
      <c r="K1043">
        <v>-4.0728100000000003E-2</v>
      </c>
      <c r="L1043" s="1">
        <v>8.6400999999999995E-3</v>
      </c>
      <c r="M1043" s="1">
        <v>5.8008200000000003E-2</v>
      </c>
      <c r="N1043">
        <v>0.12928809999999999</v>
      </c>
      <c r="O1043">
        <v>-0.2048218</v>
      </c>
      <c r="P1043">
        <v>-0.13354199999999999</v>
      </c>
      <c r="Q1043">
        <v>-8.4173799999999993E-2</v>
      </c>
      <c r="R1043">
        <v>-3.4805599999999999E-2</v>
      </c>
      <c r="S1043">
        <v>3.6474199999999998E-2</v>
      </c>
      <c r="T1043">
        <v>14</v>
      </c>
      <c r="U1043">
        <v>17</v>
      </c>
    </row>
    <row r="1044" spans="1:21">
      <c r="A1044" s="12">
        <v>41516</v>
      </c>
      <c r="B1044" s="13">
        <v>12</v>
      </c>
      <c r="C1044" t="s">
        <v>37</v>
      </c>
      <c r="D1044" t="s">
        <v>35</v>
      </c>
      <c r="E1044" t="str">
        <f t="shared" si="16"/>
        <v>4151612Average Per PremiseAll</v>
      </c>
      <c r="F1044">
        <v>1.9254830000000001</v>
      </c>
      <c r="G1044">
        <v>1.9377549999999999</v>
      </c>
      <c r="H1044">
        <v>1.810182</v>
      </c>
      <c r="I1044">
        <v>90.798500000000004</v>
      </c>
      <c r="J1044">
        <v>-0.1230454</v>
      </c>
      <c r="K1044">
        <v>-4.3098900000000002E-2</v>
      </c>
      <c r="L1044" s="1">
        <v>1.2271799999999999E-2</v>
      </c>
      <c r="M1044" s="1">
        <v>6.7642400000000005E-2</v>
      </c>
      <c r="N1044">
        <v>0.1475889</v>
      </c>
      <c r="O1044">
        <v>-0.25061800000000001</v>
      </c>
      <c r="P1044">
        <v>-0.17067160000000001</v>
      </c>
      <c r="Q1044">
        <v>-0.1153009</v>
      </c>
      <c r="R1044">
        <v>-5.9930200000000003E-2</v>
      </c>
      <c r="S1044">
        <v>2.0016200000000001E-2</v>
      </c>
      <c r="T1044">
        <v>14</v>
      </c>
      <c r="U1044">
        <v>17</v>
      </c>
    </row>
    <row r="1045" spans="1:21">
      <c r="A1045" s="12">
        <v>41516</v>
      </c>
      <c r="B1045" s="13">
        <v>12</v>
      </c>
      <c r="C1045" t="s">
        <v>39</v>
      </c>
      <c r="D1045" t="s">
        <v>35</v>
      </c>
      <c r="E1045" t="str">
        <f t="shared" si="16"/>
        <v>4151612Average Per TonAll</v>
      </c>
      <c r="F1045">
        <v>0.492537</v>
      </c>
      <c r="G1045">
        <v>0.49698930000000002</v>
      </c>
      <c r="H1045">
        <v>0.46909260000000003</v>
      </c>
      <c r="I1045">
        <v>90.798500000000004</v>
      </c>
      <c r="J1045">
        <v>-2.9034899999999999E-2</v>
      </c>
      <c r="K1045">
        <v>-9.2504000000000006E-3</v>
      </c>
      <c r="L1045" s="1">
        <v>4.4523000000000002E-3</v>
      </c>
      <c r="M1045" s="1">
        <v>1.8155000000000001E-2</v>
      </c>
      <c r="N1045">
        <v>3.7939500000000001E-2</v>
      </c>
      <c r="O1045">
        <v>-5.6931599999999999E-2</v>
      </c>
      <c r="P1045">
        <v>-3.7147100000000002E-2</v>
      </c>
      <c r="Q1045">
        <v>-2.3444400000000001E-2</v>
      </c>
      <c r="R1045">
        <v>-9.7417000000000007E-3</v>
      </c>
      <c r="S1045">
        <v>1.00429E-2</v>
      </c>
      <c r="T1045">
        <v>14</v>
      </c>
      <c r="U1045">
        <v>17</v>
      </c>
    </row>
    <row r="1046" spans="1:21">
      <c r="A1046" s="12">
        <v>41516</v>
      </c>
      <c r="B1046" s="13">
        <v>13</v>
      </c>
      <c r="C1046" t="s">
        <v>38</v>
      </c>
      <c r="D1046" t="s">
        <v>35</v>
      </c>
      <c r="E1046" t="str">
        <f t="shared" si="16"/>
        <v>4151613Average Per DeviceAll</v>
      </c>
      <c r="F1046">
        <v>1.9140060000000001</v>
      </c>
      <c r="G1046">
        <v>2.021401</v>
      </c>
      <c r="H1046">
        <v>1.9140060000000001</v>
      </c>
      <c r="I1046">
        <v>91.520700000000005</v>
      </c>
      <c r="J1046">
        <v>-2.21552E-2</v>
      </c>
      <c r="K1046">
        <v>5.4383899999999999E-2</v>
      </c>
      <c r="L1046" s="1">
        <v>0.1073947</v>
      </c>
      <c r="M1046" s="1">
        <v>0.1604054</v>
      </c>
      <c r="N1046">
        <v>0.23694460000000001</v>
      </c>
      <c r="O1046">
        <v>-0.1295499</v>
      </c>
      <c r="P1046">
        <v>-5.3010799999999997E-2</v>
      </c>
      <c r="Q1046">
        <v>0</v>
      </c>
      <c r="R1046">
        <v>5.3010799999999997E-2</v>
      </c>
      <c r="S1046">
        <v>0.1295499</v>
      </c>
      <c r="T1046">
        <v>14</v>
      </c>
      <c r="U1046">
        <v>17</v>
      </c>
    </row>
    <row r="1047" spans="1:21">
      <c r="A1047" s="12">
        <v>41516</v>
      </c>
      <c r="B1047" s="13">
        <v>13</v>
      </c>
      <c r="C1047" t="s">
        <v>37</v>
      </c>
      <c r="D1047" t="s">
        <v>35</v>
      </c>
      <c r="E1047" t="str">
        <f t="shared" si="16"/>
        <v>4151613Average Per PremiseAll</v>
      </c>
      <c r="F1047">
        <v>2.1049440000000001</v>
      </c>
      <c r="G1047">
        <v>2.2532890000000001</v>
      </c>
      <c r="H1047">
        <v>2.1049440000000001</v>
      </c>
      <c r="I1047">
        <v>91.520700000000005</v>
      </c>
      <c r="J1047">
        <v>3.2556E-3</v>
      </c>
      <c r="K1047">
        <v>8.8976100000000002E-2</v>
      </c>
      <c r="L1047" s="1">
        <v>0.1483459</v>
      </c>
      <c r="M1047" s="1">
        <v>0.20771580000000001</v>
      </c>
      <c r="N1047">
        <v>0.29343629999999998</v>
      </c>
      <c r="O1047">
        <v>-0.14509040000000001</v>
      </c>
      <c r="P1047">
        <v>-5.93698E-2</v>
      </c>
      <c r="Q1047">
        <v>0</v>
      </c>
      <c r="R1047">
        <v>5.93698E-2</v>
      </c>
      <c r="S1047">
        <v>0.14509040000000001</v>
      </c>
      <c r="T1047">
        <v>14</v>
      </c>
      <c r="U1047">
        <v>17</v>
      </c>
    </row>
    <row r="1048" spans="1:21">
      <c r="A1048" s="12">
        <v>41516</v>
      </c>
      <c r="B1048" s="13">
        <v>13</v>
      </c>
      <c r="C1048" t="s">
        <v>39</v>
      </c>
      <c r="D1048" t="s">
        <v>35</v>
      </c>
      <c r="E1048" t="str">
        <f t="shared" si="16"/>
        <v>4151613Average Per TonAll</v>
      </c>
      <c r="F1048">
        <v>0.54528430000000006</v>
      </c>
      <c r="G1048">
        <v>0.577712</v>
      </c>
      <c r="H1048">
        <v>0.54528430000000006</v>
      </c>
      <c r="I1048">
        <v>91.520700000000005</v>
      </c>
      <c r="J1048">
        <v>-3.8703000000000001E-3</v>
      </c>
      <c r="K1048">
        <v>1.7574900000000001E-2</v>
      </c>
      <c r="L1048" s="1">
        <v>3.2427699999999997E-2</v>
      </c>
      <c r="M1048" s="1">
        <v>4.7280599999999999E-2</v>
      </c>
      <c r="N1048">
        <v>6.8725700000000001E-2</v>
      </c>
      <c r="O1048">
        <v>-3.6297999999999997E-2</v>
      </c>
      <c r="P1048">
        <v>-1.48529E-2</v>
      </c>
      <c r="Q1048">
        <v>0</v>
      </c>
      <c r="R1048">
        <v>1.48529E-2</v>
      </c>
      <c r="S1048">
        <v>3.6297999999999997E-2</v>
      </c>
      <c r="T1048">
        <v>14</v>
      </c>
      <c r="U1048">
        <v>17</v>
      </c>
    </row>
    <row r="1049" spans="1:21">
      <c r="A1049" s="12">
        <v>41516</v>
      </c>
      <c r="B1049" s="13">
        <v>14</v>
      </c>
      <c r="C1049" t="s">
        <v>38</v>
      </c>
      <c r="D1049" t="s">
        <v>35</v>
      </c>
      <c r="E1049" t="str">
        <f t="shared" si="16"/>
        <v>4151614Average Per DeviceAll</v>
      </c>
      <c r="F1049">
        <v>1.5279160000000001</v>
      </c>
      <c r="G1049">
        <v>2.1628799999999999</v>
      </c>
      <c r="H1049">
        <v>2.0479690000000002</v>
      </c>
      <c r="I1049">
        <v>91.603200000000001</v>
      </c>
      <c r="J1049">
        <v>0.51086589999999998</v>
      </c>
      <c r="K1049">
        <v>0.58418409999999998</v>
      </c>
      <c r="L1049" s="1">
        <v>0.63496410000000003</v>
      </c>
      <c r="M1049" s="1">
        <v>0.68574409999999997</v>
      </c>
      <c r="N1049">
        <v>0.75906229999999997</v>
      </c>
      <c r="O1049">
        <v>0.39595449999999999</v>
      </c>
      <c r="P1049">
        <v>0.46927279999999999</v>
      </c>
      <c r="Q1049">
        <v>0.52005279999999998</v>
      </c>
      <c r="R1049">
        <v>0.57083280000000003</v>
      </c>
      <c r="S1049">
        <v>0.64415100000000003</v>
      </c>
      <c r="T1049">
        <v>14</v>
      </c>
      <c r="U1049">
        <v>17</v>
      </c>
    </row>
    <row r="1050" spans="1:21">
      <c r="A1050" s="12">
        <v>41516</v>
      </c>
      <c r="B1050" s="13">
        <v>14</v>
      </c>
      <c r="C1050" t="s">
        <v>37</v>
      </c>
      <c r="D1050" t="s">
        <v>35</v>
      </c>
      <c r="E1050" t="str">
        <f t="shared" si="16"/>
        <v>4151614Average Per PremiseAll</v>
      </c>
      <c r="F1050">
        <v>1.680798</v>
      </c>
      <c r="G1050">
        <v>2.4356089999999999</v>
      </c>
      <c r="H1050">
        <v>2.2752599999999998</v>
      </c>
      <c r="I1050">
        <v>91.603200000000001</v>
      </c>
      <c r="J1050">
        <v>0.61271160000000002</v>
      </c>
      <c r="K1050">
        <v>0.69666539999999999</v>
      </c>
      <c r="L1050" s="1">
        <v>0.75481149999999997</v>
      </c>
      <c r="M1050" s="1">
        <v>0.81295759999999995</v>
      </c>
      <c r="N1050">
        <v>0.89691140000000003</v>
      </c>
      <c r="O1050">
        <v>0.4523625</v>
      </c>
      <c r="P1050">
        <v>0.53631629999999997</v>
      </c>
      <c r="Q1050">
        <v>0.59446239999999995</v>
      </c>
      <c r="R1050">
        <v>0.65260850000000004</v>
      </c>
      <c r="S1050">
        <v>0.7365623</v>
      </c>
      <c r="T1050">
        <v>14</v>
      </c>
      <c r="U1050">
        <v>17</v>
      </c>
    </row>
    <row r="1051" spans="1:21">
      <c r="A1051" s="12">
        <v>41516</v>
      </c>
      <c r="B1051" s="13">
        <v>14</v>
      </c>
      <c r="C1051" t="s">
        <v>39</v>
      </c>
      <c r="D1051" t="s">
        <v>35</v>
      </c>
      <c r="E1051" t="str">
        <f t="shared" si="16"/>
        <v>4151614Average Per TonAll</v>
      </c>
      <c r="F1051">
        <v>0.43474940000000001</v>
      </c>
      <c r="G1051">
        <v>0.61475159999999995</v>
      </c>
      <c r="H1051">
        <v>0.58024480000000001</v>
      </c>
      <c r="I1051">
        <v>91.603200000000001</v>
      </c>
      <c r="J1051">
        <v>0.14545269999999999</v>
      </c>
      <c r="K1051">
        <v>0.16586480000000001</v>
      </c>
      <c r="L1051" s="1">
        <v>0.1800022</v>
      </c>
      <c r="M1051" s="1">
        <v>0.1941396</v>
      </c>
      <c r="N1051">
        <v>0.21455170000000001</v>
      </c>
      <c r="O1051">
        <v>0.1109459</v>
      </c>
      <c r="P1051">
        <v>0.131358</v>
      </c>
      <c r="Q1051">
        <v>0.1454954</v>
      </c>
      <c r="R1051">
        <v>0.15963279999999999</v>
      </c>
      <c r="S1051">
        <v>0.18004490000000001</v>
      </c>
      <c r="T1051">
        <v>14</v>
      </c>
      <c r="U1051">
        <v>17</v>
      </c>
    </row>
    <row r="1052" spans="1:21">
      <c r="A1052" s="12">
        <v>41516</v>
      </c>
      <c r="B1052" s="13">
        <v>15</v>
      </c>
      <c r="C1052" t="s">
        <v>38</v>
      </c>
      <c r="D1052" t="s">
        <v>35</v>
      </c>
      <c r="E1052" t="str">
        <f t="shared" si="16"/>
        <v>4151615Average Per DeviceAll</v>
      </c>
      <c r="F1052">
        <v>1.4953939999999999</v>
      </c>
      <c r="G1052">
        <v>2.2935129999999999</v>
      </c>
      <c r="H1052">
        <v>2.1716609999999998</v>
      </c>
      <c r="I1052">
        <v>91.978499999999997</v>
      </c>
      <c r="J1052">
        <v>0.67345370000000004</v>
      </c>
      <c r="K1052">
        <v>0.74710670000000001</v>
      </c>
      <c r="L1052" s="1">
        <v>0.79811860000000001</v>
      </c>
      <c r="M1052" s="1">
        <v>0.84913050000000001</v>
      </c>
      <c r="N1052">
        <v>0.92278340000000003</v>
      </c>
      <c r="O1052">
        <v>0.55160209999999998</v>
      </c>
      <c r="P1052">
        <v>0.62525500000000001</v>
      </c>
      <c r="Q1052">
        <v>0.6762669</v>
      </c>
      <c r="R1052">
        <v>0.7272788</v>
      </c>
      <c r="S1052">
        <v>0.80093179999999997</v>
      </c>
      <c r="T1052">
        <v>14</v>
      </c>
      <c r="U1052">
        <v>17</v>
      </c>
    </row>
    <row r="1053" spans="1:21">
      <c r="A1053" s="12">
        <v>41516</v>
      </c>
      <c r="B1053" s="13">
        <v>15</v>
      </c>
      <c r="C1053" t="s">
        <v>37</v>
      </c>
      <c r="D1053" t="s">
        <v>35</v>
      </c>
      <c r="E1053" t="str">
        <f t="shared" si="16"/>
        <v>4151615Average Per PremiseAll</v>
      </c>
      <c r="F1053">
        <v>1.635999</v>
      </c>
      <c r="G1053">
        <v>2.5798009999999998</v>
      </c>
      <c r="H1053">
        <v>2.4099590000000002</v>
      </c>
      <c r="I1053">
        <v>91.978499999999997</v>
      </c>
      <c r="J1053">
        <v>0.80579369999999995</v>
      </c>
      <c r="K1053">
        <v>0.88732979999999995</v>
      </c>
      <c r="L1053" s="1">
        <v>0.94380140000000001</v>
      </c>
      <c r="M1053" s="1">
        <v>1.000273</v>
      </c>
      <c r="N1053">
        <v>1.081809</v>
      </c>
      <c r="O1053">
        <v>0.63595170000000001</v>
      </c>
      <c r="P1053">
        <v>0.71748780000000001</v>
      </c>
      <c r="Q1053">
        <v>0.77395939999999996</v>
      </c>
      <c r="R1053">
        <v>0.83043100000000003</v>
      </c>
      <c r="S1053">
        <v>0.91196710000000003</v>
      </c>
      <c r="T1053">
        <v>14</v>
      </c>
      <c r="U1053">
        <v>17</v>
      </c>
    </row>
    <row r="1054" spans="1:21">
      <c r="A1054" s="12">
        <v>41516</v>
      </c>
      <c r="B1054" s="13">
        <v>15</v>
      </c>
      <c r="C1054" t="s">
        <v>39</v>
      </c>
      <c r="D1054" t="s">
        <v>35</v>
      </c>
      <c r="E1054" t="str">
        <f t="shared" si="16"/>
        <v>4151615Average Per TonAll</v>
      </c>
      <c r="F1054">
        <v>0.42258240000000002</v>
      </c>
      <c r="G1054">
        <v>0.65004289999999998</v>
      </c>
      <c r="H1054">
        <v>0.61355510000000002</v>
      </c>
      <c r="I1054">
        <v>91.978499999999997</v>
      </c>
      <c r="J1054">
        <v>0.1929652</v>
      </c>
      <c r="K1054">
        <v>0.21334529999999999</v>
      </c>
      <c r="L1054" s="1">
        <v>0.22746050000000001</v>
      </c>
      <c r="M1054" s="1">
        <v>0.2415757</v>
      </c>
      <c r="N1054">
        <v>0.26195580000000002</v>
      </c>
      <c r="O1054">
        <v>0.15647739999999999</v>
      </c>
      <c r="P1054">
        <v>0.1768575</v>
      </c>
      <c r="Q1054">
        <v>0.1909727</v>
      </c>
      <c r="R1054">
        <v>0.20508789999999999</v>
      </c>
      <c r="S1054">
        <v>0.2254681</v>
      </c>
      <c r="T1054">
        <v>14</v>
      </c>
      <c r="U1054">
        <v>17</v>
      </c>
    </row>
    <row r="1055" spans="1:21">
      <c r="A1055" s="12">
        <v>41516</v>
      </c>
      <c r="B1055" s="13">
        <v>16</v>
      </c>
      <c r="C1055" t="s">
        <v>38</v>
      </c>
      <c r="D1055" t="s">
        <v>35</v>
      </c>
      <c r="E1055" t="str">
        <f t="shared" si="16"/>
        <v>4151616Average Per DeviceAll</v>
      </c>
      <c r="F1055">
        <v>1.542697</v>
      </c>
      <c r="G1055">
        <v>2.4160330000000001</v>
      </c>
      <c r="H1055">
        <v>2.2876720000000001</v>
      </c>
      <c r="I1055">
        <v>90.289400000000001</v>
      </c>
      <c r="J1055">
        <v>0.75046460000000004</v>
      </c>
      <c r="K1055">
        <v>0.82305779999999995</v>
      </c>
      <c r="L1055" s="1">
        <v>0.87333559999999999</v>
      </c>
      <c r="M1055" s="1">
        <v>0.92361340000000003</v>
      </c>
      <c r="N1055">
        <v>0.99620660000000005</v>
      </c>
      <c r="O1055">
        <v>0.62210359999999998</v>
      </c>
      <c r="P1055">
        <v>0.6946968</v>
      </c>
      <c r="Q1055">
        <v>0.74497460000000004</v>
      </c>
      <c r="R1055">
        <v>0.79525239999999997</v>
      </c>
      <c r="S1055">
        <v>0.86784559999999999</v>
      </c>
      <c r="T1055">
        <v>14</v>
      </c>
      <c r="U1055">
        <v>17</v>
      </c>
    </row>
    <row r="1056" spans="1:21">
      <c r="A1056" s="12">
        <v>41516</v>
      </c>
      <c r="B1056" s="13">
        <v>16</v>
      </c>
      <c r="C1056" t="s">
        <v>37</v>
      </c>
      <c r="D1056" t="s">
        <v>35</v>
      </c>
      <c r="E1056" t="str">
        <f t="shared" si="16"/>
        <v>4151616Average Per PremiseAll</v>
      </c>
      <c r="F1056">
        <v>1.698213</v>
      </c>
      <c r="G1056">
        <v>2.7263579999999998</v>
      </c>
      <c r="H1056">
        <v>2.5468679999999999</v>
      </c>
      <c r="I1056">
        <v>90.289400000000001</v>
      </c>
      <c r="J1056">
        <v>0.89057339999999996</v>
      </c>
      <c r="K1056">
        <v>0.97185189999999999</v>
      </c>
      <c r="L1056" s="1">
        <v>1.0281450000000001</v>
      </c>
      <c r="M1056" s="1">
        <v>1.084438</v>
      </c>
      <c r="N1056">
        <v>1.1657169999999999</v>
      </c>
      <c r="O1056">
        <v>0.71108289999999996</v>
      </c>
      <c r="P1056">
        <v>0.79236139999999999</v>
      </c>
      <c r="Q1056">
        <v>0.84865460000000004</v>
      </c>
      <c r="R1056">
        <v>0.90494790000000003</v>
      </c>
      <c r="S1056">
        <v>0.98622639999999995</v>
      </c>
      <c r="T1056">
        <v>14</v>
      </c>
      <c r="U1056">
        <v>17</v>
      </c>
    </row>
    <row r="1057" spans="1:21">
      <c r="A1057" s="12">
        <v>41516</v>
      </c>
      <c r="B1057" s="13">
        <v>16</v>
      </c>
      <c r="C1057" t="s">
        <v>39</v>
      </c>
      <c r="D1057" t="s">
        <v>35</v>
      </c>
      <c r="E1057" t="str">
        <f t="shared" si="16"/>
        <v>4151616Average Per TonAll</v>
      </c>
      <c r="F1057">
        <v>0.43701400000000001</v>
      </c>
      <c r="G1057">
        <v>0.68603990000000004</v>
      </c>
      <c r="H1057">
        <v>0.64753159999999998</v>
      </c>
      <c r="I1057">
        <v>90.289400000000001</v>
      </c>
      <c r="J1057">
        <v>0.2148726</v>
      </c>
      <c r="K1057">
        <v>0.2350507</v>
      </c>
      <c r="L1057" s="1">
        <v>0.24902589999999999</v>
      </c>
      <c r="M1057" s="1">
        <v>0.26300119999999999</v>
      </c>
      <c r="N1057">
        <v>0.28317930000000002</v>
      </c>
      <c r="O1057">
        <v>0.1763643</v>
      </c>
      <c r="P1057">
        <v>0.19654240000000001</v>
      </c>
      <c r="Q1057">
        <v>0.2105176</v>
      </c>
      <c r="R1057">
        <v>0.2244929</v>
      </c>
      <c r="S1057">
        <v>0.244671</v>
      </c>
      <c r="T1057">
        <v>14</v>
      </c>
      <c r="U1057">
        <v>17</v>
      </c>
    </row>
    <row r="1058" spans="1:21">
      <c r="A1058" s="12">
        <v>41516</v>
      </c>
      <c r="B1058" s="13">
        <v>17</v>
      </c>
      <c r="C1058" t="s">
        <v>38</v>
      </c>
      <c r="D1058" t="s">
        <v>35</v>
      </c>
      <c r="E1058" t="str">
        <f t="shared" si="16"/>
        <v>4151617Average Per DeviceAll</v>
      </c>
      <c r="F1058">
        <v>1.669224</v>
      </c>
      <c r="G1058">
        <v>2.596571</v>
      </c>
      <c r="H1058">
        <v>2.458618</v>
      </c>
      <c r="I1058">
        <v>89.013499999999993</v>
      </c>
      <c r="J1058">
        <v>0.80364530000000001</v>
      </c>
      <c r="K1058">
        <v>0.87672910000000004</v>
      </c>
      <c r="L1058" s="1">
        <v>0.92734669999999997</v>
      </c>
      <c r="M1058" s="1">
        <v>0.97796430000000001</v>
      </c>
      <c r="N1058">
        <v>1.051048</v>
      </c>
      <c r="O1058">
        <v>0.66569239999999996</v>
      </c>
      <c r="P1058">
        <v>0.73877630000000005</v>
      </c>
      <c r="Q1058">
        <v>0.78939389999999998</v>
      </c>
      <c r="R1058">
        <v>0.84001150000000002</v>
      </c>
      <c r="S1058">
        <v>0.9130954</v>
      </c>
      <c r="T1058">
        <v>14</v>
      </c>
      <c r="U1058">
        <v>17</v>
      </c>
    </row>
    <row r="1059" spans="1:21">
      <c r="A1059" s="12">
        <v>41516</v>
      </c>
      <c r="B1059" s="13">
        <v>17</v>
      </c>
      <c r="C1059" t="s">
        <v>37</v>
      </c>
      <c r="D1059" t="s">
        <v>35</v>
      </c>
      <c r="E1059" t="str">
        <f t="shared" si="16"/>
        <v>4151617Average Per PremiseAll</v>
      </c>
      <c r="F1059">
        <v>1.843388</v>
      </c>
      <c r="G1059">
        <v>2.9312990000000001</v>
      </c>
      <c r="H1059">
        <v>2.7383169999999999</v>
      </c>
      <c r="I1059">
        <v>89.013499999999993</v>
      </c>
      <c r="J1059">
        <v>0.94907030000000003</v>
      </c>
      <c r="K1059">
        <v>1.031099</v>
      </c>
      <c r="L1059" s="1">
        <v>1.087912</v>
      </c>
      <c r="M1059" s="1">
        <v>1.1447240000000001</v>
      </c>
      <c r="N1059">
        <v>1.226753</v>
      </c>
      <c r="O1059">
        <v>0.75608739999999997</v>
      </c>
      <c r="P1059">
        <v>0.83811599999999997</v>
      </c>
      <c r="Q1059">
        <v>0.89492870000000002</v>
      </c>
      <c r="R1059">
        <v>0.95174139999999996</v>
      </c>
      <c r="S1059">
        <v>1.0337700000000001</v>
      </c>
      <c r="T1059">
        <v>14</v>
      </c>
      <c r="U1059">
        <v>17</v>
      </c>
    </row>
    <row r="1060" spans="1:21">
      <c r="A1060" s="12">
        <v>41516</v>
      </c>
      <c r="B1060" s="13">
        <v>17</v>
      </c>
      <c r="C1060" t="s">
        <v>39</v>
      </c>
      <c r="D1060" t="s">
        <v>35</v>
      </c>
      <c r="E1060" t="str">
        <f t="shared" si="16"/>
        <v>4151617Average Per TonAll</v>
      </c>
      <c r="F1060">
        <v>0.4733755</v>
      </c>
      <c r="G1060">
        <v>0.73214129999999999</v>
      </c>
      <c r="H1060">
        <v>0.69104520000000003</v>
      </c>
      <c r="I1060">
        <v>89.013499999999993</v>
      </c>
      <c r="J1060">
        <v>0.22486780000000001</v>
      </c>
      <c r="K1060">
        <v>0.244895</v>
      </c>
      <c r="L1060" s="1">
        <v>0.25876579999999999</v>
      </c>
      <c r="M1060" s="1">
        <v>0.2726365</v>
      </c>
      <c r="N1060">
        <v>0.29266379999999997</v>
      </c>
      <c r="O1060">
        <v>0.18377170000000001</v>
      </c>
      <c r="P1060">
        <v>0.20379890000000001</v>
      </c>
      <c r="Q1060">
        <v>0.21766969999999999</v>
      </c>
      <c r="R1060">
        <v>0.23154050000000001</v>
      </c>
      <c r="S1060">
        <v>0.25156770000000001</v>
      </c>
      <c r="T1060">
        <v>14</v>
      </c>
      <c r="U1060">
        <v>17</v>
      </c>
    </row>
    <row r="1061" spans="1:21">
      <c r="A1061" s="12">
        <v>41516</v>
      </c>
      <c r="B1061" s="13">
        <v>18</v>
      </c>
      <c r="C1061" t="s">
        <v>38</v>
      </c>
      <c r="D1061" t="s">
        <v>35</v>
      </c>
      <c r="E1061" t="str">
        <f t="shared" si="16"/>
        <v>4151618Average Per DeviceAll</v>
      </c>
      <c r="F1061">
        <v>2.6102270000000001</v>
      </c>
      <c r="G1061">
        <v>2.6389239999999998</v>
      </c>
      <c r="H1061">
        <v>2.4987210000000002</v>
      </c>
      <c r="I1061">
        <v>85.354799999999997</v>
      </c>
      <c r="J1061">
        <v>-0.10612389999999999</v>
      </c>
      <c r="K1061">
        <v>-2.6470500000000001E-2</v>
      </c>
      <c r="L1061" s="1">
        <v>2.8697299999999999E-2</v>
      </c>
      <c r="M1061" s="1">
        <v>8.3864999999999995E-2</v>
      </c>
      <c r="N1061">
        <v>0.16351840000000001</v>
      </c>
      <c r="O1061">
        <v>-0.24632689999999999</v>
      </c>
      <c r="P1061">
        <v>-0.1666735</v>
      </c>
      <c r="Q1061">
        <v>-0.1115057</v>
      </c>
      <c r="R1061">
        <v>-5.6337999999999999E-2</v>
      </c>
      <c r="S1061">
        <v>2.33154E-2</v>
      </c>
      <c r="T1061">
        <v>14</v>
      </c>
      <c r="U1061">
        <v>17</v>
      </c>
    </row>
    <row r="1062" spans="1:21">
      <c r="A1062" s="12">
        <v>41516</v>
      </c>
      <c r="B1062" s="13">
        <v>18</v>
      </c>
      <c r="C1062" t="s">
        <v>37</v>
      </c>
      <c r="D1062" t="s">
        <v>35</v>
      </c>
      <c r="E1062" t="str">
        <f t="shared" si="16"/>
        <v>4151618Average Per PremiseAll</v>
      </c>
      <c r="F1062">
        <v>2.932512</v>
      </c>
      <c r="G1062">
        <v>2.9895350000000001</v>
      </c>
      <c r="H1062">
        <v>2.7927179999999998</v>
      </c>
      <c r="I1062">
        <v>85.354799999999997</v>
      </c>
      <c r="J1062">
        <v>-9.9303900000000001E-2</v>
      </c>
      <c r="K1062">
        <v>-6.9443999999999999E-3</v>
      </c>
      <c r="L1062" s="1">
        <v>5.7023499999999998E-2</v>
      </c>
      <c r="M1062" s="1">
        <v>0.1209915</v>
      </c>
      <c r="N1062">
        <v>0.21335100000000001</v>
      </c>
      <c r="O1062">
        <v>-0.29612090000000002</v>
      </c>
      <c r="P1062">
        <v>-0.20376130000000001</v>
      </c>
      <c r="Q1062">
        <v>-0.13979340000000001</v>
      </c>
      <c r="R1062">
        <v>-7.5825500000000004E-2</v>
      </c>
      <c r="S1062">
        <v>1.6534099999999999E-2</v>
      </c>
      <c r="T1062">
        <v>14</v>
      </c>
      <c r="U1062">
        <v>17</v>
      </c>
    </row>
    <row r="1063" spans="1:21">
      <c r="A1063" s="12">
        <v>41516</v>
      </c>
      <c r="B1063" s="13">
        <v>18</v>
      </c>
      <c r="C1063" t="s">
        <v>39</v>
      </c>
      <c r="D1063" t="s">
        <v>35</v>
      </c>
      <c r="E1063" t="str">
        <f t="shared" si="16"/>
        <v>4151618Average Per TonAll</v>
      </c>
      <c r="F1063">
        <v>0.73415589999999997</v>
      </c>
      <c r="G1063">
        <v>0.74486680000000005</v>
      </c>
      <c r="H1063">
        <v>0.70305649999999997</v>
      </c>
      <c r="I1063">
        <v>85.354799999999997</v>
      </c>
      <c r="J1063">
        <v>-2.6988399999999999E-2</v>
      </c>
      <c r="K1063">
        <v>-4.7153000000000004E-3</v>
      </c>
      <c r="L1063" s="1">
        <v>1.0711E-2</v>
      </c>
      <c r="M1063" s="1">
        <v>2.6137199999999999E-2</v>
      </c>
      <c r="N1063">
        <v>4.8410300000000003E-2</v>
      </c>
      <c r="O1063">
        <v>-6.8798799999999993E-2</v>
      </c>
      <c r="P1063">
        <v>-4.6525700000000003E-2</v>
      </c>
      <c r="Q1063">
        <v>-3.1099399999999999E-2</v>
      </c>
      <c r="R1063">
        <v>-1.5673099999999999E-2</v>
      </c>
      <c r="S1063">
        <v>6.6E-3</v>
      </c>
      <c r="T1063">
        <v>14</v>
      </c>
      <c r="U1063">
        <v>17</v>
      </c>
    </row>
    <row r="1064" spans="1:21">
      <c r="A1064" s="12">
        <v>41516</v>
      </c>
      <c r="B1064" s="13">
        <v>19</v>
      </c>
      <c r="C1064" t="s">
        <v>38</v>
      </c>
      <c r="D1064" t="s">
        <v>35</v>
      </c>
      <c r="E1064" t="str">
        <f t="shared" si="16"/>
        <v>4151619Average Per DeviceAll</v>
      </c>
      <c r="F1064">
        <v>2.8460960000000002</v>
      </c>
      <c r="G1064">
        <v>2.4822449999999998</v>
      </c>
      <c r="H1064">
        <v>2.3503660000000002</v>
      </c>
      <c r="I1064">
        <v>82.921400000000006</v>
      </c>
      <c r="J1064">
        <v>-0.49979269999999998</v>
      </c>
      <c r="K1064">
        <v>-0.4194773</v>
      </c>
      <c r="L1064" s="1">
        <v>-0.36385109999999998</v>
      </c>
      <c r="M1064" s="1">
        <v>-0.30822490000000002</v>
      </c>
      <c r="N1064">
        <v>-0.22790940000000001</v>
      </c>
      <c r="O1064">
        <v>-0.63167150000000005</v>
      </c>
      <c r="P1064">
        <v>-0.55135610000000002</v>
      </c>
      <c r="Q1064">
        <v>-0.4957299</v>
      </c>
      <c r="R1064">
        <v>-0.44010369999999999</v>
      </c>
      <c r="S1064">
        <v>-0.35978830000000001</v>
      </c>
      <c r="T1064">
        <v>14</v>
      </c>
      <c r="U1064">
        <v>17</v>
      </c>
    </row>
    <row r="1065" spans="1:21">
      <c r="A1065" s="12">
        <v>41516</v>
      </c>
      <c r="B1065" s="13">
        <v>19</v>
      </c>
      <c r="C1065" t="s">
        <v>37</v>
      </c>
      <c r="D1065" t="s">
        <v>35</v>
      </c>
      <c r="E1065" t="str">
        <f t="shared" si="16"/>
        <v>4151619Average Per PremiseAll</v>
      </c>
      <c r="F1065">
        <v>3.1815340000000001</v>
      </c>
      <c r="G1065">
        <v>2.8059539999999998</v>
      </c>
      <c r="H1065">
        <v>2.6212230000000001</v>
      </c>
      <c r="I1065">
        <v>82.921400000000006</v>
      </c>
      <c r="J1065">
        <v>-0.53280559999999999</v>
      </c>
      <c r="K1065">
        <v>-0.43991560000000002</v>
      </c>
      <c r="L1065" s="1">
        <v>-0.37558029999999998</v>
      </c>
      <c r="M1065" s="1">
        <v>-0.31124499999999999</v>
      </c>
      <c r="N1065">
        <v>-0.2183551</v>
      </c>
      <c r="O1065">
        <v>-0.71753630000000002</v>
      </c>
      <c r="P1065">
        <v>-0.62464640000000005</v>
      </c>
      <c r="Q1065">
        <v>-0.56031109999999995</v>
      </c>
      <c r="R1065">
        <v>-0.49597580000000002</v>
      </c>
      <c r="S1065">
        <v>-0.40308579999999999</v>
      </c>
      <c r="T1065">
        <v>14</v>
      </c>
      <c r="U1065">
        <v>17</v>
      </c>
    </row>
    <row r="1066" spans="1:21">
      <c r="A1066" s="12">
        <v>41516</v>
      </c>
      <c r="B1066" s="13">
        <v>19</v>
      </c>
      <c r="C1066" t="s">
        <v>39</v>
      </c>
      <c r="D1066" t="s">
        <v>35</v>
      </c>
      <c r="E1066" t="str">
        <f t="shared" si="16"/>
        <v>4151619Average Per TonAll</v>
      </c>
      <c r="F1066">
        <v>0.80112220000000001</v>
      </c>
      <c r="G1066">
        <v>0.70349989999999996</v>
      </c>
      <c r="H1066">
        <v>0.66401149999999998</v>
      </c>
      <c r="I1066">
        <v>82.921400000000006</v>
      </c>
      <c r="J1066">
        <v>-0.13582720000000001</v>
      </c>
      <c r="K1066">
        <v>-0.11325540000000001</v>
      </c>
      <c r="L1066" s="1">
        <v>-9.7622299999999995E-2</v>
      </c>
      <c r="M1066" s="1">
        <v>-8.1989199999999998E-2</v>
      </c>
      <c r="N1066">
        <v>-5.9417499999999998E-2</v>
      </c>
      <c r="O1066">
        <v>-0.17531559999999999</v>
      </c>
      <c r="P1066">
        <v>-0.15274380000000001</v>
      </c>
      <c r="Q1066">
        <v>-0.1371107</v>
      </c>
      <c r="R1066">
        <v>-0.12147760000000001</v>
      </c>
      <c r="S1066">
        <v>-9.8905900000000005E-2</v>
      </c>
      <c r="T1066">
        <v>14</v>
      </c>
      <c r="U1066">
        <v>17</v>
      </c>
    </row>
    <row r="1067" spans="1:21">
      <c r="A1067" s="12">
        <v>41516</v>
      </c>
      <c r="B1067" s="13">
        <v>20</v>
      </c>
      <c r="C1067" t="s">
        <v>38</v>
      </c>
      <c r="D1067" t="s">
        <v>35</v>
      </c>
      <c r="E1067" t="str">
        <f t="shared" si="16"/>
        <v>4151620Average Per DeviceAll</v>
      </c>
      <c r="F1067">
        <v>2.7054239999999998</v>
      </c>
      <c r="G1067">
        <v>2.4052030000000002</v>
      </c>
      <c r="H1067">
        <v>2.2774169999999998</v>
      </c>
      <c r="I1067">
        <v>81.119799999999998</v>
      </c>
      <c r="J1067">
        <v>-0.42791580000000001</v>
      </c>
      <c r="K1067">
        <v>-0.35247299999999998</v>
      </c>
      <c r="L1067" s="1">
        <v>-0.30022140000000003</v>
      </c>
      <c r="M1067" s="1">
        <v>-0.24796989999999999</v>
      </c>
      <c r="N1067">
        <v>-0.17252709999999999</v>
      </c>
      <c r="O1067">
        <v>-0.55570149999999996</v>
      </c>
      <c r="P1067">
        <v>-0.48025859999999998</v>
      </c>
      <c r="Q1067">
        <v>-0.42800709999999997</v>
      </c>
      <c r="R1067">
        <v>-0.37575560000000002</v>
      </c>
      <c r="S1067">
        <v>-0.30031269999999999</v>
      </c>
      <c r="T1067">
        <v>14</v>
      </c>
      <c r="U1067">
        <v>17</v>
      </c>
    </row>
    <row r="1068" spans="1:21">
      <c r="A1068" s="12">
        <v>41516</v>
      </c>
      <c r="B1068" s="13">
        <v>20</v>
      </c>
      <c r="C1068" t="s">
        <v>37</v>
      </c>
      <c r="D1068" t="s">
        <v>35</v>
      </c>
      <c r="E1068" t="str">
        <f t="shared" si="16"/>
        <v>4151620Average Per PremiseAll</v>
      </c>
      <c r="F1068">
        <v>3.0259649999999998</v>
      </c>
      <c r="G1068">
        <v>2.7447680000000001</v>
      </c>
      <c r="H1068">
        <v>2.5640649999999998</v>
      </c>
      <c r="I1068">
        <v>81.119799999999998</v>
      </c>
      <c r="J1068">
        <v>-0.4305658</v>
      </c>
      <c r="K1068">
        <v>-0.3423177</v>
      </c>
      <c r="L1068" s="1">
        <v>-0.28119729999999998</v>
      </c>
      <c r="M1068" s="1">
        <v>-0.22007689999999999</v>
      </c>
      <c r="N1068">
        <v>-0.1318288</v>
      </c>
      <c r="O1068">
        <v>-0.61126849999999999</v>
      </c>
      <c r="P1068">
        <v>-0.52302040000000005</v>
      </c>
      <c r="Q1068">
        <v>-0.46189999999999998</v>
      </c>
      <c r="R1068">
        <v>-0.40077960000000001</v>
      </c>
      <c r="S1068">
        <v>-0.31253150000000002</v>
      </c>
      <c r="T1068">
        <v>14</v>
      </c>
      <c r="U1068">
        <v>17</v>
      </c>
    </row>
    <row r="1069" spans="1:21">
      <c r="A1069" s="12">
        <v>41516</v>
      </c>
      <c r="B1069" s="13">
        <v>20</v>
      </c>
      <c r="C1069" t="s">
        <v>39</v>
      </c>
      <c r="D1069" t="s">
        <v>35</v>
      </c>
      <c r="E1069" t="str">
        <f t="shared" si="16"/>
        <v>4151620Average Per TonAll</v>
      </c>
      <c r="F1069">
        <v>0.76272519999999999</v>
      </c>
      <c r="G1069">
        <v>0.67999609999999999</v>
      </c>
      <c r="H1069">
        <v>0.64182700000000004</v>
      </c>
      <c r="I1069">
        <v>81.119799999999998</v>
      </c>
      <c r="J1069">
        <v>-0.1185175</v>
      </c>
      <c r="K1069">
        <v>-9.7373399999999999E-2</v>
      </c>
      <c r="L1069" s="1">
        <v>-8.27291E-2</v>
      </c>
      <c r="M1069" s="1">
        <v>-6.8084800000000001E-2</v>
      </c>
      <c r="N1069">
        <v>-4.6940700000000002E-2</v>
      </c>
      <c r="O1069">
        <v>-0.15668660000000001</v>
      </c>
      <c r="P1069">
        <v>-0.13554250000000001</v>
      </c>
      <c r="Q1069">
        <v>-0.1208982</v>
      </c>
      <c r="R1069">
        <v>-0.1062538</v>
      </c>
      <c r="S1069">
        <v>-8.5109799999999999E-2</v>
      </c>
      <c r="T1069">
        <v>14</v>
      </c>
      <c r="U1069">
        <v>17</v>
      </c>
    </row>
    <row r="1070" spans="1:21">
      <c r="A1070" s="12">
        <v>41516</v>
      </c>
      <c r="B1070" s="13">
        <v>21</v>
      </c>
      <c r="C1070" t="s">
        <v>38</v>
      </c>
      <c r="D1070" t="s">
        <v>35</v>
      </c>
      <c r="E1070" t="str">
        <f t="shared" si="16"/>
        <v>4151621Average Per DeviceAll</v>
      </c>
      <c r="F1070">
        <v>2.5723569999999998</v>
      </c>
      <c r="G1070">
        <v>2.389885</v>
      </c>
      <c r="H1070">
        <v>2.2629130000000002</v>
      </c>
      <c r="I1070">
        <v>79.580799999999996</v>
      </c>
      <c r="J1070">
        <v>-0.30948680000000001</v>
      </c>
      <c r="K1070">
        <v>-0.23444570000000001</v>
      </c>
      <c r="L1070" s="1">
        <v>-0.18247250000000001</v>
      </c>
      <c r="M1070" s="1">
        <v>-0.13049920000000001</v>
      </c>
      <c r="N1070">
        <v>-5.5458100000000003E-2</v>
      </c>
      <c r="O1070">
        <v>-0.43645859999999997</v>
      </c>
      <c r="P1070">
        <v>-0.3614174</v>
      </c>
      <c r="Q1070">
        <v>-0.3094442</v>
      </c>
      <c r="R1070">
        <v>-0.2574709</v>
      </c>
      <c r="S1070">
        <v>-0.1824298</v>
      </c>
      <c r="T1070">
        <v>14</v>
      </c>
      <c r="U1070">
        <v>17</v>
      </c>
    </row>
    <row r="1071" spans="1:21">
      <c r="A1071" s="12">
        <v>41516</v>
      </c>
      <c r="B1071" s="13">
        <v>21</v>
      </c>
      <c r="C1071" t="s">
        <v>37</v>
      </c>
      <c r="D1071" t="s">
        <v>35</v>
      </c>
      <c r="E1071" t="str">
        <f t="shared" si="16"/>
        <v>4151621Average Per PremiseAll</v>
      </c>
      <c r="F1071">
        <v>2.8951280000000001</v>
      </c>
      <c r="G1071">
        <v>2.7179160000000002</v>
      </c>
      <c r="H1071">
        <v>2.5389810000000002</v>
      </c>
      <c r="I1071">
        <v>79.580799999999996</v>
      </c>
      <c r="J1071">
        <v>-0.32483479999999998</v>
      </c>
      <c r="K1071">
        <v>-0.23761850000000001</v>
      </c>
      <c r="L1071" s="1">
        <v>-0.1772127</v>
      </c>
      <c r="M1071" s="1">
        <v>-0.11680699999999999</v>
      </c>
      <c r="N1071">
        <v>-2.9590700000000001E-2</v>
      </c>
      <c r="O1071">
        <v>-0.50376960000000004</v>
      </c>
      <c r="P1071">
        <v>-0.41655330000000002</v>
      </c>
      <c r="Q1071">
        <v>-0.35614750000000001</v>
      </c>
      <c r="R1071">
        <v>-0.2957418</v>
      </c>
      <c r="S1071">
        <v>-0.2085255</v>
      </c>
      <c r="T1071">
        <v>14</v>
      </c>
      <c r="U1071">
        <v>17</v>
      </c>
    </row>
    <row r="1072" spans="1:21">
      <c r="A1072" s="12">
        <v>41516</v>
      </c>
      <c r="B1072" s="13">
        <v>21</v>
      </c>
      <c r="C1072" t="s">
        <v>39</v>
      </c>
      <c r="D1072" t="s">
        <v>35</v>
      </c>
      <c r="E1072" t="str">
        <f t="shared" si="16"/>
        <v>4151621Average Per TonAll</v>
      </c>
      <c r="F1072">
        <v>0.72715300000000005</v>
      </c>
      <c r="G1072">
        <v>0.67543359999999997</v>
      </c>
      <c r="H1072">
        <v>0.63752059999999999</v>
      </c>
      <c r="I1072">
        <v>79.580799999999996</v>
      </c>
      <c r="J1072">
        <v>-8.7076000000000001E-2</v>
      </c>
      <c r="K1072">
        <v>-6.6186999999999996E-2</v>
      </c>
      <c r="L1072" s="1">
        <v>-5.1719399999999999E-2</v>
      </c>
      <c r="M1072" s="1">
        <v>-3.7251800000000002E-2</v>
      </c>
      <c r="N1072">
        <v>-1.63629E-2</v>
      </c>
      <c r="O1072">
        <v>-0.124989</v>
      </c>
      <c r="P1072">
        <v>-0.1041</v>
      </c>
      <c r="Q1072">
        <v>-8.9632400000000001E-2</v>
      </c>
      <c r="R1072">
        <v>-7.5164800000000004E-2</v>
      </c>
      <c r="S1072">
        <v>-5.4275799999999999E-2</v>
      </c>
      <c r="T1072">
        <v>14</v>
      </c>
      <c r="U1072">
        <v>17</v>
      </c>
    </row>
    <row r="1073" spans="1:21">
      <c r="A1073" s="12">
        <v>41516</v>
      </c>
      <c r="B1073" s="13">
        <v>22</v>
      </c>
      <c r="C1073" t="s">
        <v>38</v>
      </c>
      <c r="D1073" t="s">
        <v>35</v>
      </c>
      <c r="E1073" t="str">
        <f t="shared" si="16"/>
        <v>4151622Average Per DeviceAll</v>
      </c>
      <c r="F1073">
        <v>2.3358240000000001</v>
      </c>
      <c r="G1073">
        <v>2.233063</v>
      </c>
      <c r="H1073">
        <v>2.1144229999999999</v>
      </c>
      <c r="I1073">
        <v>79.165599999999998</v>
      </c>
      <c r="J1073">
        <v>-0.22256139999999999</v>
      </c>
      <c r="K1073">
        <v>-0.15178249999999999</v>
      </c>
      <c r="L1073" s="1">
        <v>-0.1027613</v>
      </c>
      <c r="M1073" s="1">
        <v>-5.3740000000000003E-2</v>
      </c>
      <c r="N1073">
        <v>1.7038899999999999E-2</v>
      </c>
      <c r="O1073">
        <v>-0.34120129999999999</v>
      </c>
      <c r="P1073">
        <v>-0.27042250000000001</v>
      </c>
      <c r="Q1073">
        <v>-0.22140119999999999</v>
      </c>
      <c r="R1073">
        <v>-0.17238000000000001</v>
      </c>
      <c r="S1073">
        <v>-0.1016011</v>
      </c>
      <c r="T1073">
        <v>14</v>
      </c>
      <c r="U1073">
        <v>17</v>
      </c>
    </row>
    <row r="1074" spans="1:21">
      <c r="A1074" s="12">
        <v>41516</v>
      </c>
      <c r="B1074" s="13">
        <v>22</v>
      </c>
      <c r="C1074" t="s">
        <v>37</v>
      </c>
      <c r="D1074" t="s">
        <v>35</v>
      </c>
      <c r="E1074" t="str">
        <f t="shared" si="16"/>
        <v>4151622Average Per PremiseAll</v>
      </c>
      <c r="F1074">
        <v>2.6506940000000001</v>
      </c>
      <c r="G1074">
        <v>2.5628039999999999</v>
      </c>
      <c r="H1074">
        <v>2.3940809999999999</v>
      </c>
      <c r="I1074">
        <v>79.165599999999998</v>
      </c>
      <c r="J1074">
        <v>-0.22860520000000001</v>
      </c>
      <c r="K1074">
        <v>-0.1454696</v>
      </c>
      <c r="L1074" s="1">
        <v>-8.7890099999999999E-2</v>
      </c>
      <c r="M1074" s="1">
        <v>-3.0310699999999999E-2</v>
      </c>
      <c r="N1074">
        <v>5.2824900000000001E-2</v>
      </c>
      <c r="O1074">
        <v>-0.39732800000000001</v>
      </c>
      <c r="P1074">
        <v>-0.31419249999999999</v>
      </c>
      <c r="Q1074">
        <v>-0.25661299999999998</v>
      </c>
      <c r="R1074">
        <v>-0.1990336</v>
      </c>
      <c r="S1074">
        <v>-0.115898</v>
      </c>
      <c r="T1074">
        <v>14</v>
      </c>
      <c r="U1074">
        <v>17</v>
      </c>
    </row>
    <row r="1075" spans="1:21">
      <c r="A1075" s="12">
        <v>41516</v>
      </c>
      <c r="B1075" s="13">
        <v>22</v>
      </c>
      <c r="C1075" t="s">
        <v>39</v>
      </c>
      <c r="D1075" t="s">
        <v>35</v>
      </c>
      <c r="E1075" t="str">
        <f t="shared" si="16"/>
        <v>4151622Average Per TonAll</v>
      </c>
      <c r="F1075">
        <v>0.65849780000000002</v>
      </c>
      <c r="G1075">
        <v>0.63004760000000004</v>
      </c>
      <c r="H1075">
        <v>0.59468220000000005</v>
      </c>
      <c r="I1075">
        <v>79.165599999999998</v>
      </c>
      <c r="J1075">
        <v>-6.1690000000000002E-2</v>
      </c>
      <c r="K1075">
        <v>-4.2051699999999997E-2</v>
      </c>
      <c r="L1075" s="1">
        <v>-2.8450300000000001E-2</v>
      </c>
      <c r="M1075" s="1">
        <v>-1.4848800000000001E-2</v>
      </c>
      <c r="N1075">
        <v>4.7895000000000004E-3</v>
      </c>
      <c r="O1075">
        <v>-9.70554E-2</v>
      </c>
      <c r="P1075">
        <v>-7.7417100000000003E-2</v>
      </c>
      <c r="Q1075">
        <v>-6.3815700000000003E-2</v>
      </c>
      <c r="R1075">
        <v>-5.0214200000000001E-2</v>
      </c>
      <c r="S1075">
        <v>-3.05759E-2</v>
      </c>
      <c r="T1075">
        <v>14</v>
      </c>
      <c r="U1075">
        <v>17</v>
      </c>
    </row>
    <row r="1076" spans="1:21">
      <c r="A1076" s="12">
        <v>41516</v>
      </c>
      <c r="B1076" s="13">
        <v>23</v>
      </c>
      <c r="C1076" t="s">
        <v>38</v>
      </c>
      <c r="D1076" t="s">
        <v>35</v>
      </c>
      <c r="E1076" t="str">
        <f t="shared" si="16"/>
        <v>4151623Average Per DeviceAll</v>
      </c>
      <c r="F1076">
        <v>2.0345360000000001</v>
      </c>
      <c r="G1076">
        <v>1.942142</v>
      </c>
      <c r="H1076">
        <v>1.838959</v>
      </c>
      <c r="I1076">
        <v>78.905799999999999</v>
      </c>
      <c r="J1076">
        <v>-0.2038056</v>
      </c>
      <c r="K1076">
        <v>-0.13798260000000001</v>
      </c>
      <c r="L1076" s="1">
        <v>-9.2393900000000001E-2</v>
      </c>
      <c r="M1076" s="1">
        <v>-4.6805100000000002E-2</v>
      </c>
      <c r="N1076">
        <v>1.9017800000000001E-2</v>
      </c>
      <c r="O1076">
        <v>-0.30698930000000002</v>
      </c>
      <c r="P1076">
        <v>-0.2411664</v>
      </c>
      <c r="Q1076">
        <v>-0.19557759999999999</v>
      </c>
      <c r="R1076">
        <v>-0.14998890000000001</v>
      </c>
      <c r="S1076">
        <v>-8.4165900000000002E-2</v>
      </c>
      <c r="T1076">
        <v>14</v>
      </c>
      <c r="U1076">
        <v>17</v>
      </c>
    </row>
    <row r="1077" spans="1:21">
      <c r="A1077" s="12">
        <v>41516</v>
      </c>
      <c r="B1077" s="13">
        <v>23</v>
      </c>
      <c r="C1077" t="s">
        <v>37</v>
      </c>
      <c r="D1077" t="s">
        <v>35</v>
      </c>
      <c r="E1077" t="str">
        <f t="shared" si="16"/>
        <v>4151623Average Per PremiseAll</v>
      </c>
      <c r="F1077">
        <v>2.3113229999999998</v>
      </c>
      <c r="G1077">
        <v>2.218181</v>
      </c>
      <c r="H1077">
        <v>2.072146</v>
      </c>
      <c r="I1077">
        <v>78.905799999999999</v>
      </c>
      <c r="J1077">
        <v>-0.22009980000000001</v>
      </c>
      <c r="K1077">
        <v>-0.145092</v>
      </c>
      <c r="L1077" s="1">
        <v>-9.3141799999999997E-2</v>
      </c>
      <c r="M1077" s="1">
        <v>-4.1191600000000002E-2</v>
      </c>
      <c r="N1077">
        <v>3.3816199999999998E-2</v>
      </c>
      <c r="O1077">
        <v>-0.36613449999999997</v>
      </c>
      <c r="P1077">
        <v>-0.29112670000000002</v>
      </c>
      <c r="Q1077">
        <v>-0.23917649999999999</v>
      </c>
      <c r="R1077">
        <v>-0.18722630000000001</v>
      </c>
      <c r="S1077">
        <v>-0.1122185</v>
      </c>
      <c r="T1077">
        <v>14</v>
      </c>
      <c r="U1077">
        <v>17</v>
      </c>
    </row>
    <row r="1078" spans="1:21">
      <c r="A1078" s="12">
        <v>41516</v>
      </c>
      <c r="B1078" s="13">
        <v>23</v>
      </c>
      <c r="C1078" t="s">
        <v>39</v>
      </c>
      <c r="D1078" t="s">
        <v>35</v>
      </c>
      <c r="E1078" t="str">
        <f t="shared" si="16"/>
        <v>4151623Average Per TonAll</v>
      </c>
      <c r="F1078">
        <v>0.57423559999999996</v>
      </c>
      <c r="G1078">
        <v>0.54260050000000004</v>
      </c>
      <c r="H1078">
        <v>0.51214360000000003</v>
      </c>
      <c r="I1078">
        <v>78.905799999999999</v>
      </c>
      <c r="J1078">
        <v>-6.1916800000000001E-2</v>
      </c>
      <c r="K1078">
        <v>-4.4026099999999999E-2</v>
      </c>
      <c r="L1078" s="1">
        <v>-3.1635099999999999E-2</v>
      </c>
      <c r="M1078" s="1">
        <v>-1.92441E-2</v>
      </c>
      <c r="N1078">
        <v>-1.3534E-3</v>
      </c>
      <c r="O1078">
        <v>-9.2373700000000003E-2</v>
      </c>
      <c r="P1078">
        <v>-7.4482999999999994E-2</v>
      </c>
      <c r="Q1078">
        <v>-6.2092000000000001E-2</v>
      </c>
      <c r="R1078">
        <v>-4.9701000000000002E-2</v>
      </c>
      <c r="S1078">
        <v>-3.18103E-2</v>
      </c>
      <c r="T1078">
        <v>14</v>
      </c>
      <c r="U1078">
        <v>17</v>
      </c>
    </row>
    <row r="1079" spans="1:21">
      <c r="A1079" s="12">
        <v>41516</v>
      </c>
      <c r="B1079" s="13">
        <v>24</v>
      </c>
      <c r="C1079" t="s">
        <v>38</v>
      </c>
      <c r="D1079" t="s">
        <v>35</v>
      </c>
      <c r="E1079" t="str">
        <f t="shared" si="16"/>
        <v>4151624Average Per DeviceAll</v>
      </c>
      <c r="F1079">
        <v>1.6175250000000001</v>
      </c>
      <c r="G1079">
        <v>1.568737</v>
      </c>
      <c r="H1079">
        <v>1.485392</v>
      </c>
      <c r="I1079">
        <v>77.712100000000007</v>
      </c>
      <c r="J1079">
        <v>-0.14633760000000001</v>
      </c>
      <c r="K1079">
        <v>-8.8704400000000003E-2</v>
      </c>
      <c r="L1079" s="1">
        <v>-4.8787799999999999E-2</v>
      </c>
      <c r="M1079" s="1">
        <v>-8.8713000000000004E-3</v>
      </c>
      <c r="N1079">
        <v>4.8761899999999997E-2</v>
      </c>
      <c r="O1079">
        <v>-0.22968279999999999</v>
      </c>
      <c r="P1079">
        <v>-0.1720496</v>
      </c>
      <c r="Q1079">
        <v>-0.132133</v>
      </c>
      <c r="R1079">
        <v>-9.2216400000000004E-2</v>
      </c>
      <c r="S1079">
        <v>-3.4583200000000001E-2</v>
      </c>
      <c r="T1079">
        <v>14</v>
      </c>
      <c r="U1079">
        <v>17</v>
      </c>
    </row>
    <row r="1080" spans="1:21">
      <c r="A1080" s="12">
        <v>41516</v>
      </c>
      <c r="B1080" s="13">
        <v>24</v>
      </c>
      <c r="C1080" t="s">
        <v>37</v>
      </c>
      <c r="D1080" t="s">
        <v>35</v>
      </c>
      <c r="E1080" t="str">
        <f t="shared" si="16"/>
        <v>4151624Average Per PremiseAll</v>
      </c>
      <c r="F1080">
        <v>1.8490869999999999</v>
      </c>
      <c r="G1080">
        <v>1.8133250000000001</v>
      </c>
      <c r="H1080">
        <v>1.6939439999999999</v>
      </c>
      <c r="I1080">
        <v>77.712100000000007</v>
      </c>
      <c r="J1080">
        <v>-0.15064559999999999</v>
      </c>
      <c r="K1080">
        <v>-8.2771499999999998E-2</v>
      </c>
      <c r="L1080" s="1">
        <v>-3.5762099999999998E-2</v>
      </c>
      <c r="M1080" s="1">
        <v>1.12473E-2</v>
      </c>
      <c r="N1080">
        <v>7.9121399999999995E-2</v>
      </c>
      <c r="O1080">
        <v>-0.2700263</v>
      </c>
      <c r="P1080">
        <v>-0.2021522</v>
      </c>
      <c r="Q1080">
        <v>-0.1551428</v>
      </c>
      <c r="R1080">
        <v>-0.1081334</v>
      </c>
      <c r="S1080">
        <v>-4.0259299999999998E-2</v>
      </c>
      <c r="T1080">
        <v>14</v>
      </c>
      <c r="U1080">
        <v>17</v>
      </c>
    </row>
    <row r="1081" spans="1:21">
      <c r="A1081" s="12">
        <v>41516</v>
      </c>
      <c r="B1081" s="13">
        <v>24</v>
      </c>
      <c r="C1081" t="s">
        <v>39</v>
      </c>
      <c r="D1081" t="s">
        <v>35</v>
      </c>
      <c r="E1081" t="str">
        <f t="shared" si="16"/>
        <v>4151624Average Per TonAll</v>
      </c>
      <c r="F1081">
        <v>0.45700819999999998</v>
      </c>
      <c r="G1081">
        <v>0.44085229999999997</v>
      </c>
      <c r="H1081">
        <v>0.4161067</v>
      </c>
      <c r="I1081">
        <v>77.712100000000007</v>
      </c>
      <c r="J1081">
        <v>-4.3016400000000003E-2</v>
      </c>
      <c r="K1081">
        <v>-2.7147000000000001E-2</v>
      </c>
      <c r="L1081" s="1">
        <v>-1.6155900000000001E-2</v>
      </c>
      <c r="M1081" s="1">
        <v>-5.1647000000000004E-3</v>
      </c>
      <c r="N1081">
        <v>1.0704699999999999E-2</v>
      </c>
      <c r="O1081">
        <v>-6.7762100000000006E-2</v>
      </c>
      <c r="P1081">
        <v>-5.1892599999999997E-2</v>
      </c>
      <c r="Q1081">
        <v>-4.09015E-2</v>
      </c>
      <c r="R1081">
        <v>-2.99104E-2</v>
      </c>
      <c r="S1081">
        <v>-1.40409E-2</v>
      </c>
      <c r="T1081">
        <v>14</v>
      </c>
      <c r="U1081">
        <v>17</v>
      </c>
    </row>
    <row r="1082" spans="1:21">
      <c r="A1082" s="12">
        <v>41520</v>
      </c>
      <c r="B1082" s="13">
        <v>1</v>
      </c>
      <c r="C1082" t="s">
        <v>38</v>
      </c>
      <c r="D1082" t="s">
        <v>35</v>
      </c>
      <c r="E1082" t="str">
        <f t="shared" si="16"/>
        <v>415201Average Per DeviceAll</v>
      </c>
      <c r="F1082">
        <v>0.95503090000000002</v>
      </c>
      <c r="G1082">
        <v>0.89197800000000005</v>
      </c>
      <c r="H1082">
        <v>0.88844990000000001</v>
      </c>
      <c r="I1082">
        <v>71.208500000000001</v>
      </c>
      <c r="J1082">
        <v>-0.1306609</v>
      </c>
      <c r="K1082">
        <v>-9.0717500000000006E-2</v>
      </c>
      <c r="L1082" s="1">
        <v>-6.3052899999999995E-2</v>
      </c>
      <c r="M1082" s="1">
        <v>-3.5388299999999998E-2</v>
      </c>
      <c r="N1082">
        <v>4.5551000000000003E-3</v>
      </c>
      <c r="O1082">
        <v>-0.1341889</v>
      </c>
      <c r="P1082">
        <v>-9.4245599999999999E-2</v>
      </c>
      <c r="Q1082">
        <v>-6.6581000000000001E-2</v>
      </c>
      <c r="R1082">
        <v>-3.8916300000000001E-2</v>
      </c>
      <c r="S1082">
        <v>1.0269999999999999E-3</v>
      </c>
      <c r="T1082">
        <v>14</v>
      </c>
      <c r="U1082">
        <v>17</v>
      </c>
    </row>
    <row r="1083" spans="1:21">
      <c r="A1083" s="12">
        <v>41520</v>
      </c>
      <c r="B1083" s="13">
        <v>1</v>
      </c>
      <c r="C1083" t="s">
        <v>37</v>
      </c>
      <c r="D1083" t="s">
        <v>35</v>
      </c>
      <c r="E1083" t="str">
        <f t="shared" si="16"/>
        <v>415201Average Per PremiseAll</v>
      </c>
      <c r="F1083">
        <v>1.0761050000000001</v>
      </c>
      <c r="G1083">
        <v>1.0006489999999999</v>
      </c>
      <c r="H1083">
        <v>1.003574</v>
      </c>
      <c r="I1083">
        <v>71.208500000000001</v>
      </c>
      <c r="J1083">
        <v>-0.1492946</v>
      </c>
      <c r="K1083">
        <v>-0.10566979999999999</v>
      </c>
      <c r="L1083" s="1">
        <v>-7.5455400000000006E-2</v>
      </c>
      <c r="M1083" s="1">
        <v>-4.5241000000000003E-2</v>
      </c>
      <c r="N1083">
        <v>-1.6163E-3</v>
      </c>
      <c r="O1083">
        <v>-0.14637049999999999</v>
      </c>
      <c r="P1083">
        <v>-0.1027457</v>
      </c>
      <c r="Q1083">
        <v>-7.2531300000000007E-2</v>
      </c>
      <c r="R1083">
        <v>-4.2317E-2</v>
      </c>
      <c r="S1083">
        <v>1.3078E-3</v>
      </c>
      <c r="T1083">
        <v>14</v>
      </c>
      <c r="U1083">
        <v>17</v>
      </c>
    </row>
    <row r="1084" spans="1:21">
      <c r="A1084" s="12">
        <v>41520</v>
      </c>
      <c r="B1084" s="13">
        <v>1</v>
      </c>
      <c r="C1084" t="s">
        <v>39</v>
      </c>
      <c r="D1084" t="s">
        <v>35</v>
      </c>
      <c r="E1084" t="str">
        <f t="shared" si="16"/>
        <v>415201Average Per TonAll</v>
      </c>
      <c r="F1084">
        <v>0.27285559999999998</v>
      </c>
      <c r="G1084">
        <v>0.2490967</v>
      </c>
      <c r="H1084">
        <v>0.25033109999999997</v>
      </c>
      <c r="I1084">
        <v>71.208500000000001</v>
      </c>
      <c r="J1084">
        <v>-4.3049200000000003E-2</v>
      </c>
      <c r="K1084">
        <v>-3.1652300000000001E-2</v>
      </c>
      <c r="L1084" s="1">
        <v>-2.3758899999999999E-2</v>
      </c>
      <c r="M1084" s="1">
        <v>-1.5865500000000001E-2</v>
      </c>
      <c r="N1084">
        <v>-4.4685999999999997E-3</v>
      </c>
      <c r="O1084">
        <v>-4.1814799999999999E-2</v>
      </c>
      <c r="P1084">
        <v>-3.0417900000000001E-2</v>
      </c>
      <c r="Q1084">
        <v>-2.2524499999999999E-2</v>
      </c>
      <c r="R1084">
        <v>-1.4631099999999999E-2</v>
      </c>
      <c r="S1084">
        <v>-3.2342E-3</v>
      </c>
      <c r="T1084">
        <v>14</v>
      </c>
      <c r="U1084">
        <v>17</v>
      </c>
    </row>
    <row r="1085" spans="1:21">
      <c r="A1085" s="12">
        <v>41520</v>
      </c>
      <c r="B1085" s="13">
        <v>2</v>
      </c>
      <c r="C1085" t="s">
        <v>38</v>
      </c>
      <c r="D1085" t="s">
        <v>35</v>
      </c>
      <c r="E1085" t="str">
        <f t="shared" si="16"/>
        <v>415202Average Per DeviceAll</v>
      </c>
      <c r="F1085">
        <v>0.8111408</v>
      </c>
      <c r="G1085">
        <v>0.78969089999999997</v>
      </c>
      <c r="H1085">
        <v>0.78656740000000003</v>
      </c>
      <c r="I1085">
        <v>70.200500000000005</v>
      </c>
      <c r="J1085">
        <v>-7.8193899999999997E-2</v>
      </c>
      <c r="K1085">
        <v>-4.4669100000000003E-2</v>
      </c>
      <c r="L1085" s="1">
        <v>-2.145E-2</v>
      </c>
      <c r="M1085" s="1">
        <v>1.7692000000000001E-3</v>
      </c>
      <c r="N1085">
        <v>3.5293999999999999E-2</v>
      </c>
      <c r="O1085">
        <v>-8.1317399999999998E-2</v>
      </c>
      <c r="P1085">
        <v>-4.7792599999999998E-2</v>
      </c>
      <c r="Q1085">
        <v>-2.4573399999999999E-2</v>
      </c>
      <c r="R1085">
        <v>-1.3542999999999999E-3</v>
      </c>
      <c r="S1085">
        <v>3.2170499999999998E-2</v>
      </c>
      <c r="T1085">
        <v>14</v>
      </c>
      <c r="U1085">
        <v>17</v>
      </c>
    </row>
    <row r="1086" spans="1:21">
      <c r="A1086" s="12">
        <v>41520</v>
      </c>
      <c r="B1086" s="13">
        <v>2</v>
      </c>
      <c r="C1086" t="s">
        <v>37</v>
      </c>
      <c r="D1086" t="s">
        <v>35</v>
      </c>
      <c r="E1086" t="str">
        <f t="shared" si="16"/>
        <v>415202Average Per PremiseAll</v>
      </c>
      <c r="F1086">
        <v>0.91894719999999996</v>
      </c>
      <c r="G1086">
        <v>0.88983520000000005</v>
      </c>
      <c r="H1086">
        <v>0.89243550000000005</v>
      </c>
      <c r="I1086">
        <v>70.200500000000005</v>
      </c>
      <c r="J1086">
        <v>-9.2477799999999999E-2</v>
      </c>
      <c r="K1086">
        <v>-5.5040699999999998E-2</v>
      </c>
      <c r="L1086" s="1">
        <v>-2.91119E-2</v>
      </c>
      <c r="M1086" s="1">
        <v>-3.1830999999999999E-3</v>
      </c>
      <c r="N1086">
        <v>3.4253899999999997E-2</v>
      </c>
      <c r="O1086">
        <v>-8.9877499999999999E-2</v>
      </c>
      <c r="P1086">
        <v>-5.2440500000000001E-2</v>
      </c>
      <c r="Q1086">
        <v>-2.6511699999999999E-2</v>
      </c>
      <c r="R1086">
        <v>-5.8290000000000002E-4</v>
      </c>
      <c r="S1086">
        <v>3.6854199999999997E-2</v>
      </c>
      <c r="T1086">
        <v>14</v>
      </c>
      <c r="U1086">
        <v>17</v>
      </c>
    </row>
    <row r="1087" spans="1:21">
      <c r="A1087" s="12">
        <v>41520</v>
      </c>
      <c r="B1087" s="13">
        <v>2</v>
      </c>
      <c r="C1087" t="s">
        <v>39</v>
      </c>
      <c r="D1087" t="s">
        <v>35</v>
      </c>
      <c r="E1087" t="str">
        <f t="shared" si="16"/>
        <v>415202Average Per TonAll</v>
      </c>
      <c r="F1087">
        <v>0.2323973</v>
      </c>
      <c r="G1087">
        <v>0.22378120000000001</v>
      </c>
      <c r="H1087">
        <v>0.22489010000000001</v>
      </c>
      <c r="I1087">
        <v>70.200500000000005</v>
      </c>
      <c r="J1087">
        <v>-2.5342E-2</v>
      </c>
      <c r="K1087">
        <v>-1.54602E-2</v>
      </c>
      <c r="L1087" s="1">
        <v>-8.6160999999999998E-3</v>
      </c>
      <c r="M1087" s="1">
        <v>-1.7719999999999999E-3</v>
      </c>
      <c r="N1087">
        <v>8.1098000000000003E-3</v>
      </c>
      <c r="O1087">
        <v>-2.42331E-2</v>
      </c>
      <c r="P1087">
        <v>-1.4351300000000001E-2</v>
      </c>
      <c r="Q1087">
        <v>-7.5071000000000001E-3</v>
      </c>
      <c r="R1087">
        <v>-6.6299999999999996E-4</v>
      </c>
      <c r="S1087">
        <v>9.2187999999999992E-3</v>
      </c>
      <c r="T1087">
        <v>14</v>
      </c>
      <c r="U1087">
        <v>17</v>
      </c>
    </row>
    <row r="1088" spans="1:21">
      <c r="A1088" s="12">
        <v>41520</v>
      </c>
      <c r="B1088" s="13">
        <v>3</v>
      </c>
      <c r="C1088" t="s">
        <v>38</v>
      </c>
      <c r="D1088" t="s">
        <v>35</v>
      </c>
      <c r="E1088" t="str">
        <f t="shared" si="16"/>
        <v>415203Average Per DeviceAll</v>
      </c>
      <c r="F1088">
        <v>0.71850429999999998</v>
      </c>
      <c r="G1088">
        <v>0.73637600000000003</v>
      </c>
      <c r="H1088">
        <v>0.73346339999999999</v>
      </c>
      <c r="I1088">
        <v>70.200500000000005</v>
      </c>
      <c r="J1088">
        <v>-3.50701E-2</v>
      </c>
      <c r="K1088">
        <v>-3.7916999999999998E-3</v>
      </c>
      <c r="L1088" s="1">
        <v>1.7871700000000001E-2</v>
      </c>
      <c r="M1088" s="1">
        <v>3.9535000000000001E-2</v>
      </c>
      <c r="N1088">
        <v>7.0813500000000001E-2</v>
      </c>
      <c r="O1088">
        <v>-3.7982700000000001E-2</v>
      </c>
      <c r="P1088">
        <v>-6.7042999999999998E-3</v>
      </c>
      <c r="Q1088">
        <v>1.4959099999999999E-2</v>
      </c>
      <c r="R1088">
        <v>3.6622500000000002E-2</v>
      </c>
      <c r="S1088">
        <v>6.79009E-2</v>
      </c>
      <c r="T1088">
        <v>14</v>
      </c>
      <c r="U1088">
        <v>17</v>
      </c>
    </row>
    <row r="1089" spans="1:21">
      <c r="A1089" s="12">
        <v>41520</v>
      </c>
      <c r="B1089" s="13">
        <v>3</v>
      </c>
      <c r="C1089" t="s">
        <v>37</v>
      </c>
      <c r="D1089" t="s">
        <v>35</v>
      </c>
      <c r="E1089" t="str">
        <f t="shared" si="16"/>
        <v>415203Average Per PremiseAll</v>
      </c>
      <c r="F1089">
        <v>0.81091139999999995</v>
      </c>
      <c r="G1089">
        <v>0.82910170000000005</v>
      </c>
      <c r="H1089">
        <v>0.83152459999999995</v>
      </c>
      <c r="I1089">
        <v>70.200500000000005</v>
      </c>
      <c r="J1089">
        <v>-3.9908300000000001E-2</v>
      </c>
      <c r="K1089">
        <v>-5.5832E-3</v>
      </c>
      <c r="L1089" s="1">
        <v>1.81903E-2</v>
      </c>
      <c r="M1089" s="1">
        <v>4.1963800000000002E-2</v>
      </c>
      <c r="N1089">
        <v>7.6288999999999996E-2</v>
      </c>
      <c r="O1089">
        <v>-3.7485499999999998E-2</v>
      </c>
      <c r="P1089">
        <v>-3.1603999999999998E-3</v>
      </c>
      <c r="Q1089">
        <v>2.0613099999999999E-2</v>
      </c>
      <c r="R1089">
        <v>4.4386599999999998E-2</v>
      </c>
      <c r="S1089">
        <v>7.8711799999999998E-2</v>
      </c>
      <c r="T1089">
        <v>14</v>
      </c>
      <c r="U1089">
        <v>17</v>
      </c>
    </row>
    <row r="1090" spans="1:21">
      <c r="A1090" s="12">
        <v>41520</v>
      </c>
      <c r="B1090" s="13">
        <v>3</v>
      </c>
      <c r="C1090" t="s">
        <v>39</v>
      </c>
      <c r="D1090" t="s">
        <v>35</v>
      </c>
      <c r="E1090" t="str">
        <f t="shared" si="16"/>
        <v>415203Average Per TonAll</v>
      </c>
      <c r="F1090">
        <v>0.2054166</v>
      </c>
      <c r="G1090">
        <v>0.20840980000000001</v>
      </c>
      <c r="H1090">
        <v>0.20944260000000001</v>
      </c>
      <c r="I1090">
        <v>70.200500000000005</v>
      </c>
      <c r="J1090">
        <v>-1.2036399999999999E-2</v>
      </c>
      <c r="K1090">
        <v>-3.1568E-3</v>
      </c>
      <c r="L1090" s="1">
        <v>2.9932000000000001E-3</v>
      </c>
      <c r="M1090" s="1">
        <v>9.1432000000000006E-3</v>
      </c>
      <c r="N1090">
        <v>1.8022900000000001E-2</v>
      </c>
      <c r="O1090">
        <v>-1.10037E-2</v>
      </c>
      <c r="P1090">
        <v>-2.124E-3</v>
      </c>
      <c r="Q1090">
        <v>4.0260000000000001E-3</v>
      </c>
      <c r="R1090">
        <v>1.0175999999999999E-2</v>
      </c>
      <c r="S1090">
        <v>1.9055599999999999E-2</v>
      </c>
      <c r="T1090">
        <v>14</v>
      </c>
      <c r="U1090">
        <v>17</v>
      </c>
    </row>
    <row r="1091" spans="1:21">
      <c r="A1091" s="12">
        <v>41520</v>
      </c>
      <c r="B1091" s="13">
        <v>4</v>
      </c>
      <c r="C1091" t="s">
        <v>38</v>
      </c>
      <c r="D1091" t="s">
        <v>35</v>
      </c>
      <c r="E1091" t="str">
        <f t="shared" ref="E1091:E1154" si="17">CONCATENATE(A1091,B1091,C1091,D1091)</f>
        <v>415204Average Per DeviceAll</v>
      </c>
      <c r="F1091">
        <v>0.66439219999999999</v>
      </c>
      <c r="G1091">
        <v>0.66320880000000004</v>
      </c>
      <c r="H1091">
        <v>0.6605856</v>
      </c>
      <c r="I1091">
        <v>70.337199999999996</v>
      </c>
      <c r="J1091">
        <v>-4.35498E-2</v>
      </c>
      <c r="K1091">
        <v>-1.8519399999999998E-2</v>
      </c>
      <c r="L1091" s="1">
        <v>-1.1834E-3</v>
      </c>
      <c r="M1091" s="1">
        <v>1.61526E-2</v>
      </c>
      <c r="N1091">
        <v>4.11831E-2</v>
      </c>
      <c r="O1091">
        <v>-4.6172999999999999E-2</v>
      </c>
      <c r="P1091">
        <v>-2.1142600000000001E-2</v>
      </c>
      <c r="Q1091">
        <v>-3.8065999999999998E-3</v>
      </c>
      <c r="R1091">
        <v>1.35294E-2</v>
      </c>
      <c r="S1091">
        <v>3.8559900000000001E-2</v>
      </c>
      <c r="T1091">
        <v>14</v>
      </c>
      <c r="U1091">
        <v>17</v>
      </c>
    </row>
    <row r="1092" spans="1:21">
      <c r="A1092" s="12">
        <v>41520</v>
      </c>
      <c r="B1092" s="13">
        <v>4</v>
      </c>
      <c r="C1092" t="s">
        <v>37</v>
      </c>
      <c r="D1092" t="s">
        <v>35</v>
      </c>
      <c r="E1092" t="str">
        <f t="shared" si="17"/>
        <v>415204Average Per PremiseAll</v>
      </c>
      <c r="F1092">
        <v>0.75314289999999995</v>
      </c>
      <c r="G1092">
        <v>0.75118890000000005</v>
      </c>
      <c r="H1092">
        <v>0.7533841</v>
      </c>
      <c r="I1092">
        <v>70.337199999999996</v>
      </c>
      <c r="J1092">
        <v>-4.98906E-2</v>
      </c>
      <c r="K1092">
        <v>-2.15692E-2</v>
      </c>
      <c r="L1092" s="1">
        <v>-1.954E-3</v>
      </c>
      <c r="M1092" s="1">
        <v>1.7661300000000001E-2</v>
      </c>
      <c r="N1092">
        <v>4.5982700000000001E-2</v>
      </c>
      <c r="O1092">
        <v>-4.7695500000000002E-2</v>
      </c>
      <c r="P1092">
        <v>-1.9374099999999998E-2</v>
      </c>
      <c r="Q1092">
        <v>2.4120000000000001E-4</v>
      </c>
      <c r="R1092">
        <v>1.98564E-2</v>
      </c>
      <c r="S1092">
        <v>4.81778E-2</v>
      </c>
      <c r="T1092">
        <v>14</v>
      </c>
      <c r="U1092">
        <v>17</v>
      </c>
    </row>
    <row r="1093" spans="1:21">
      <c r="A1093" s="12">
        <v>41520</v>
      </c>
      <c r="B1093" s="13">
        <v>4</v>
      </c>
      <c r="C1093" t="s">
        <v>39</v>
      </c>
      <c r="D1093" t="s">
        <v>35</v>
      </c>
      <c r="E1093" t="str">
        <f t="shared" si="17"/>
        <v>415204Average Per TonAll</v>
      </c>
      <c r="F1093">
        <v>0.1902095</v>
      </c>
      <c r="G1093">
        <v>0.188191</v>
      </c>
      <c r="H1093">
        <v>0.1891236</v>
      </c>
      <c r="I1093">
        <v>70.337199999999996</v>
      </c>
      <c r="J1093">
        <v>-1.42603E-2</v>
      </c>
      <c r="K1093">
        <v>-7.0276999999999996E-3</v>
      </c>
      <c r="L1093" s="1">
        <v>-2.0184999999999999E-3</v>
      </c>
      <c r="M1093" s="1">
        <v>2.9908000000000001E-3</v>
      </c>
      <c r="N1093">
        <v>1.0223400000000001E-2</v>
      </c>
      <c r="O1093">
        <v>-1.33277E-2</v>
      </c>
      <c r="P1093">
        <v>-6.0952000000000003E-3</v>
      </c>
      <c r="Q1093">
        <v>-1.0859000000000001E-3</v>
      </c>
      <c r="R1093">
        <v>3.9233999999999996E-3</v>
      </c>
      <c r="S1093">
        <v>1.11559E-2</v>
      </c>
      <c r="T1093">
        <v>14</v>
      </c>
      <c r="U1093">
        <v>17</v>
      </c>
    </row>
    <row r="1094" spans="1:21">
      <c r="A1094" s="12">
        <v>41520</v>
      </c>
      <c r="B1094" s="13">
        <v>5</v>
      </c>
      <c r="C1094" t="s">
        <v>38</v>
      </c>
      <c r="D1094" t="s">
        <v>35</v>
      </c>
      <c r="E1094" t="str">
        <f t="shared" si="17"/>
        <v>415205Average Per DeviceAll</v>
      </c>
      <c r="F1094">
        <v>0.66021110000000005</v>
      </c>
      <c r="G1094">
        <v>0.64480879999999996</v>
      </c>
      <c r="H1094">
        <v>0.64225840000000001</v>
      </c>
      <c r="I1094">
        <v>69.614500000000007</v>
      </c>
      <c r="J1094">
        <v>-5.6239699999999997E-2</v>
      </c>
      <c r="K1094">
        <v>-3.2112700000000001E-2</v>
      </c>
      <c r="L1094" s="1">
        <v>-1.5402300000000001E-2</v>
      </c>
      <c r="M1094" s="1">
        <v>1.3079999999999999E-3</v>
      </c>
      <c r="N1094">
        <v>2.5435099999999999E-2</v>
      </c>
      <c r="O1094">
        <v>-5.8790200000000001E-2</v>
      </c>
      <c r="P1094">
        <v>-3.4663100000000002E-2</v>
      </c>
      <c r="Q1094">
        <v>-1.7952699999999999E-2</v>
      </c>
      <c r="R1094">
        <v>-1.2424000000000001E-3</v>
      </c>
      <c r="S1094">
        <v>2.2884700000000001E-2</v>
      </c>
      <c r="T1094">
        <v>14</v>
      </c>
      <c r="U1094">
        <v>17</v>
      </c>
    </row>
    <row r="1095" spans="1:21">
      <c r="A1095" s="12">
        <v>41520</v>
      </c>
      <c r="B1095" s="13">
        <v>5</v>
      </c>
      <c r="C1095" t="s">
        <v>37</v>
      </c>
      <c r="D1095" t="s">
        <v>35</v>
      </c>
      <c r="E1095" t="str">
        <f t="shared" si="17"/>
        <v>415205Average Per PremiseAll</v>
      </c>
      <c r="F1095">
        <v>0.74733280000000002</v>
      </c>
      <c r="G1095">
        <v>0.73031369999999995</v>
      </c>
      <c r="H1095">
        <v>0.73244779999999998</v>
      </c>
      <c r="I1095">
        <v>69.614500000000007</v>
      </c>
      <c r="J1095">
        <v>-6.3113799999999998E-2</v>
      </c>
      <c r="K1095">
        <v>-3.5880700000000001E-2</v>
      </c>
      <c r="L1095" s="1">
        <v>-1.7019099999999999E-2</v>
      </c>
      <c r="M1095" s="1">
        <v>1.8425E-3</v>
      </c>
      <c r="N1095">
        <v>2.90756E-2</v>
      </c>
      <c r="O1095">
        <v>-6.0979699999999998E-2</v>
      </c>
      <c r="P1095">
        <v>-3.3746600000000002E-2</v>
      </c>
      <c r="Q1095">
        <v>-1.4885000000000001E-2</v>
      </c>
      <c r="R1095">
        <v>3.9766000000000003E-3</v>
      </c>
      <c r="S1095">
        <v>3.12097E-2</v>
      </c>
      <c r="T1095">
        <v>14</v>
      </c>
      <c r="U1095">
        <v>17</v>
      </c>
    </row>
    <row r="1096" spans="1:21">
      <c r="A1096" s="12">
        <v>41520</v>
      </c>
      <c r="B1096" s="13">
        <v>5</v>
      </c>
      <c r="C1096" t="s">
        <v>39</v>
      </c>
      <c r="D1096" t="s">
        <v>35</v>
      </c>
      <c r="E1096" t="str">
        <f t="shared" si="17"/>
        <v>415205Average Per TonAll</v>
      </c>
      <c r="F1096">
        <v>0.18864</v>
      </c>
      <c r="G1096">
        <v>0.1837048</v>
      </c>
      <c r="H1096">
        <v>0.18461520000000001</v>
      </c>
      <c r="I1096">
        <v>69.614500000000007</v>
      </c>
      <c r="J1096">
        <v>-1.6682900000000001E-2</v>
      </c>
      <c r="K1096">
        <v>-9.7423000000000006E-3</v>
      </c>
      <c r="L1096" s="1">
        <v>-4.9351999999999998E-3</v>
      </c>
      <c r="M1096" s="1">
        <v>-1.281E-4</v>
      </c>
      <c r="N1096">
        <v>6.8125E-3</v>
      </c>
      <c r="O1096">
        <v>-1.5772600000000001E-2</v>
      </c>
      <c r="P1096">
        <v>-8.8319000000000002E-3</v>
      </c>
      <c r="Q1096">
        <v>-4.0248000000000003E-3</v>
      </c>
      <c r="R1096">
        <v>7.8220000000000004E-4</v>
      </c>
      <c r="S1096">
        <v>7.7229000000000004E-3</v>
      </c>
      <c r="T1096">
        <v>14</v>
      </c>
      <c r="U1096">
        <v>17</v>
      </c>
    </row>
    <row r="1097" spans="1:21">
      <c r="A1097" s="12">
        <v>41520</v>
      </c>
      <c r="B1097" s="13">
        <v>6</v>
      </c>
      <c r="C1097" t="s">
        <v>38</v>
      </c>
      <c r="D1097" t="s">
        <v>35</v>
      </c>
      <c r="E1097" t="str">
        <f t="shared" si="17"/>
        <v>415206Average Per DeviceAll</v>
      </c>
      <c r="F1097">
        <v>0.69411650000000003</v>
      </c>
      <c r="G1097">
        <v>0.67702989999999996</v>
      </c>
      <c r="H1097">
        <v>0.67435199999999995</v>
      </c>
      <c r="I1097">
        <v>69.063299999999998</v>
      </c>
      <c r="J1097">
        <v>-5.9157399999999999E-2</v>
      </c>
      <c r="K1097">
        <v>-3.4301600000000002E-2</v>
      </c>
      <c r="L1097" s="1">
        <v>-1.70866E-2</v>
      </c>
      <c r="M1097" s="1">
        <v>1.2850000000000001E-4</v>
      </c>
      <c r="N1097">
        <v>2.4984300000000001E-2</v>
      </c>
      <c r="O1097">
        <v>-6.1835300000000003E-2</v>
      </c>
      <c r="P1097">
        <v>-3.6979499999999998E-2</v>
      </c>
      <c r="Q1097">
        <v>-1.9764400000000001E-2</v>
      </c>
      <c r="R1097">
        <v>-2.5493999999999998E-3</v>
      </c>
      <c r="S1097">
        <v>2.23065E-2</v>
      </c>
      <c r="T1097">
        <v>14</v>
      </c>
      <c r="U1097">
        <v>17</v>
      </c>
    </row>
    <row r="1098" spans="1:21">
      <c r="A1098" s="12">
        <v>41520</v>
      </c>
      <c r="B1098" s="13">
        <v>6</v>
      </c>
      <c r="C1098" t="s">
        <v>37</v>
      </c>
      <c r="D1098" t="s">
        <v>35</v>
      </c>
      <c r="E1098" t="str">
        <f t="shared" si="17"/>
        <v>415206Average Per PremiseAll</v>
      </c>
      <c r="F1098">
        <v>0.77905310000000005</v>
      </c>
      <c r="G1098">
        <v>0.7756807</v>
      </c>
      <c r="H1098">
        <v>0.77794739999999996</v>
      </c>
      <c r="I1098">
        <v>69.063299999999998</v>
      </c>
      <c r="J1098">
        <v>-5.1666700000000003E-2</v>
      </c>
      <c r="K1098">
        <v>-2.3133999999999998E-2</v>
      </c>
      <c r="L1098" s="1">
        <v>-3.3723999999999998E-3</v>
      </c>
      <c r="M1098" s="1">
        <v>1.6389299999999999E-2</v>
      </c>
      <c r="N1098">
        <v>4.4921999999999997E-2</v>
      </c>
      <c r="O1098">
        <v>-4.9399999999999999E-2</v>
      </c>
      <c r="P1098">
        <v>-2.0867299999999998E-2</v>
      </c>
      <c r="Q1098">
        <v>-1.1057E-3</v>
      </c>
      <c r="R1098">
        <v>1.8655999999999999E-2</v>
      </c>
      <c r="S1098">
        <v>4.71887E-2</v>
      </c>
      <c r="T1098">
        <v>14</v>
      </c>
      <c r="U1098">
        <v>17</v>
      </c>
    </row>
    <row r="1099" spans="1:21">
      <c r="A1099" s="12">
        <v>41520</v>
      </c>
      <c r="B1099" s="13">
        <v>6</v>
      </c>
      <c r="C1099" t="s">
        <v>39</v>
      </c>
      <c r="D1099" t="s">
        <v>35</v>
      </c>
      <c r="E1099" t="str">
        <f t="shared" si="17"/>
        <v>415206Average Per TonAll</v>
      </c>
      <c r="F1099">
        <v>0.19791629999999999</v>
      </c>
      <c r="G1099">
        <v>0.19505990000000001</v>
      </c>
      <c r="H1099">
        <v>0.19602649999999999</v>
      </c>
      <c r="I1099">
        <v>69.063299999999998</v>
      </c>
      <c r="J1099">
        <v>-1.5326299999999999E-2</v>
      </c>
      <c r="K1099">
        <v>-7.9590000000000008E-3</v>
      </c>
      <c r="L1099" s="1">
        <v>-2.8563999999999998E-3</v>
      </c>
      <c r="M1099" s="1">
        <v>2.2461999999999998E-3</v>
      </c>
      <c r="N1099">
        <v>9.6135000000000005E-3</v>
      </c>
      <c r="O1099">
        <v>-1.43597E-2</v>
      </c>
      <c r="P1099">
        <v>-6.9924000000000002E-3</v>
      </c>
      <c r="Q1099">
        <v>-1.8898000000000001E-3</v>
      </c>
      <c r="R1099">
        <v>3.2128E-3</v>
      </c>
      <c r="S1099">
        <v>1.05801E-2</v>
      </c>
      <c r="T1099">
        <v>14</v>
      </c>
      <c r="U1099">
        <v>17</v>
      </c>
    </row>
    <row r="1100" spans="1:21">
      <c r="A1100" s="12">
        <v>41520</v>
      </c>
      <c r="B1100" s="13">
        <v>7</v>
      </c>
      <c r="C1100" t="s">
        <v>38</v>
      </c>
      <c r="D1100" t="s">
        <v>35</v>
      </c>
      <c r="E1100" t="str">
        <f t="shared" si="17"/>
        <v>415207Average Per DeviceAll</v>
      </c>
      <c r="F1100">
        <v>0.82135400000000003</v>
      </c>
      <c r="G1100">
        <v>0.78039599999999998</v>
      </c>
      <c r="H1100">
        <v>0.77730929999999998</v>
      </c>
      <c r="I1100">
        <v>69.728200000000001</v>
      </c>
      <c r="J1100">
        <v>-8.7564100000000006E-2</v>
      </c>
      <c r="K1100">
        <v>-6.0028900000000003E-2</v>
      </c>
      <c r="L1100" s="1">
        <v>-4.0958000000000001E-2</v>
      </c>
      <c r="M1100" s="1">
        <v>-2.1887199999999999E-2</v>
      </c>
      <c r="N1100">
        <v>5.6480000000000002E-3</v>
      </c>
      <c r="O1100">
        <v>-9.0650800000000004E-2</v>
      </c>
      <c r="P1100">
        <v>-6.3115599999999994E-2</v>
      </c>
      <c r="Q1100">
        <v>-4.4044699999999999E-2</v>
      </c>
      <c r="R1100">
        <v>-2.49739E-2</v>
      </c>
      <c r="S1100">
        <v>2.5612999999999999E-3</v>
      </c>
      <c r="T1100">
        <v>14</v>
      </c>
      <c r="U1100">
        <v>17</v>
      </c>
    </row>
    <row r="1101" spans="1:21">
      <c r="A1101" s="12">
        <v>41520</v>
      </c>
      <c r="B1101" s="13">
        <v>7</v>
      </c>
      <c r="C1101" t="s">
        <v>37</v>
      </c>
      <c r="D1101" t="s">
        <v>35</v>
      </c>
      <c r="E1101" t="str">
        <f t="shared" si="17"/>
        <v>415207Average Per PremiseAll</v>
      </c>
      <c r="F1101">
        <v>0.93637040000000005</v>
      </c>
      <c r="G1101">
        <v>0.88923379999999996</v>
      </c>
      <c r="H1101">
        <v>0.89183239999999997</v>
      </c>
      <c r="I1101">
        <v>69.728200000000001</v>
      </c>
      <c r="J1101">
        <v>-0.1034904</v>
      </c>
      <c r="K1101">
        <v>-7.0196099999999997E-2</v>
      </c>
      <c r="L1101" s="1">
        <v>-4.7136600000000001E-2</v>
      </c>
      <c r="M1101" s="1">
        <v>-2.4077100000000001E-2</v>
      </c>
      <c r="N1101">
        <v>9.2172E-3</v>
      </c>
      <c r="O1101">
        <v>-0.10089190000000001</v>
      </c>
      <c r="P1101">
        <v>-6.7597599999999994E-2</v>
      </c>
      <c r="Q1101">
        <v>-4.4538099999999997E-2</v>
      </c>
      <c r="R1101">
        <v>-2.14786E-2</v>
      </c>
      <c r="S1101">
        <v>1.18157E-2</v>
      </c>
      <c r="T1101">
        <v>14</v>
      </c>
      <c r="U1101">
        <v>17</v>
      </c>
    </row>
    <row r="1102" spans="1:21">
      <c r="A1102" s="12">
        <v>41520</v>
      </c>
      <c r="B1102" s="13">
        <v>7</v>
      </c>
      <c r="C1102" t="s">
        <v>39</v>
      </c>
      <c r="D1102" t="s">
        <v>35</v>
      </c>
      <c r="E1102" t="str">
        <f t="shared" si="17"/>
        <v>415207Average Per TonAll</v>
      </c>
      <c r="F1102">
        <v>0.23391300000000001</v>
      </c>
      <c r="G1102">
        <v>0.22247349999999999</v>
      </c>
      <c r="H1102">
        <v>0.223576</v>
      </c>
      <c r="I1102">
        <v>69.728200000000001</v>
      </c>
      <c r="J1102">
        <v>-2.4977300000000001E-2</v>
      </c>
      <c r="K1102">
        <v>-1.6979000000000001E-2</v>
      </c>
      <c r="L1102" s="1">
        <v>-1.14395E-2</v>
      </c>
      <c r="M1102" s="1">
        <v>-5.8998999999999996E-3</v>
      </c>
      <c r="N1102">
        <v>2.0983E-3</v>
      </c>
      <c r="O1102">
        <v>-2.3874800000000002E-2</v>
      </c>
      <c r="P1102">
        <v>-1.5876600000000001E-2</v>
      </c>
      <c r="Q1102">
        <v>-1.0337000000000001E-2</v>
      </c>
      <c r="R1102">
        <v>-4.7974000000000003E-3</v>
      </c>
      <c r="S1102">
        <v>3.2008000000000002E-3</v>
      </c>
      <c r="T1102">
        <v>14</v>
      </c>
      <c r="U1102">
        <v>17</v>
      </c>
    </row>
    <row r="1103" spans="1:21">
      <c r="A1103" s="12">
        <v>41520</v>
      </c>
      <c r="B1103" s="13">
        <v>8</v>
      </c>
      <c r="C1103" t="s">
        <v>38</v>
      </c>
      <c r="D1103" t="s">
        <v>35</v>
      </c>
      <c r="E1103" t="str">
        <f t="shared" si="17"/>
        <v>415208Average Per DeviceAll</v>
      </c>
      <c r="F1103">
        <v>0.80866910000000003</v>
      </c>
      <c r="G1103">
        <v>0.79857869999999997</v>
      </c>
      <c r="H1103">
        <v>0.79542009999999996</v>
      </c>
      <c r="I1103">
        <v>72.654300000000006</v>
      </c>
      <c r="J1103">
        <v>-5.56433E-2</v>
      </c>
      <c r="K1103">
        <v>-2.87303E-2</v>
      </c>
      <c r="L1103" s="1">
        <v>-1.0090399999999999E-2</v>
      </c>
      <c r="M1103" s="1">
        <v>8.5494999999999998E-3</v>
      </c>
      <c r="N1103">
        <v>3.5462500000000001E-2</v>
      </c>
      <c r="O1103">
        <v>-5.8802E-2</v>
      </c>
      <c r="P1103">
        <v>-3.1888899999999998E-2</v>
      </c>
      <c r="Q1103">
        <v>-1.3249E-2</v>
      </c>
      <c r="R1103">
        <v>5.3908999999999997E-3</v>
      </c>
      <c r="S1103">
        <v>3.2303900000000003E-2</v>
      </c>
      <c r="T1103">
        <v>14</v>
      </c>
      <c r="U1103">
        <v>17</v>
      </c>
    </row>
    <row r="1104" spans="1:21">
      <c r="A1104" s="12">
        <v>41520</v>
      </c>
      <c r="B1104" s="13">
        <v>8</v>
      </c>
      <c r="C1104" t="s">
        <v>37</v>
      </c>
      <c r="D1104" t="s">
        <v>35</v>
      </c>
      <c r="E1104" t="str">
        <f t="shared" si="17"/>
        <v>415208Average Per PremiseAll</v>
      </c>
      <c r="F1104">
        <v>0.92061749999999998</v>
      </c>
      <c r="G1104">
        <v>0.90421470000000004</v>
      </c>
      <c r="H1104">
        <v>0.90685700000000002</v>
      </c>
      <c r="I1104">
        <v>72.654300000000006</v>
      </c>
      <c r="J1104">
        <v>-7.1124699999999999E-2</v>
      </c>
      <c r="K1104">
        <v>-3.8794599999999999E-2</v>
      </c>
      <c r="L1104" s="1">
        <v>-1.6402799999999999E-2</v>
      </c>
      <c r="M1104" s="1">
        <v>5.9890000000000004E-3</v>
      </c>
      <c r="N1104">
        <v>3.8319199999999998E-2</v>
      </c>
      <c r="O1104">
        <v>-6.8482500000000002E-2</v>
      </c>
      <c r="P1104">
        <v>-3.6152299999999998E-2</v>
      </c>
      <c r="Q1104">
        <v>-1.37605E-2</v>
      </c>
      <c r="R1104">
        <v>8.6312999999999997E-3</v>
      </c>
      <c r="S1104">
        <v>4.0961400000000002E-2</v>
      </c>
      <c r="T1104">
        <v>14</v>
      </c>
      <c r="U1104">
        <v>17</v>
      </c>
    </row>
    <row r="1105" spans="1:21">
      <c r="A1105" s="12">
        <v>41520</v>
      </c>
      <c r="B1105" s="13">
        <v>8</v>
      </c>
      <c r="C1105" t="s">
        <v>39</v>
      </c>
      <c r="D1105" t="s">
        <v>35</v>
      </c>
      <c r="E1105" t="str">
        <f t="shared" si="17"/>
        <v>415208Average Per TonAll</v>
      </c>
      <c r="F1105">
        <v>0.23146059999999999</v>
      </c>
      <c r="G1105">
        <v>0.22630910000000001</v>
      </c>
      <c r="H1105">
        <v>0.22743060000000001</v>
      </c>
      <c r="I1105">
        <v>72.654300000000006</v>
      </c>
      <c r="J1105">
        <v>-1.8409399999999999E-2</v>
      </c>
      <c r="K1105">
        <v>-1.0576500000000001E-2</v>
      </c>
      <c r="L1105" s="1">
        <v>-5.1514999999999998E-3</v>
      </c>
      <c r="M1105" s="1">
        <v>2.7349999999999998E-4</v>
      </c>
      <c r="N1105">
        <v>8.1063999999999997E-3</v>
      </c>
      <c r="O1105">
        <v>-1.7287899999999998E-2</v>
      </c>
      <c r="P1105">
        <v>-9.4549999999999999E-3</v>
      </c>
      <c r="Q1105">
        <v>-4.0299999999999997E-3</v>
      </c>
      <c r="R1105">
        <v>1.395E-3</v>
      </c>
      <c r="S1105">
        <v>9.2277999999999995E-3</v>
      </c>
      <c r="T1105">
        <v>14</v>
      </c>
      <c r="U1105">
        <v>17</v>
      </c>
    </row>
    <row r="1106" spans="1:21">
      <c r="A1106" s="12">
        <v>41520</v>
      </c>
      <c r="B1106" s="13">
        <v>9</v>
      </c>
      <c r="C1106" t="s">
        <v>38</v>
      </c>
      <c r="D1106" t="s">
        <v>35</v>
      </c>
      <c r="E1106" t="str">
        <f t="shared" si="17"/>
        <v>415209Average Per DeviceAll</v>
      </c>
      <c r="F1106">
        <v>0.90289180000000002</v>
      </c>
      <c r="G1106">
        <v>0.86585469999999998</v>
      </c>
      <c r="H1106">
        <v>0.86243000000000003</v>
      </c>
      <c r="I1106">
        <v>78.0702</v>
      </c>
      <c r="J1106">
        <v>-9.6352199999999999E-2</v>
      </c>
      <c r="K1106">
        <v>-6.1308399999999999E-2</v>
      </c>
      <c r="L1106" s="1">
        <v>-3.7037100000000003E-2</v>
      </c>
      <c r="M1106" s="1">
        <v>-1.27659E-2</v>
      </c>
      <c r="N1106">
        <v>2.22779E-2</v>
      </c>
      <c r="O1106">
        <v>-9.9776900000000002E-2</v>
      </c>
      <c r="P1106">
        <v>-6.4733100000000002E-2</v>
      </c>
      <c r="Q1106">
        <v>-4.0461799999999999E-2</v>
      </c>
      <c r="R1106">
        <v>-1.6190599999999999E-2</v>
      </c>
      <c r="S1106">
        <v>1.8853200000000001E-2</v>
      </c>
      <c r="T1106">
        <v>14</v>
      </c>
      <c r="U1106">
        <v>17</v>
      </c>
    </row>
    <row r="1107" spans="1:21">
      <c r="A1107" s="12">
        <v>41520</v>
      </c>
      <c r="B1107" s="13">
        <v>9</v>
      </c>
      <c r="C1107" t="s">
        <v>37</v>
      </c>
      <c r="D1107" t="s">
        <v>35</v>
      </c>
      <c r="E1107" t="str">
        <f t="shared" si="17"/>
        <v>415209Average Per PremiseAll</v>
      </c>
      <c r="F1107">
        <v>1.0136989999999999</v>
      </c>
      <c r="G1107">
        <v>0.96618179999999998</v>
      </c>
      <c r="H1107">
        <v>0.96900509999999995</v>
      </c>
      <c r="I1107">
        <v>78.0702</v>
      </c>
      <c r="J1107">
        <v>-0.115801</v>
      </c>
      <c r="K1107">
        <v>-7.5458700000000004E-2</v>
      </c>
      <c r="L1107" s="1">
        <v>-4.7517700000000003E-2</v>
      </c>
      <c r="M1107" s="1">
        <v>-1.95766E-2</v>
      </c>
      <c r="N1107">
        <v>2.0765700000000002E-2</v>
      </c>
      <c r="O1107">
        <v>-0.1129777</v>
      </c>
      <c r="P1107">
        <v>-7.26353E-2</v>
      </c>
      <c r="Q1107">
        <v>-4.4694299999999999E-2</v>
      </c>
      <c r="R1107">
        <v>-1.6753299999999999E-2</v>
      </c>
      <c r="S1107">
        <v>2.3589100000000002E-2</v>
      </c>
      <c r="T1107">
        <v>14</v>
      </c>
      <c r="U1107">
        <v>17</v>
      </c>
    </row>
    <row r="1108" spans="1:21">
      <c r="A1108" s="12">
        <v>41520</v>
      </c>
      <c r="B1108" s="13">
        <v>9</v>
      </c>
      <c r="C1108" t="s">
        <v>39</v>
      </c>
      <c r="D1108" t="s">
        <v>35</v>
      </c>
      <c r="E1108" t="str">
        <f t="shared" si="17"/>
        <v>415209Average Per TonAll</v>
      </c>
      <c r="F1108">
        <v>0.25579449999999998</v>
      </c>
      <c r="G1108">
        <v>0.2463832</v>
      </c>
      <c r="H1108">
        <v>0.2476042</v>
      </c>
      <c r="I1108">
        <v>78.0702</v>
      </c>
      <c r="J1108">
        <v>-2.62312E-2</v>
      </c>
      <c r="K1108">
        <v>-1.6293800000000001E-2</v>
      </c>
      <c r="L1108" s="1">
        <v>-9.4111999999999998E-3</v>
      </c>
      <c r="M1108" s="1">
        <v>-2.5286000000000002E-3</v>
      </c>
      <c r="N1108">
        <v>7.4086999999999998E-3</v>
      </c>
      <c r="O1108">
        <v>-2.50102E-2</v>
      </c>
      <c r="P1108">
        <v>-1.50729E-2</v>
      </c>
      <c r="Q1108">
        <v>-8.1902999999999993E-3</v>
      </c>
      <c r="R1108">
        <v>-1.3077E-3</v>
      </c>
      <c r="S1108">
        <v>8.6297000000000006E-3</v>
      </c>
      <c r="T1108">
        <v>14</v>
      </c>
      <c r="U1108">
        <v>17</v>
      </c>
    </row>
    <row r="1109" spans="1:21">
      <c r="A1109" s="12">
        <v>41520</v>
      </c>
      <c r="B1109" s="13">
        <v>10</v>
      </c>
      <c r="C1109" t="s">
        <v>38</v>
      </c>
      <c r="D1109" t="s">
        <v>35</v>
      </c>
      <c r="E1109" t="str">
        <f t="shared" si="17"/>
        <v>4152010Average Per DeviceAll</v>
      </c>
      <c r="F1109">
        <v>1.0149090000000001</v>
      </c>
      <c r="G1109">
        <v>0.94008939999999996</v>
      </c>
      <c r="H1109">
        <v>0.93637110000000001</v>
      </c>
      <c r="I1109">
        <v>82.9893</v>
      </c>
      <c r="J1109">
        <v>-0.15061730000000001</v>
      </c>
      <c r="K1109">
        <v>-0.1058356</v>
      </c>
      <c r="L1109" s="1">
        <v>-7.4819999999999998E-2</v>
      </c>
      <c r="M1109" s="1">
        <v>-4.3804299999999997E-2</v>
      </c>
      <c r="N1109">
        <v>9.7729999999999996E-4</v>
      </c>
      <c r="O1109">
        <v>-0.15433559999999999</v>
      </c>
      <c r="P1109">
        <v>-0.1095539</v>
      </c>
      <c r="Q1109">
        <v>-7.8538300000000005E-2</v>
      </c>
      <c r="R1109">
        <v>-4.7522700000000001E-2</v>
      </c>
      <c r="S1109">
        <v>-2.7409999999999999E-3</v>
      </c>
      <c r="T1109">
        <v>14</v>
      </c>
      <c r="U1109">
        <v>17</v>
      </c>
    </row>
    <row r="1110" spans="1:21">
      <c r="A1110" s="12">
        <v>41520</v>
      </c>
      <c r="B1110" s="13">
        <v>10</v>
      </c>
      <c r="C1110" t="s">
        <v>37</v>
      </c>
      <c r="D1110" t="s">
        <v>35</v>
      </c>
      <c r="E1110" t="str">
        <f t="shared" si="17"/>
        <v>4152010Average Per PremiseAll</v>
      </c>
      <c r="F1110">
        <v>1.1377969999999999</v>
      </c>
      <c r="G1110">
        <v>1.039015</v>
      </c>
      <c r="H1110">
        <v>1.0420510000000001</v>
      </c>
      <c r="I1110">
        <v>82.9893</v>
      </c>
      <c r="J1110">
        <v>-0.18331020000000001</v>
      </c>
      <c r="K1110">
        <v>-0.13337019999999999</v>
      </c>
      <c r="L1110" s="1">
        <v>-9.8781900000000006E-2</v>
      </c>
      <c r="M1110" s="1">
        <v>-6.4193700000000006E-2</v>
      </c>
      <c r="N1110">
        <v>-1.4253699999999999E-2</v>
      </c>
      <c r="O1110">
        <v>-0.18027409999999999</v>
      </c>
      <c r="P1110">
        <v>-0.13033410000000001</v>
      </c>
      <c r="Q1110">
        <v>-9.5745800000000006E-2</v>
      </c>
      <c r="R1110">
        <v>-6.1157499999999997E-2</v>
      </c>
      <c r="S1110">
        <v>-1.12175E-2</v>
      </c>
      <c r="T1110">
        <v>14</v>
      </c>
      <c r="U1110">
        <v>17</v>
      </c>
    </row>
    <row r="1111" spans="1:21">
      <c r="A1111" s="12">
        <v>41520</v>
      </c>
      <c r="B1111" s="13">
        <v>10</v>
      </c>
      <c r="C1111" t="s">
        <v>39</v>
      </c>
      <c r="D1111" t="s">
        <v>35</v>
      </c>
      <c r="E1111" t="str">
        <f t="shared" si="17"/>
        <v>4152010Average Per TonAll</v>
      </c>
      <c r="F1111">
        <v>0.2883175</v>
      </c>
      <c r="G1111">
        <v>0.26963890000000001</v>
      </c>
      <c r="H1111">
        <v>0.27097510000000002</v>
      </c>
      <c r="I1111">
        <v>82.9893</v>
      </c>
      <c r="J1111">
        <v>-4.0239799999999999E-2</v>
      </c>
      <c r="K1111">
        <v>-2.7501299999999999E-2</v>
      </c>
      <c r="L1111" s="1">
        <v>-1.86786E-2</v>
      </c>
      <c r="M1111" s="1">
        <v>-9.8560000000000002E-3</v>
      </c>
      <c r="N1111">
        <v>2.8825000000000001E-3</v>
      </c>
      <c r="O1111">
        <v>-3.8903500000000001E-2</v>
      </c>
      <c r="P1111">
        <v>-2.6165000000000001E-2</v>
      </c>
      <c r="Q1111">
        <v>-1.7342400000000001E-2</v>
      </c>
      <c r="R1111">
        <v>-8.5196999999999998E-3</v>
      </c>
      <c r="S1111">
        <v>4.2188E-3</v>
      </c>
      <c r="T1111">
        <v>14</v>
      </c>
      <c r="U1111">
        <v>17</v>
      </c>
    </row>
    <row r="1112" spans="1:21">
      <c r="A1112" s="12">
        <v>41520</v>
      </c>
      <c r="B1112" s="13">
        <v>11</v>
      </c>
      <c r="C1112" t="s">
        <v>38</v>
      </c>
      <c r="D1112" t="s">
        <v>35</v>
      </c>
      <c r="E1112" t="str">
        <f t="shared" si="17"/>
        <v>4152011Average Per DeviceAll</v>
      </c>
      <c r="F1112">
        <v>1.159732</v>
      </c>
      <c r="G1112">
        <v>1.086325</v>
      </c>
      <c r="H1112">
        <v>1.0820289999999999</v>
      </c>
      <c r="I1112">
        <v>85.591399999999993</v>
      </c>
      <c r="J1112">
        <v>-0.16306419999999999</v>
      </c>
      <c r="K1112">
        <v>-0.110094</v>
      </c>
      <c r="L1112" s="1">
        <v>-7.3406899999999997E-2</v>
      </c>
      <c r="M1112" s="1">
        <v>-3.67199E-2</v>
      </c>
      <c r="N1112">
        <v>1.6250299999999999E-2</v>
      </c>
      <c r="O1112">
        <v>-0.16736100000000001</v>
      </c>
      <c r="P1112">
        <v>-0.1143907</v>
      </c>
      <c r="Q1112">
        <v>-7.7703700000000001E-2</v>
      </c>
      <c r="R1112">
        <v>-4.1016700000000003E-2</v>
      </c>
      <c r="S1112">
        <v>1.19536E-2</v>
      </c>
      <c r="T1112">
        <v>14</v>
      </c>
      <c r="U1112">
        <v>17</v>
      </c>
    </row>
    <row r="1113" spans="1:21">
      <c r="A1113" s="12">
        <v>41520</v>
      </c>
      <c r="B1113" s="13">
        <v>11</v>
      </c>
      <c r="C1113" t="s">
        <v>37</v>
      </c>
      <c r="D1113" t="s">
        <v>35</v>
      </c>
      <c r="E1113" t="str">
        <f t="shared" si="17"/>
        <v>4152011Average Per PremiseAll</v>
      </c>
      <c r="F1113">
        <v>1.298645</v>
      </c>
      <c r="G1113">
        <v>1.2130989999999999</v>
      </c>
      <c r="H1113">
        <v>1.2166440000000001</v>
      </c>
      <c r="I1113">
        <v>85.591399999999993</v>
      </c>
      <c r="J1113">
        <v>-0.18470239999999999</v>
      </c>
      <c r="K1113">
        <v>-0.1261198</v>
      </c>
      <c r="L1113" s="1">
        <v>-8.5545800000000005E-2</v>
      </c>
      <c r="M1113" s="1">
        <v>-4.4971700000000003E-2</v>
      </c>
      <c r="N1113">
        <v>1.3610799999999999E-2</v>
      </c>
      <c r="O1113">
        <v>-0.1811574</v>
      </c>
      <c r="P1113">
        <v>-0.1225749</v>
      </c>
      <c r="Q1113">
        <v>-8.2000900000000002E-2</v>
      </c>
      <c r="R1113">
        <v>-4.14268E-2</v>
      </c>
      <c r="S1113">
        <v>1.7155699999999999E-2</v>
      </c>
      <c r="T1113">
        <v>14</v>
      </c>
      <c r="U1113">
        <v>17</v>
      </c>
    </row>
    <row r="1114" spans="1:21">
      <c r="A1114" s="12">
        <v>41520</v>
      </c>
      <c r="B1114" s="13">
        <v>11</v>
      </c>
      <c r="C1114" t="s">
        <v>39</v>
      </c>
      <c r="D1114" t="s">
        <v>35</v>
      </c>
      <c r="E1114" t="str">
        <f t="shared" si="17"/>
        <v>4152011Average Per TonAll</v>
      </c>
      <c r="F1114">
        <v>0.3296173</v>
      </c>
      <c r="G1114">
        <v>0.30749949999999998</v>
      </c>
      <c r="H1114">
        <v>0.3090233</v>
      </c>
      <c r="I1114">
        <v>85.591399999999993</v>
      </c>
      <c r="J1114">
        <v>-4.7359100000000001E-2</v>
      </c>
      <c r="K1114">
        <v>-3.24464E-2</v>
      </c>
      <c r="L1114" s="1">
        <v>-2.21178E-2</v>
      </c>
      <c r="M1114" s="1">
        <v>-1.17892E-2</v>
      </c>
      <c r="N1114">
        <v>3.1235999999999998E-3</v>
      </c>
      <c r="O1114">
        <v>-4.5835300000000002E-2</v>
      </c>
      <c r="P1114">
        <v>-3.0922499999999999E-2</v>
      </c>
      <c r="Q1114">
        <v>-2.0594000000000001E-2</v>
      </c>
      <c r="R1114">
        <v>-1.0265399999999999E-2</v>
      </c>
      <c r="S1114">
        <v>4.6474000000000003E-3</v>
      </c>
      <c r="T1114">
        <v>14</v>
      </c>
      <c r="U1114">
        <v>17</v>
      </c>
    </row>
    <row r="1115" spans="1:21">
      <c r="A1115" s="12">
        <v>41520</v>
      </c>
      <c r="B1115" s="13">
        <v>12</v>
      </c>
      <c r="C1115" t="s">
        <v>38</v>
      </c>
      <c r="D1115" t="s">
        <v>35</v>
      </c>
      <c r="E1115" t="str">
        <f t="shared" si="17"/>
        <v>4152012Average Per DeviceAll</v>
      </c>
      <c r="F1115">
        <v>1.3323480000000001</v>
      </c>
      <c r="G1115">
        <v>1.331799</v>
      </c>
      <c r="H1115">
        <v>1.3265309999999999</v>
      </c>
      <c r="I1115">
        <v>88.4071</v>
      </c>
      <c r="J1115">
        <v>-0.10436380000000001</v>
      </c>
      <c r="K1115">
        <v>-4.3029400000000002E-2</v>
      </c>
      <c r="L1115" s="1">
        <v>-5.4940000000000002E-4</v>
      </c>
      <c r="M1115" s="1">
        <v>4.1930599999999998E-2</v>
      </c>
      <c r="N1115">
        <v>0.103265</v>
      </c>
      <c r="O1115">
        <v>-0.1096314</v>
      </c>
      <c r="P1115">
        <v>-4.8297100000000003E-2</v>
      </c>
      <c r="Q1115">
        <v>-5.8171000000000004E-3</v>
      </c>
      <c r="R1115">
        <v>3.6662899999999998E-2</v>
      </c>
      <c r="S1115">
        <v>9.7997299999999996E-2</v>
      </c>
      <c r="T1115">
        <v>14</v>
      </c>
      <c r="U1115">
        <v>17</v>
      </c>
    </row>
    <row r="1116" spans="1:21">
      <c r="A1116" s="12">
        <v>41520</v>
      </c>
      <c r="B1116" s="13">
        <v>12</v>
      </c>
      <c r="C1116" t="s">
        <v>37</v>
      </c>
      <c r="D1116" t="s">
        <v>35</v>
      </c>
      <c r="E1116" t="str">
        <f t="shared" si="17"/>
        <v>4152012Average Per PremiseAll</v>
      </c>
      <c r="F1116">
        <v>1.4955560000000001</v>
      </c>
      <c r="G1116">
        <v>1.4652879999999999</v>
      </c>
      <c r="H1116">
        <v>1.46957</v>
      </c>
      <c r="I1116">
        <v>88.4071</v>
      </c>
      <c r="J1116">
        <v>-0.1450388</v>
      </c>
      <c r="K1116">
        <v>-7.72312E-2</v>
      </c>
      <c r="L1116" s="1">
        <v>-3.0267800000000001E-2</v>
      </c>
      <c r="M1116" s="1">
        <v>1.6695499999999999E-2</v>
      </c>
      <c r="N1116">
        <v>8.4503099999999998E-2</v>
      </c>
      <c r="O1116">
        <v>-0.14075689999999999</v>
      </c>
      <c r="P1116">
        <v>-7.2949299999999995E-2</v>
      </c>
      <c r="Q1116">
        <v>-2.5985999999999999E-2</v>
      </c>
      <c r="R1116">
        <v>2.09774E-2</v>
      </c>
      <c r="S1116">
        <v>8.8785000000000003E-2</v>
      </c>
      <c r="T1116">
        <v>14</v>
      </c>
      <c r="U1116">
        <v>17</v>
      </c>
    </row>
    <row r="1117" spans="1:21">
      <c r="A1117" s="12">
        <v>41520</v>
      </c>
      <c r="B1117" s="13">
        <v>12</v>
      </c>
      <c r="C1117" t="s">
        <v>39</v>
      </c>
      <c r="D1117" t="s">
        <v>35</v>
      </c>
      <c r="E1117" t="str">
        <f t="shared" si="17"/>
        <v>4152012Average Per TonAll</v>
      </c>
      <c r="F1117">
        <v>0.38118069999999998</v>
      </c>
      <c r="G1117">
        <v>0.37675639999999999</v>
      </c>
      <c r="H1117">
        <v>0.3786234</v>
      </c>
      <c r="I1117">
        <v>88.4071</v>
      </c>
      <c r="J1117">
        <v>-3.3802199999999998E-2</v>
      </c>
      <c r="K1117">
        <v>-1.6445499999999998E-2</v>
      </c>
      <c r="L1117" s="1">
        <v>-4.4242999999999999E-3</v>
      </c>
      <c r="M1117" s="1">
        <v>7.5969000000000002E-3</v>
      </c>
      <c r="N1117">
        <v>2.4953599999999999E-2</v>
      </c>
      <c r="O1117">
        <v>-3.1935100000000001E-2</v>
      </c>
      <c r="P1117">
        <v>-1.45784E-2</v>
      </c>
      <c r="Q1117">
        <v>-2.5571999999999999E-3</v>
      </c>
      <c r="R1117">
        <v>9.4639000000000008E-3</v>
      </c>
      <c r="S1117">
        <v>2.68206E-2</v>
      </c>
      <c r="T1117">
        <v>14</v>
      </c>
      <c r="U1117">
        <v>17</v>
      </c>
    </row>
    <row r="1118" spans="1:21">
      <c r="A1118" s="12">
        <v>41520</v>
      </c>
      <c r="B1118" s="13">
        <v>13</v>
      </c>
      <c r="C1118" t="s">
        <v>38</v>
      </c>
      <c r="D1118" t="s">
        <v>35</v>
      </c>
      <c r="E1118" t="str">
        <f t="shared" si="17"/>
        <v>4152013Average Per DeviceAll</v>
      </c>
      <c r="F1118">
        <v>1.5316810000000001</v>
      </c>
      <c r="G1118">
        <v>1.5377639999999999</v>
      </c>
      <c r="H1118">
        <v>1.5316810000000001</v>
      </c>
      <c r="I1118">
        <v>89.134</v>
      </c>
      <c r="J1118">
        <v>-0.1064923</v>
      </c>
      <c r="K1118">
        <v>-3.9982299999999998E-2</v>
      </c>
      <c r="L1118" s="1">
        <v>6.0822999999999997E-3</v>
      </c>
      <c r="M1118" s="1">
        <v>5.2146900000000003E-2</v>
      </c>
      <c r="N1118">
        <v>0.1186569</v>
      </c>
      <c r="O1118">
        <v>-0.1125746</v>
      </c>
      <c r="P1118">
        <v>-4.6064599999999997E-2</v>
      </c>
      <c r="Q1118" s="31">
        <v>0</v>
      </c>
      <c r="R1118">
        <v>4.6064599999999997E-2</v>
      </c>
      <c r="S1118">
        <v>0.1125746</v>
      </c>
      <c r="T1118">
        <v>14</v>
      </c>
      <c r="U1118">
        <v>17</v>
      </c>
    </row>
    <row r="1119" spans="1:21">
      <c r="A1119" s="12">
        <v>41520</v>
      </c>
      <c r="B1119" s="13">
        <v>13</v>
      </c>
      <c r="C1119" t="s">
        <v>37</v>
      </c>
      <c r="D1119" t="s">
        <v>35</v>
      </c>
      <c r="E1119" t="str">
        <f t="shared" si="17"/>
        <v>4152013Average Per PremiseAll</v>
      </c>
      <c r="F1119">
        <v>1.7037279999999999</v>
      </c>
      <c r="G1119">
        <v>1.6987639999999999</v>
      </c>
      <c r="H1119">
        <v>1.7037279999999999</v>
      </c>
      <c r="I1119">
        <v>89.134</v>
      </c>
      <c r="J1119">
        <v>-0.12829989999999999</v>
      </c>
      <c r="K1119">
        <v>-5.5432099999999998E-2</v>
      </c>
      <c r="L1119" s="1">
        <v>-4.9639999999999997E-3</v>
      </c>
      <c r="M1119" s="1">
        <v>4.5504099999999999E-2</v>
      </c>
      <c r="N1119">
        <v>0.1183719</v>
      </c>
      <c r="O1119">
        <v>-0.1233358</v>
      </c>
      <c r="P1119">
        <v>-5.0467900000000003E-2</v>
      </c>
      <c r="Q1119" s="31">
        <v>1.1899999999999999E-7</v>
      </c>
      <c r="R1119">
        <v>5.0468199999999998E-2</v>
      </c>
      <c r="S1119">
        <v>0.1233361</v>
      </c>
      <c r="T1119">
        <v>14</v>
      </c>
      <c r="U1119">
        <v>17</v>
      </c>
    </row>
    <row r="1120" spans="1:21">
      <c r="A1120" s="12">
        <v>41520</v>
      </c>
      <c r="B1120" s="13">
        <v>13</v>
      </c>
      <c r="C1120" t="s">
        <v>39</v>
      </c>
      <c r="D1120" t="s">
        <v>35</v>
      </c>
      <c r="E1120" t="str">
        <f t="shared" si="17"/>
        <v>4152013Average Per TonAll</v>
      </c>
      <c r="F1120">
        <v>0.43804130000000002</v>
      </c>
      <c r="G1120">
        <v>0.43588130000000003</v>
      </c>
      <c r="H1120">
        <v>0.43804130000000002</v>
      </c>
      <c r="I1120">
        <v>89.134</v>
      </c>
      <c r="J1120">
        <v>-3.4174200000000002E-2</v>
      </c>
      <c r="K1120">
        <v>-1.5259999999999999E-2</v>
      </c>
      <c r="L1120" s="1">
        <v>-2.16E-3</v>
      </c>
      <c r="M1120" s="1">
        <v>1.0939900000000001E-2</v>
      </c>
      <c r="N1120">
        <v>2.9854100000000001E-2</v>
      </c>
      <c r="O1120">
        <v>-3.20142E-2</v>
      </c>
      <c r="P1120">
        <v>-1.3100000000000001E-2</v>
      </c>
      <c r="Q1120" s="31">
        <v>-2.9799999999999999E-8</v>
      </c>
      <c r="R1120">
        <v>1.3099899999999999E-2</v>
      </c>
      <c r="S1120">
        <v>3.2014099999999997E-2</v>
      </c>
      <c r="T1120">
        <v>14</v>
      </c>
      <c r="U1120">
        <v>17</v>
      </c>
    </row>
    <row r="1121" spans="1:21">
      <c r="A1121" s="12">
        <v>41520</v>
      </c>
      <c r="B1121" s="13">
        <v>14</v>
      </c>
      <c r="C1121" t="s">
        <v>38</v>
      </c>
      <c r="D1121" t="s">
        <v>35</v>
      </c>
      <c r="E1121" t="str">
        <f t="shared" si="17"/>
        <v>4152014Average Per DeviceAll</v>
      </c>
      <c r="F1121">
        <v>1.2652399999999999</v>
      </c>
      <c r="G1121">
        <v>1.6831940000000001</v>
      </c>
      <c r="H1121">
        <v>1.676536</v>
      </c>
      <c r="I1121">
        <v>88.565100000000001</v>
      </c>
      <c r="J1121">
        <v>0.30953019999999998</v>
      </c>
      <c r="K1121">
        <v>0.37358770000000002</v>
      </c>
      <c r="L1121" s="1">
        <v>0.41795369999999998</v>
      </c>
      <c r="M1121" s="1">
        <v>0.4623198</v>
      </c>
      <c r="N1121">
        <v>0.52637730000000005</v>
      </c>
      <c r="O1121">
        <v>0.30287259999999999</v>
      </c>
      <c r="P1121">
        <v>0.36693009999999998</v>
      </c>
      <c r="Q1121">
        <v>0.4112961</v>
      </c>
      <c r="R1121">
        <v>0.45566220000000002</v>
      </c>
      <c r="S1121">
        <v>0.51971970000000001</v>
      </c>
      <c r="T1121">
        <v>14</v>
      </c>
      <c r="U1121">
        <v>17</v>
      </c>
    </row>
    <row r="1122" spans="1:21">
      <c r="A1122" s="12">
        <v>41520</v>
      </c>
      <c r="B1122" s="13">
        <v>14</v>
      </c>
      <c r="C1122" t="s">
        <v>37</v>
      </c>
      <c r="D1122" t="s">
        <v>35</v>
      </c>
      <c r="E1122" t="str">
        <f t="shared" si="17"/>
        <v>4152014Average Per PremiseAll</v>
      </c>
      <c r="F1122">
        <v>1.4100870000000001</v>
      </c>
      <c r="G1122">
        <v>1.8661380000000001</v>
      </c>
      <c r="H1122">
        <v>1.871591</v>
      </c>
      <c r="I1122">
        <v>88.565100000000001</v>
      </c>
      <c r="J1122">
        <v>0.33546710000000002</v>
      </c>
      <c r="K1122">
        <v>0.40670889999999998</v>
      </c>
      <c r="L1122" s="1">
        <v>0.45605079999999998</v>
      </c>
      <c r="M1122" s="1">
        <v>0.50539259999999997</v>
      </c>
      <c r="N1122">
        <v>0.57663439999999999</v>
      </c>
      <c r="O1122">
        <v>0.34092030000000001</v>
      </c>
      <c r="P1122">
        <v>0.41216209999999998</v>
      </c>
      <c r="Q1122">
        <v>0.46150400000000003</v>
      </c>
      <c r="R1122">
        <v>0.51084580000000002</v>
      </c>
      <c r="S1122">
        <v>0.58208760000000004</v>
      </c>
      <c r="T1122">
        <v>14</v>
      </c>
      <c r="U1122">
        <v>17</v>
      </c>
    </row>
    <row r="1123" spans="1:21">
      <c r="A1123" s="12">
        <v>41520</v>
      </c>
      <c r="B1123" s="13">
        <v>14</v>
      </c>
      <c r="C1123" t="s">
        <v>39</v>
      </c>
      <c r="D1123" t="s">
        <v>35</v>
      </c>
      <c r="E1123" t="str">
        <f t="shared" si="17"/>
        <v>4152014Average Per TonAll</v>
      </c>
      <c r="F1123">
        <v>0.36034719999999998</v>
      </c>
      <c r="G1123">
        <v>0.47650609999999999</v>
      </c>
      <c r="H1123">
        <v>0.4788674</v>
      </c>
      <c r="I1123">
        <v>88.565100000000001</v>
      </c>
      <c r="J1123">
        <v>8.5726999999999998E-2</v>
      </c>
      <c r="K1123">
        <v>0.1037064</v>
      </c>
      <c r="L1123" s="1">
        <v>0.1161589</v>
      </c>
      <c r="M1123" s="1">
        <v>0.12861139999999999</v>
      </c>
      <c r="N1123">
        <v>0.1465909</v>
      </c>
      <c r="O1123">
        <v>8.8088299999999994E-2</v>
      </c>
      <c r="P1123">
        <v>0.1060678</v>
      </c>
      <c r="Q1123">
        <v>0.1185203</v>
      </c>
      <c r="R1123">
        <v>0.1309728</v>
      </c>
      <c r="S1123">
        <v>0.14895220000000001</v>
      </c>
      <c r="T1123">
        <v>14</v>
      </c>
      <c r="U1123">
        <v>17</v>
      </c>
    </row>
    <row r="1124" spans="1:21">
      <c r="A1124" s="12">
        <v>41520</v>
      </c>
      <c r="B1124" s="13">
        <v>15</v>
      </c>
      <c r="C1124" t="s">
        <v>38</v>
      </c>
      <c r="D1124" t="s">
        <v>35</v>
      </c>
      <c r="E1124" t="str">
        <f t="shared" si="17"/>
        <v>4152015Average Per DeviceAll</v>
      </c>
      <c r="F1124">
        <v>1.2970520000000001</v>
      </c>
      <c r="G1124">
        <v>1.889642</v>
      </c>
      <c r="H1124">
        <v>1.8821680000000001</v>
      </c>
      <c r="I1124">
        <v>88.225399999999993</v>
      </c>
      <c r="J1124">
        <v>0.47937449999999998</v>
      </c>
      <c r="K1124">
        <v>0.54626300000000005</v>
      </c>
      <c r="L1124" s="1">
        <v>0.5925897</v>
      </c>
      <c r="M1124" s="1">
        <v>0.6389165</v>
      </c>
      <c r="N1124">
        <v>0.70580500000000002</v>
      </c>
      <c r="O1124">
        <v>0.4719004</v>
      </c>
      <c r="P1124">
        <v>0.53878890000000002</v>
      </c>
      <c r="Q1124">
        <v>0.58511570000000002</v>
      </c>
      <c r="R1124">
        <v>0.63144239999999996</v>
      </c>
      <c r="S1124">
        <v>0.69833089999999998</v>
      </c>
      <c r="T1124">
        <v>14</v>
      </c>
      <c r="U1124">
        <v>17</v>
      </c>
    </row>
    <row r="1125" spans="1:21">
      <c r="A1125" s="12">
        <v>41520</v>
      </c>
      <c r="B1125" s="13">
        <v>15</v>
      </c>
      <c r="C1125" t="s">
        <v>37</v>
      </c>
      <c r="D1125" t="s">
        <v>35</v>
      </c>
      <c r="E1125" t="str">
        <f t="shared" si="17"/>
        <v>4152015Average Per PremiseAll</v>
      </c>
      <c r="F1125">
        <v>1.448599</v>
      </c>
      <c r="G1125">
        <v>2.1004749999999999</v>
      </c>
      <c r="H1125">
        <v>2.1066129999999998</v>
      </c>
      <c r="I1125">
        <v>88.225399999999993</v>
      </c>
      <c r="J1125">
        <v>0.52573460000000005</v>
      </c>
      <c r="K1125">
        <v>0.60026029999999997</v>
      </c>
      <c r="L1125" s="1">
        <v>0.65187660000000003</v>
      </c>
      <c r="M1125" s="1">
        <v>0.70349289999999998</v>
      </c>
      <c r="N1125">
        <v>0.77801849999999995</v>
      </c>
      <c r="O1125">
        <v>0.53187249999999997</v>
      </c>
      <c r="P1125">
        <v>0.60639810000000005</v>
      </c>
      <c r="Q1125">
        <v>0.6580144</v>
      </c>
      <c r="R1125">
        <v>0.70963069999999995</v>
      </c>
      <c r="S1125">
        <v>0.78415639999999998</v>
      </c>
      <c r="T1125">
        <v>14</v>
      </c>
      <c r="U1125">
        <v>17</v>
      </c>
    </row>
    <row r="1126" spans="1:21">
      <c r="A1126" s="12">
        <v>41520</v>
      </c>
      <c r="B1126" s="13">
        <v>15</v>
      </c>
      <c r="C1126" t="s">
        <v>39</v>
      </c>
      <c r="D1126" t="s">
        <v>35</v>
      </c>
      <c r="E1126" t="str">
        <f t="shared" si="17"/>
        <v>4152015Average Per TonAll</v>
      </c>
      <c r="F1126">
        <v>0.36945519999999998</v>
      </c>
      <c r="G1126">
        <v>0.53156630000000005</v>
      </c>
      <c r="H1126">
        <v>0.53420040000000002</v>
      </c>
      <c r="I1126">
        <v>88.225399999999993</v>
      </c>
      <c r="J1126">
        <v>0.1308445</v>
      </c>
      <c r="K1126">
        <v>0.14931710000000001</v>
      </c>
      <c r="L1126" s="1">
        <v>0.16211110000000001</v>
      </c>
      <c r="M1126" s="1">
        <v>0.17490520000000001</v>
      </c>
      <c r="N1126">
        <v>0.19337770000000001</v>
      </c>
      <c r="O1126">
        <v>0.1334786</v>
      </c>
      <c r="P1126">
        <v>0.15195120000000001</v>
      </c>
      <c r="Q1126">
        <v>0.16474530000000001</v>
      </c>
      <c r="R1126">
        <v>0.17753930000000001</v>
      </c>
      <c r="S1126">
        <v>0.19601189999999999</v>
      </c>
      <c r="T1126">
        <v>14</v>
      </c>
      <c r="U1126">
        <v>17</v>
      </c>
    </row>
    <row r="1127" spans="1:21">
      <c r="A1127" s="12">
        <v>41520</v>
      </c>
      <c r="B1127" s="13">
        <v>16</v>
      </c>
      <c r="C1127" t="s">
        <v>38</v>
      </c>
      <c r="D1127" t="s">
        <v>35</v>
      </c>
      <c r="E1127" t="str">
        <f t="shared" si="17"/>
        <v>4152016Average Per DeviceAll</v>
      </c>
      <c r="F1127">
        <v>1.4210160000000001</v>
      </c>
      <c r="G1127">
        <v>2.0776180000000002</v>
      </c>
      <c r="H1127">
        <v>2.069401</v>
      </c>
      <c r="I1127">
        <v>87.042299999999997</v>
      </c>
      <c r="J1127">
        <v>0.54255909999999996</v>
      </c>
      <c r="K1127">
        <v>0.60993699999999995</v>
      </c>
      <c r="L1127" s="1">
        <v>0.65660260000000004</v>
      </c>
      <c r="M1127" s="1">
        <v>0.70326829999999996</v>
      </c>
      <c r="N1127">
        <v>0.77064619999999995</v>
      </c>
      <c r="O1127">
        <v>0.53434150000000002</v>
      </c>
      <c r="P1127">
        <v>0.60171940000000002</v>
      </c>
      <c r="Q1127">
        <v>0.64838499999999999</v>
      </c>
      <c r="R1127">
        <v>0.69505070000000002</v>
      </c>
      <c r="S1127">
        <v>0.76242860000000001</v>
      </c>
      <c r="T1127">
        <v>14</v>
      </c>
      <c r="U1127">
        <v>17</v>
      </c>
    </row>
    <row r="1128" spans="1:21">
      <c r="A1128" s="12">
        <v>41520</v>
      </c>
      <c r="B1128" s="13">
        <v>16</v>
      </c>
      <c r="C1128" t="s">
        <v>37</v>
      </c>
      <c r="D1128" t="s">
        <v>35</v>
      </c>
      <c r="E1128" t="str">
        <f t="shared" si="17"/>
        <v>4152016Average Per PremiseAll</v>
      </c>
      <c r="F1128">
        <v>1.584408</v>
      </c>
      <c r="G1128">
        <v>2.3090169999999999</v>
      </c>
      <c r="H1128">
        <v>2.3157640000000002</v>
      </c>
      <c r="I1128">
        <v>87.042299999999997</v>
      </c>
      <c r="J1128">
        <v>0.59642600000000001</v>
      </c>
      <c r="K1128">
        <v>0.67215749999999996</v>
      </c>
      <c r="L1128" s="1">
        <v>0.72460899999999995</v>
      </c>
      <c r="M1128" s="1">
        <v>0.77706050000000004</v>
      </c>
      <c r="N1128">
        <v>0.85279210000000005</v>
      </c>
      <c r="O1128">
        <v>0.60317319999999996</v>
      </c>
      <c r="P1128">
        <v>0.67890479999999997</v>
      </c>
      <c r="Q1128">
        <v>0.73135629999999996</v>
      </c>
      <c r="R1128">
        <v>0.78380780000000005</v>
      </c>
      <c r="S1128">
        <v>0.85953930000000001</v>
      </c>
      <c r="T1128">
        <v>14</v>
      </c>
      <c r="U1128">
        <v>17</v>
      </c>
    </row>
    <row r="1129" spans="1:21">
      <c r="A1129" s="12">
        <v>41520</v>
      </c>
      <c r="B1129" s="13">
        <v>16</v>
      </c>
      <c r="C1129" t="s">
        <v>39</v>
      </c>
      <c r="D1129" t="s">
        <v>35</v>
      </c>
      <c r="E1129" t="str">
        <f t="shared" si="17"/>
        <v>4152016Average Per TonAll</v>
      </c>
      <c r="F1129">
        <v>0.40295750000000002</v>
      </c>
      <c r="G1129">
        <v>0.5829162</v>
      </c>
      <c r="H1129">
        <v>0.58580489999999996</v>
      </c>
      <c r="I1129">
        <v>87.042299999999997</v>
      </c>
      <c r="J1129">
        <v>0.148588</v>
      </c>
      <c r="K1129">
        <v>0.1671221</v>
      </c>
      <c r="L1129" s="1">
        <v>0.1799587</v>
      </c>
      <c r="M1129" s="1">
        <v>0.1927953</v>
      </c>
      <c r="N1129">
        <v>0.2113293</v>
      </c>
      <c r="O1129">
        <v>0.15147669999999999</v>
      </c>
      <c r="P1129">
        <v>0.17001069999999999</v>
      </c>
      <c r="Q1129">
        <v>0.18284739999999999</v>
      </c>
      <c r="R1129">
        <v>0.195684</v>
      </c>
      <c r="S1129">
        <v>0.21421799999999999</v>
      </c>
      <c r="T1129">
        <v>14</v>
      </c>
      <c r="U1129">
        <v>17</v>
      </c>
    </row>
    <row r="1130" spans="1:21">
      <c r="A1130" s="12">
        <v>41520</v>
      </c>
      <c r="B1130" s="13">
        <v>17</v>
      </c>
      <c r="C1130" t="s">
        <v>38</v>
      </c>
      <c r="D1130" t="s">
        <v>35</v>
      </c>
      <c r="E1130" t="str">
        <f t="shared" si="17"/>
        <v>4152017Average Per DeviceAll</v>
      </c>
      <c r="F1130">
        <v>1.554303</v>
      </c>
      <c r="G1130">
        <v>2.2193299999999998</v>
      </c>
      <c r="H1130">
        <v>2.2105519999999999</v>
      </c>
      <c r="I1130">
        <v>86.807299999999998</v>
      </c>
      <c r="J1130">
        <v>0.5473732</v>
      </c>
      <c r="K1130">
        <v>0.61688359999999998</v>
      </c>
      <c r="L1130" s="1">
        <v>0.66502629999999996</v>
      </c>
      <c r="M1130" s="1">
        <v>0.71316900000000005</v>
      </c>
      <c r="N1130">
        <v>0.78267940000000003</v>
      </c>
      <c r="O1130">
        <v>0.53859509999999999</v>
      </c>
      <c r="P1130">
        <v>0.60810549999999997</v>
      </c>
      <c r="Q1130">
        <v>0.65624819999999995</v>
      </c>
      <c r="R1130">
        <v>0.70439090000000004</v>
      </c>
      <c r="S1130">
        <v>0.77390130000000001</v>
      </c>
      <c r="T1130">
        <v>14</v>
      </c>
      <c r="U1130">
        <v>17</v>
      </c>
    </row>
    <row r="1131" spans="1:21">
      <c r="A1131" s="12">
        <v>41520</v>
      </c>
      <c r="B1131" s="13">
        <v>17</v>
      </c>
      <c r="C1131" t="s">
        <v>37</v>
      </c>
      <c r="D1131" t="s">
        <v>35</v>
      </c>
      <c r="E1131" t="str">
        <f t="shared" si="17"/>
        <v>4152017Average Per PremiseAll</v>
      </c>
      <c r="F1131">
        <v>1.7463089999999999</v>
      </c>
      <c r="G1131">
        <v>2.471641</v>
      </c>
      <c r="H1131">
        <v>2.4788640000000002</v>
      </c>
      <c r="I1131">
        <v>86.807299999999998</v>
      </c>
      <c r="J1131">
        <v>0.59297739999999999</v>
      </c>
      <c r="K1131">
        <v>0.67117340000000003</v>
      </c>
      <c r="L1131" s="1">
        <v>0.72533170000000002</v>
      </c>
      <c r="M1131" s="1">
        <v>0.77948989999999996</v>
      </c>
      <c r="N1131">
        <v>0.8576859</v>
      </c>
      <c r="O1131">
        <v>0.60020010000000001</v>
      </c>
      <c r="P1131">
        <v>0.678396</v>
      </c>
      <c r="Q1131">
        <v>0.73255429999999999</v>
      </c>
      <c r="R1131">
        <v>0.78671259999999998</v>
      </c>
      <c r="S1131">
        <v>0.86490860000000003</v>
      </c>
      <c r="T1131">
        <v>14</v>
      </c>
      <c r="U1131">
        <v>17</v>
      </c>
    </row>
    <row r="1132" spans="1:21">
      <c r="A1132" s="12">
        <v>41520</v>
      </c>
      <c r="B1132" s="13">
        <v>17</v>
      </c>
      <c r="C1132" t="s">
        <v>39</v>
      </c>
      <c r="D1132" t="s">
        <v>35</v>
      </c>
      <c r="E1132" t="str">
        <f t="shared" si="17"/>
        <v>4152017Average Per TonAll</v>
      </c>
      <c r="F1132">
        <v>0.44158849999999999</v>
      </c>
      <c r="G1132">
        <v>0.62352039999999997</v>
      </c>
      <c r="H1132">
        <v>0.62661029999999995</v>
      </c>
      <c r="I1132">
        <v>86.807299999999998</v>
      </c>
      <c r="J1132">
        <v>0.1495148</v>
      </c>
      <c r="K1132">
        <v>0.16866709999999999</v>
      </c>
      <c r="L1132" s="1">
        <v>0.18193200000000001</v>
      </c>
      <c r="M1132" s="1">
        <v>0.1951968</v>
      </c>
      <c r="N1132">
        <v>0.21434909999999999</v>
      </c>
      <c r="O1132">
        <v>0.15260470000000001</v>
      </c>
      <c r="P1132">
        <v>0.17175699999999999</v>
      </c>
      <c r="Q1132">
        <v>0.18502179999999999</v>
      </c>
      <c r="R1132">
        <v>0.19828670000000001</v>
      </c>
      <c r="S1132">
        <v>0.21743899999999999</v>
      </c>
      <c r="T1132">
        <v>14</v>
      </c>
      <c r="U1132">
        <v>17</v>
      </c>
    </row>
    <row r="1133" spans="1:21">
      <c r="A1133" s="12">
        <v>41520</v>
      </c>
      <c r="B1133" s="13">
        <v>18</v>
      </c>
      <c r="C1133" t="s">
        <v>38</v>
      </c>
      <c r="D1133" t="s">
        <v>35</v>
      </c>
      <c r="E1133" t="str">
        <f t="shared" si="17"/>
        <v>4152018Average Per DeviceAll</v>
      </c>
      <c r="F1133">
        <v>2.4842900000000001</v>
      </c>
      <c r="G1133">
        <v>2.410555</v>
      </c>
      <c r="H1133">
        <v>2.4010210000000001</v>
      </c>
      <c r="I1133">
        <v>84.358400000000003</v>
      </c>
      <c r="J1133">
        <v>-0.2053237</v>
      </c>
      <c r="K1133">
        <v>-0.12758</v>
      </c>
      <c r="L1133" s="1">
        <v>-7.3734999999999995E-2</v>
      </c>
      <c r="M1133" s="1">
        <v>-1.9890000000000001E-2</v>
      </c>
      <c r="N1133">
        <v>5.7853700000000001E-2</v>
      </c>
      <c r="O1133">
        <v>-0.2148583</v>
      </c>
      <c r="P1133">
        <v>-0.1371146</v>
      </c>
      <c r="Q1133">
        <v>-8.3269599999999999E-2</v>
      </c>
      <c r="R1133">
        <v>-2.9424599999999999E-2</v>
      </c>
      <c r="S1133">
        <v>4.8319099999999997E-2</v>
      </c>
      <c r="T1133">
        <v>14</v>
      </c>
      <c r="U1133">
        <v>17</v>
      </c>
    </row>
    <row r="1134" spans="1:21">
      <c r="A1134" s="12">
        <v>41520</v>
      </c>
      <c r="B1134" s="13">
        <v>18</v>
      </c>
      <c r="C1134" t="s">
        <v>37</v>
      </c>
      <c r="D1134" t="s">
        <v>35</v>
      </c>
      <c r="E1134" t="str">
        <f t="shared" si="17"/>
        <v>4152018Average Per PremiseAll</v>
      </c>
      <c r="F1134">
        <v>2.7940049999999998</v>
      </c>
      <c r="G1134">
        <v>2.6975129999999998</v>
      </c>
      <c r="H1134">
        <v>2.7053950000000002</v>
      </c>
      <c r="I1134">
        <v>84.358400000000003</v>
      </c>
      <c r="J1134">
        <v>-0.24516789999999999</v>
      </c>
      <c r="K1134">
        <v>-0.15732930000000001</v>
      </c>
      <c r="L1134" s="1">
        <v>-9.6492499999999995E-2</v>
      </c>
      <c r="M1134" s="1">
        <v>-3.5655800000000001E-2</v>
      </c>
      <c r="N1134">
        <v>5.2182800000000001E-2</v>
      </c>
      <c r="O1134">
        <v>-0.2372853</v>
      </c>
      <c r="P1134">
        <v>-0.14944669999999999</v>
      </c>
      <c r="Q1134">
        <v>-8.8609900000000005E-2</v>
      </c>
      <c r="R1134">
        <v>-2.7773200000000001E-2</v>
      </c>
      <c r="S1134">
        <v>6.0065399999999998E-2</v>
      </c>
      <c r="T1134">
        <v>14</v>
      </c>
      <c r="U1134">
        <v>17</v>
      </c>
    </row>
    <row r="1135" spans="1:21">
      <c r="A1135" s="12">
        <v>41520</v>
      </c>
      <c r="B1135" s="13">
        <v>18</v>
      </c>
      <c r="C1135" t="s">
        <v>39</v>
      </c>
      <c r="D1135" t="s">
        <v>35</v>
      </c>
      <c r="E1135" t="str">
        <f t="shared" si="17"/>
        <v>4152018Average Per TonAll</v>
      </c>
      <c r="F1135">
        <v>0.69861910000000005</v>
      </c>
      <c r="G1135">
        <v>0.67794069999999995</v>
      </c>
      <c r="H1135">
        <v>0.68130020000000002</v>
      </c>
      <c r="I1135">
        <v>84.358400000000003</v>
      </c>
      <c r="J1135">
        <v>-5.6953499999999997E-2</v>
      </c>
      <c r="K1135">
        <v>-3.5521900000000002E-2</v>
      </c>
      <c r="L1135" s="1">
        <v>-2.06784E-2</v>
      </c>
      <c r="M1135" s="1">
        <v>-5.8348999999999996E-3</v>
      </c>
      <c r="N1135">
        <v>1.55967E-2</v>
      </c>
      <c r="O1135">
        <v>-5.3594000000000003E-2</v>
      </c>
      <c r="P1135">
        <v>-3.2162299999999998E-2</v>
      </c>
      <c r="Q1135">
        <v>-1.7318799999999999E-2</v>
      </c>
      <c r="R1135">
        <v>-2.4754E-3</v>
      </c>
      <c r="S1135">
        <v>1.8956299999999999E-2</v>
      </c>
      <c r="T1135">
        <v>14</v>
      </c>
      <c r="U1135">
        <v>17</v>
      </c>
    </row>
    <row r="1136" spans="1:21">
      <c r="A1136" s="12">
        <v>41520</v>
      </c>
      <c r="B1136" s="13">
        <v>19</v>
      </c>
      <c r="C1136" t="s">
        <v>38</v>
      </c>
      <c r="D1136" t="s">
        <v>35</v>
      </c>
      <c r="E1136" t="str">
        <f t="shared" si="17"/>
        <v>4152019Average Per DeviceAll</v>
      </c>
      <c r="F1136">
        <v>2.7160440000000001</v>
      </c>
      <c r="G1136">
        <v>2.3627590000000001</v>
      </c>
      <c r="H1136">
        <v>2.3534139999999999</v>
      </c>
      <c r="I1136">
        <v>80.159300000000002</v>
      </c>
      <c r="J1136">
        <v>-0.48461019999999999</v>
      </c>
      <c r="K1136">
        <v>-0.40702240000000001</v>
      </c>
      <c r="L1136" s="1">
        <v>-0.35328530000000002</v>
      </c>
      <c r="M1136" s="1">
        <v>-0.29954819999999999</v>
      </c>
      <c r="N1136">
        <v>-0.2219604</v>
      </c>
      <c r="O1136">
        <v>-0.4939557</v>
      </c>
      <c r="P1136">
        <v>-0.41636790000000001</v>
      </c>
      <c r="Q1136">
        <v>-0.36263079999999998</v>
      </c>
      <c r="R1136">
        <v>-0.3088938</v>
      </c>
      <c r="S1136">
        <v>-0.23130600000000001</v>
      </c>
      <c r="T1136">
        <v>14</v>
      </c>
      <c r="U1136">
        <v>17</v>
      </c>
    </row>
    <row r="1137" spans="1:21">
      <c r="A1137" s="12">
        <v>41520</v>
      </c>
      <c r="B1137" s="13">
        <v>19</v>
      </c>
      <c r="C1137" t="s">
        <v>37</v>
      </c>
      <c r="D1137" t="s">
        <v>35</v>
      </c>
      <c r="E1137" t="str">
        <f t="shared" si="17"/>
        <v>4152019Average Per PremiseAll</v>
      </c>
      <c r="F1137">
        <v>3.0669689999999998</v>
      </c>
      <c r="G1137">
        <v>2.6449389999999999</v>
      </c>
      <c r="H1137">
        <v>2.6526679999999998</v>
      </c>
      <c r="I1137">
        <v>80.159300000000002</v>
      </c>
      <c r="J1137">
        <v>-0.57184520000000005</v>
      </c>
      <c r="K1137">
        <v>-0.48333310000000002</v>
      </c>
      <c r="L1137" s="1">
        <v>-0.42203000000000002</v>
      </c>
      <c r="M1137" s="1">
        <v>-0.36072680000000001</v>
      </c>
      <c r="N1137">
        <v>-0.27221479999999998</v>
      </c>
      <c r="O1137">
        <v>-0.56411610000000001</v>
      </c>
      <c r="P1137">
        <v>-0.47560409999999997</v>
      </c>
      <c r="Q1137">
        <v>-0.41430090000000003</v>
      </c>
      <c r="R1137">
        <v>-0.35299779999999997</v>
      </c>
      <c r="S1137">
        <v>-0.26448569999999999</v>
      </c>
      <c r="T1137">
        <v>14</v>
      </c>
      <c r="U1137">
        <v>17</v>
      </c>
    </row>
    <row r="1138" spans="1:21">
      <c r="A1138" s="12">
        <v>41520</v>
      </c>
      <c r="B1138" s="13">
        <v>19</v>
      </c>
      <c r="C1138" t="s">
        <v>39</v>
      </c>
      <c r="D1138" t="s">
        <v>35</v>
      </c>
      <c r="E1138" t="str">
        <f t="shared" si="17"/>
        <v>4152019Average Per TonAll</v>
      </c>
      <c r="F1138">
        <v>0.76212990000000003</v>
      </c>
      <c r="G1138">
        <v>0.66328520000000002</v>
      </c>
      <c r="H1138">
        <v>0.66657219999999995</v>
      </c>
      <c r="I1138">
        <v>80.159300000000002</v>
      </c>
      <c r="J1138">
        <v>-0.1348203</v>
      </c>
      <c r="K1138">
        <v>-0.1135656</v>
      </c>
      <c r="L1138" s="1">
        <v>-9.8844699999999994E-2</v>
      </c>
      <c r="M1138" s="1">
        <v>-8.4123799999999999E-2</v>
      </c>
      <c r="N1138">
        <v>-6.2869099999999997E-2</v>
      </c>
      <c r="O1138">
        <v>-0.13153329999999999</v>
      </c>
      <c r="P1138">
        <v>-0.11027869999999999</v>
      </c>
      <c r="Q1138">
        <v>-9.5557699999999995E-2</v>
      </c>
      <c r="R1138">
        <v>-8.08368E-2</v>
      </c>
      <c r="S1138">
        <v>-5.9582200000000002E-2</v>
      </c>
      <c r="T1138">
        <v>14</v>
      </c>
      <c r="U1138">
        <v>17</v>
      </c>
    </row>
    <row r="1139" spans="1:21">
      <c r="A1139" s="12">
        <v>41520</v>
      </c>
      <c r="B1139" s="13">
        <v>20</v>
      </c>
      <c r="C1139" t="s">
        <v>38</v>
      </c>
      <c r="D1139" t="s">
        <v>35</v>
      </c>
      <c r="E1139" t="str">
        <f t="shared" si="17"/>
        <v>4152020Average Per DeviceAll</v>
      </c>
      <c r="F1139">
        <v>2.5265140000000001</v>
      </c>
      <c r="G1139">
        <v>2.2167150000000002</v>
      </c>
      <c r="H1139">
        <v>2.2079469999999999</v>
      </c>
      <c r="I1139">
        <v>77.177599999999998</v>
      </c>
      <c r="J1139">
        <v>-0.42966919999999997</v>
      </c>
      <c r="K1139">
        <v>-0.35884860000000002</v>
      </c>
      <c r="L1139" s="1">
        <v>-0.30979849999999998</v>
      </c>
      <c r="M1139" s="1">
        <v>-0.26074829999999999</v>
      </c>
      <c r="N1139">
        <v>-0.1899277</v>
      </c>
      <c r="O1139">
        <v>-0.43843710000000002</v>
      </c>
      <c r="P1139">
        <v>-0.36761650000000001</v>
      </c>
      <c r="Q1139">
        <v>-0.31856630000000002</v>
      </c>
      <c r="R1139">
        <v>-0.26951619999999998</v>
      </c>
      <c r="S1139">
        <v>-0.1986956</v>
      </c>
      <c r="T1139">
        <v>14</v>
      </c>
      <c r="U1139">
        <v>17</v>
      </c>
    </row>
    <row r="1140" spans="1:21">
      <c r="A1140" s="12">
        <v>41520</v>
      </c>
      <c r="B1140" s="13">
        <v>20</v>
      </c>
      <c r="C1140" t="s">
        <v>37</v>
      </c>
      <c r="D1140" t="s">
        <v>35</v>
      </c>
      <c r="E1140" t="str">
        <f t="shared" si="17"/>
        <v>4152020Average Per PremiseAll</v>
      </c>
      <c r="F1140">
        <v>2.867321</v>
      </c>
      <c r="G1140">
        <v>2.4897119999999999</v>
      </c>
      <c r="H1140">
        <v>2.4969869999999998</v>
      </c>
      <c r="I1140">
        <v>77.177599999999998</v>
      </c>
      <c r="J1140">
        <v>-0.51460649999999997</v>
      </c>
      <c r="K1140">
        <v>-0.43366739999999998</v>
      </c>
      <c r="L1140" s="1">
        <v>-0.37760929999999998</v>
      </c>
      <c r="M1140" s="1">
        <v>-0.32155109999999998</v>
      </c>
      <c r="N1140">
        <v>-0.24061199999999999</v>
      </c>
      <c r="O1140">
        <v>-0.50733110000000003</v>
      </c>
      <c r="P1140">
        <v>-0.4263921</v>
      </c>
      <c r="Q1140">
        <v>-0.37033389999999999</v>
      </c>
      <c r="R1140">
        <v>-0.31427569999999999</v>
      </c>
      <c r="S1140">
        <v>-0.23333670000000001</v>
      </c>
      <c r="T1140">
        <v>14</v>
      </c>
      <c r="U1140">
        <v>17</v>
      </c>
    </row>
    <row r="1141" spans="1:21">
      <c r="A1141" s="12">
        <v>41520</v>
      </c>
      <c r="B1141" s="13">
        <v>20</v>
      </c>
      <c r="C1141" t="s">
        <v>39</v>
      </c>
      <c r="D1141" t="s">
        <v>35</v>
      </c>
      <c r="E1141" t="str">
        <f t="shared" si="17"/>
        <v>4152020Average Per TonAll</v>
      </c>
      <c r="F1141">
        <v>0.71793099999999999</v>
      </c>
      <c r="G1141">
        <v>0.62249739999999998</v>
      </c>
      <c r="H1141">
        <v>0.62558219999999998</v>
      </c>
      <c r="I1141">
        <v>77.177599999999998</v>
      </c>
      <c r="J1141">
        <v>-0.1290975</v>
      </c>
      <c r="K1141">
        <v>-0.1092086</v>
      </c>
      <c r="L1141" s="1">
        <v>-9.5433599999999993E-2</v>
      </c>
      <c r="M1141" s="1">
        <v>-8.1658599999999998E-2</v>
      </c>
      <c r="N1141">
        <v>-6.1769699999999997E-2</v>
      </c>
      <c r="O1141">
        <v>-0.12601270000000001</v>
      </c>
      <c r="P1141">
        <v>-0.1061238</v>
      </c>
      <c r="Q1141">
        <v>-9.2348799999999995E-2</v>
      </c>
      <c r="R1141">
        <v>-7.8573799999999999E-2</v>
      </c>
      <c r="S1141">
        <v>-5.8684899999999998E-2</v>
      </c>
      <c r="T1141">
        <v>14</v>
      </c>
      <c r="U1141">
        <v>17</v>
      </c>
    </row>
    <row r="1142" spans="1:21">
      <c r="A1142" s="12">
        <v>41520</v>
      </c>
      <c r="B1142" s="13">
        <v>21</v>
      </c>
      <c r="C1142" t="s">
        <v>38</v>
      </c>
      <c r="D1142" t="s">
        <v>35</v>
      </c>
      <c r="E1142" t="str">
        <f t="shared" si="17"/>
        <v>4152021Average Per DeviceAll</v>
      </c>
      <c r="F1142">
        <v>2.3345989999999999</v>
      </c>
      <c r="G1142">
        <v>2.1336430000000002</v>
      </c>
      <c r="H1142">
        <v>2.125203</v>
      </c>
      <c r="I1142">
        <v>75.532200000000003</v>
      </c>
      <c r="J1142">
        <v>-0.3137857</v>
      </c>
      <c r="K1142">
        <v>-0.2471255</v>
      </c>
      <c r="L1142" s="1">
        <v>-0.20095679999999999</v>
      </c>
      <c r="M1142" s="1">
        <v>-0.15478819999999999</v>
      </c>
      <c r="N1142">
        <v>-8.8127999999999998E-2</v>
      </c>
      <c r="O1142">
        <v>-0.32222499999999998</v>
      </c>
      <c r="P1142">
        <v>-0.25556479999999998</v>
      </c>
      <c r="Q1142">
        <v>-0.2093961</v>
      </c>
      <c r="R1142">
        <v>-0.1632275</v>
      </c>
      <c r="S1142">
        <v>-9.6567299999999995E-2</v>
      </c>
      <c r="T1142">
        <v>14</v>
      </c>
      <c r="U1142">
        <v>17</v>
      </c>
    </row>
    <row r="1143" spans="1:21">
      <c r="A1143" s="12">
        <v>41520</v>
      </c>
      <c r="B1143" s="13">
        <v>21</v>
      </c>
      <c r="C1143" t="s">
        <v>37</v>
      </c>
      <c r="D1143" t="s">
        <v>35</v>
      </c>
      <c r="E1143" t="str">
        <f t="shared" si="17"/>
        <v>4152021Average Per PremiseAll</v>
      </c>
      <c r="F1143">
        <v>2.647599</v>
      </c>
      <c r="G1143">
        <v>2.4018899999999999</v>
      </c>
      <c r="H1143">
        <v>2.4089079999999998</v>
      </c>
      <c r="I1143">
        <v>75.532200000000003</v>
      </c>
      <c r="J1143">
        <v>-0.3736585</v>
      </c>
      <c r="K1143">
        <v>-0.29806529999999998</v>
      </c>
      <c r="L1143" s="1">
        <v>-0.2457097</v>
      </c>
      <c r="M1143" s="1">
        <v>-0.193354</v>
      </c>
      <c r="N1143">
        <v>-0.1177608</v>
      </c>
      <c r="O1143">
        <v>-0.36663970000000001</v>
      </c>
      <c r="P1143">
        <v>-0.29104649999999999</v>
      </c>
      <c r="Q1143">
        <v>-0.23869090000000001</v>
      </c>
      <c r="R1143">
        <v>-0.18633520000000001</v>
      </c>
      <c r="S1143">
        <v>-0.11074199999999999</v>
      </c>
      <c r="T1143">
        <v>14</v>
      </c>
      <c r="U1143">
        <v>17</v>
      </c>
    </row>
    <row r="1144" spans="1:21">
      <c r="A1144" s="12">
        <v>41520</v>
      </c>
      <c r="B1144" s="13">
        <v>21</v>
      </c>
      <c r="C1144" t="s">
        <v>39</v>
      </c>
      <c r="D1144" t="s">
        <v>35</v>
      </c>
      <c r="E1144" t="str">
        <f t="shared" si="17"/>
        <v>4152021Average Per TonAll</v>
      </c>
      <c r="F1144">
        <v>0.66169540000000004</v>
      </c>
      <c r="G1144">
        <v>0.60080310000000003</v>
      </c>
      <c r="H1144">
        <v>0.60378039999999999</v>
      </c>
      <c r="I1144">
        <v>75.532200000000003</v>
      </c>
      <c r="J1144">
        <v>-9.2253799999999997E-2</v>
      </c>
      <c r="K1144">
        <v>-7.3725100000000002E-2</v>
      </c>
      <c r="L1144" s="1">
        <v>-6.0892300000000003E-2</v>
      </c>
      <c r="M1144" s="1">
        <v>-4.8059400000000002E-2</v>
      </c>
      <c r="N1144">
        <v>-2.9530799999999999E-2</v>
      </c>
      <c r="O1144">
        <v>-8.9276400000000006E-2</v>
      </c>
      <c r="P1144">
        <v>-7.07478E-2</v>
      </c>
      <c r="Q1144">
        <v>-5.7915000000000001E-2</v>
      </c>
      <c r="R1144">
        <v>-4.50821E-2</v>
      </c>
      <c r="S1144">
        <v>-2.6553500000000001E-2</v>
      </c>
      <c r="T1144">
        <v>14</v>
      </c>
      <c r="U1144">
        <v>17</v>
      </c>
    </row>
    <row r="1145" spans="1:21">
      <c r="A1145" s="12">
        <v>41520</v>
      </c>
      <c r="B1145" s="13">
        <v>22</v>
      </c>
      <c r="C1145" t="s">
        <v>38</v>
      </c>
      <c r="D1145" t="s">
        <v>35</v>
      </c>
      <c r="E1145" t="str">
        <f t="shared" si="17"/>
        <v>4152022Average Per DeviceAll</v>
      </c>
      <c r="F1145">
        <v>1.963382</v>
      </c>
      <c r="G1145">
        <v>1.86965</v>
      </c>
      <c r="H1145">
        <v>1.862255</v>
      </c>
      <c r="I1145">
        <v>73.870800000000003</v>
      </c>
      <c r="J1145">
        <v>-0.19432840000000001</v>
      </c>
      <c r="K1145">
        <v>-0.13489519999999999</v>
      </c>
      <c r="L1145" s="1">
        <v>-9.3731900000000007E-2</v>
      </c>
      <c r="M1145" s="1">
        <v>-5.25686E-2</v>
      </c>
      <c r="N1145">
        <v>6.8646000000000002E-3</v>
      </c>
      <c r="O1145">
        <v>-0.2017234</v>
      </c>
      <c r="P1145">
        <v>-0.14229020000000001</v>
      </c>
      <c r="Q1145">
        <v>-0.10112690000000001</v>
      </c>
      <c r="R1145">
        <v>-5.9963599999999999E-2</v>
      </c>
      <c r="S1145">
        <v>-5.3039999999999999E-4</v>
      </c>
      <c r="T1145">
        <v>14</v>
      </c>
      <c r="U1145">
        <v>17</v>
      </c>
    </row>
    <row r="1146" spans="1:21">
      <c r="A1146" s="12">
        <v>41520</v>
      </c>
      <c r="B1146" s="13">
        <v>22</v>
      </c>
      <c r="C1146" t="s">
        <v>37</v>
      </c>
      <c r="D1146" t="s">
        <v>35</v>
      </c>
      <c r="E1146" t="str">
        <f t="shared" si="17"/>
        <v>4152022Average Per PremiseAll</v>
      </c>
      <c r="F1146">
        <v>2.2266849999999998</v>
      </c>
      <c r="G1146">
        <v>2.1155940000000002</v>
      </c>
      <c r="H1146">
        <v>2.1217760000000001</v>
      </c>
      <c r="I1146">
        <v>73.870800000000003</v>
      </c>
      <c r="J1146">
        <v>-0.22539210000000001</v>
      </c>
      <c r="K1146">
        <v>-0.15786230000000001</v>
      </c>
      <c r="L1146" s="1">
        <v>-0.11109140000000001</v>
      </c>
      <c r="M1146" s="1">
        <v>-6.43204E-2</v>
      </c>
      <c r="N1146">
        <v>3.2093999999999998E-3</v>
      </c>
      <c r="O1146">
        <v>-0.21920999999999999</v>
      </c>
      <c r="P1146">
        <v>-0.15168010000000001</v>
      </c>
      <c r="Q1146">
        <v>-0.10490919999999999</v>
      </c>
      <c r="R1146">
        <v>-5.8138200000000001E-2</v>
      </c>
      <c r="S1146">
        <v>9.3915999999999999E-3</v>
      </c>
      <c r="T1146">
        <v>14</v>
      </c>
      <c r="U1146">
        <v>17</v>
      </c>
    </row>
    <row r="1147" spans="1:21">
      <c r="A1147" s="12">
        <v>41520</v>
      </c>
      <c r="B1147" s="13">
        <v>22</v>
      </c>
      <c r="C1147" t="s">
        <v>39</v>
      </c>
      <c r="D1147" t="s">
        <v>35</v>
      </c>
      <c r="E1147" t="str">
        <f t="shared" si="17"/>
        <v>4152022Average Per TonAll</v>
      </c>
      <c r="F1147">
        <v>0.55807770000000001</v>
      </c>
      <c r="G1147">
        <v>0.52788060000000003</v>
      </c>
      <c r="H1147">
        <v>0.53049650000000004</v>
      </c>
      <c r="I1147">
        <v>73.870800000000003</v>
      </c>
      <c r="J1147">
        <v>-5.8468399999999997E-2</v>
      </c>
      <c r="K1147">
        <v>-4.1765499999999997E-2</v>
      </c>
      <c r="L1147" s="1">
        <v>-3.0197100000000001E-2</v>
      </c>
      <c r="M1147" s="1">
        <v>-1.8628700000000002E-2</v>
      </c>
      <c r="N1147">
        <v>-1.9258000000000001E-3</v>
      </c>
      <c r="O1147">
        <v>-5.5852400000000003E-2</v>
      </c>
      <c r="P1147">
        <v>-3.9149499999999997E-2</v>
      </c>
      <c r="Q1147">
        <v>-2.75812E-2</v>
      </c>
      <c r="R1147">
        <v>-1.6012800000000001E-2</v>
      </c>
      <c r="S1147">
        <v>6.9010000000000002E-4</v>
      </c>
      <c r="T1147">
        <v>14</v>
      </c>
      <c r="U1147">
        <v>17</v>
      </c>
    </row>
    <row r="1148" spans="1:21">
      <c r="A1148" s="12">
        <v>41520</v>
      </c>
      <c r="B1148" s="13">
        <v>23</v>
      </c>
      <c r="C1148" t="s">
        <v>38</v>
      </c>
      <c r="D1148" t="s">
        <v>35</v>
      </c>
      <c r="E1148" t="str">
        <f t="shared" si="17"/>
        <v>4152023Average Per DeviceAll</v>
      </c>
      <c r="F1148">
        <v>1.5966419999999999</v>
      </c>
      <c r="G1148">
        <v>1.5154639999999999</v>
      </c>
      <c r="H1148">
        <v>1.5094700000000001</v>
      </c>
      <c r="I1148">
        <v>73.201700000000002</v>
      </c>
      <c r="J1148">
        <v>-0.1704378</v>
      </c>
      <c r="K1148">
        <v>-0.1177018</v>
      </c>
      <c r="L1148" s="1">
        <v>-8.1177100000000002E-2</v>
      </c>
      <c r="M1148" s="1">
        <v>-4.4652400000000002E-2</v>
      </c>
      <c r="N1148">
        <v>8.0835000000000004E-3</v>
      </c>
      <c r="O1148">
        <v>-0.1764318</v>
      </c>
      <c r="P1148">
        <v>-0.1236959</v>
      </c>
      <c r="Q1148">
        <v>-8.7171200000000004E-2</v>
      </c>
      <c r="R1148">
        <v>-5.0646499999999997E-2</v>
      </c>
      <c r="S1148">
        <v>2.0893999999999999E-3</v>
      </c>
      <c r="T1148">
        <v>14</v>
      </c>
      <c r="U1148">
        <v>17</v>
      </c>
    </row>
    <row r="1149" spans="1:21">
      <c r="A1149" s="12">
        <v>41520</v>
      </c>
      <c r="B1149" s="13">
        <v>23</v>
      </c>
      <c r="C1149" t="s">
        <v>37</v>
      </c>
      <c r="D1149" t="s">
        <v>35</v>
      </c>
      <c r="E1149" t="str">
        <f t="shared" si="17"/>
        <v>4152023Average Per PremiseAll</v>
      </c>
      <c r="F1149">
        <v>1.827653</v>
      </c>
      <c r="G1149">
        <v>1.7164010000000001</v>
      </c>
      <c r="H1149">
        <v>1.721417</v>
      </c>
      <c r="I1149">
        <v>73.201700000000002</v>
      </c>
      <c r="J1149">
        <v>-0.2138457</v>
      </c>
      <c r="K1149">
        <v>-0.1532326</v>
      </c>
      <c r="L1149" s="1">
        <v>-0.11125210000000001</v>
      </c>
      <c r="M1149" s="1">
        <v>-6.9271600000000003E-2</v>
      </c>
      <c r="N1149">
        <v>-8.6584000000000001E-3</v>
      </c>
      <c r="O1149">
        <v>-0.20883009999999999</v>
      </c>
      <c r="P1149">
        <v>-0.14821690000000001</v>
      </c>
      <c r="Q1149">
        <v>-0.1062365</v>
      </c>
      <c r="R1149">
        <v>-6.4255999999999994E-2</v>
      </c>
      <c r="S1149">
        <v>-3.6427999999999999E-3</v>
      </c>
      <c r="T1149">
        <v>14</v>
      </c>
      <c r="U1149">
        <v>17</v>
      </c>
    </row>
    <row r="1150" spans="1:21">
      <c r="A1150" s="12">
        <v>41520</v>
      </c>
      <c r="B1150" s="13">
        <v>23</v>
      </c>
      <c r="C1150" t="s">
        <v>39</v>
      </c>
      <c r="D1150" t="s">
        <v>35</v>
      </c>
      <c r="E1150" t="str">
        <f t="shared" si="17"/>
        <v>4152023Average Per TonAll</v>
      </c>
      <c r="F1150">
        <v>0.45359310000000003</v>
      </c>
      <c r="G1150">
        <v>0.43025049999999998</v>
      </c>
      <c r="H1150">
        <v>0.43238260000000001</v>
      </c>
      <c r="I1150">
        <v>73.201700000000002</v>
      </c>
      <c r="J1150">
        <v>-4.8343999999999998E-2</v>
      </c>
      <c r="K1150">
        <v>-3.3572900000000003E-2</v>
      </c>
      <c r="L1150" s="1">
        <v>-2.3342600000000002E-2</v>
      </c>
      <c r="M1150" s="1">
        <v>-1.3112199999999999E-2</v>
      </c>
      <c r="N1150">
        <v>1.6588E-3</v>
      </c>
      <c r="O1150">
        <v>-4.62119E-2</v>
      </c>
      <c r="P1150">
        <v>-3.1440799999999998E-2</v>
      </c>
      <c r="Q1150">
        <v>-2.12105E-2</v>
      </c>
      <c r="R1150">
        <v>-1.09801E-2</v>
      </c>
      <c r="S1150">
        <v>3.7908999999999998E-3</v>
      </c>
      <c r="T1150">
        <v>14</v>
      </c>
      <c r="U1150">
        <v>17</v>
      </c>
    </row>
    <row r="1151" spans="1:21">
      <c r="A1151" s="12">
        <v>41520</v>
      </c>
      <c r="B1151" s="13">
        <v>24</v>
      </c>
      <c r="C1151" t="s">
        <v>38</v>
      </c>
      <c r="D1151" t="s">
        <v>35</v>
      </c>
      <c r="E1151" t="str">
        <f t="shared" si="17"/>
        <v>4152024Average Per DeviceAll</v>
      </c>
      <c r="F1151">
        <v>1.226226</v>
      </c>
      <c r="G1151">
        <v>1.1799409999999999</v>
      </c>
      <c r="H1151">
        <v>1.1752739999999999</v>
      </c>
      <c r="I1151">
        <v>71.705799999999996</v>
      </c>
      <c r="J1151">
        <v>-0.12048150000000001</v>
      </c>
      <c r="K1151">
        <v>-7.6645500000000005E-2</v>
      </c>
      <c r="L1151" s="1">
        <v>-4.6284800000000001E-2</v>
      </c>
      <c r="M1151" s="1">
        <v>-1.59241E-2</v>
      </c>
      <c r="N1151">
        <v>2.79119E-2</v>
      </c>
      <c r="O1151">
        <v>-0.1251486</v>
      </c>
      <c r="P1151">
        <v>-8.1312499999999996E-2</v>
      </c>
      <c r="Q1151">
        <v>-5.0951799999999998E-2</v>
      </c>
      <c r="R1151">
        <v>-2.0591100000000001E-2</v>
      </c>
      <c r="S1151">
        <v>2.3244899999999999E-2</v>
      </c>
      <c r="T1151">
        <v>14</v>
      </c>
      <c r="U1151">
        <v>17</v>
      </c>
    </row>
    <row r="1152" spans="1:21">
      <c r="A1152" s="12">
        <v>41520</v>
      </c>
      <c r="B1152" s="13">
        <v>24</v>
      </c>
      <c r="C1152" t="s">
        <v>37</v>
      </c>
      <c r="D1152" t="s">
        <v>35</v>
      </c>
      <c r="E1152" t="str">
        <f t="shared" si="17"/>
        <v>4152024Average Per PremiseAll</v>
      </c>
      <c r="F1152">
        <v>1.407707</v>
      </c>
      <c r="G1152">
        <v>1.341953</v>
      </c>
      <c r="H1152">
        <v>1.345874</v>
      </c>
      <c r="I1152">
        <v>71.705799999999996</v>
      </c>
      <c r="J1152">
        <v>-0.15265899999999999</v>
      </c>
      <c r="K1152">
        <v>-0.10131510000000001</v>
      </c>
      <c r="L1152" s="1">
        <v>-6.5754400000000005E-2</v>
      </c>
      <c r="M1152" s="1">
        <v>-3.01938E-2</v>
      </c>
      <c r="N1152">
        <v>2.1150200000000001E-2</v>
      </c>
      <c r="O1152">
        <v>-0.1487376</v>
      </c>
      <c r="P1152">
        <v>-9.73937E-2</v>
      </c>
      <c r="Q1152">
        <v>-6.1832999999999999E-2</v>
      </c>
      <c r="R1152">
        <v>-2.6272400000000001E-2</v>
      </c>
      <c r="S1152">
        <v>2.5071599999999999E-2</v>
      </c>
      <c r="T1152">
        <v>14</v>
      </c>
      <c r="U1152">
        <v>17</v>
      </c>
    </row>
    <row r="1153" spans="1:21">
      <c r="A1153" s="12">
        <v>41520</v>
      </c>
      <c r="B1153" s="13">
        <v>24</v>
      </c>
      <c r="C1153" t="s">
        <v>39</v>
      </c>
      <c r="D1153" t="s">
        <v>35</v>
      </c>
      <c r="E1153" t="str">
        <f t="shared" si="17"/>
        <v>4152024Average Per TonAll</v>
      </c>
      <c r="F1153">
        <v>0.34509440000000002</v>
      </c>
      <c r="G1153">
        <v>0.33463540000000003</v>
      </c>
      <c r="H1153">
        <v>0.33629369999999997</v>
      </c>
      <c r="I1153">
        <v>71.705799999999996</v>
      </c>
      <c r="J1153">
        <v>-3.0855899999999999E-2</v>
      </c>
      <c r="K1153">
        <v>-1.88053E-2</v>
      </c>
      <c r="L1153" s="1">
        <v>-1.0459E-2</v>
      </c>
      <c r="M1153" s="1">
        <v>-2.1128000000000002E-3</v>
      </c>
      <c r="N1153">
        <v>9.9378999999999995E-3</v>
      </c>
      <c r="O1153">
        <v>-2.9197600000000001E-2</v>
      </c>
      <c r="P1153">
        <v>-1.7146999999999999E-2</v>
      </c>
      <c r="Q1153">
        <v>-8.8006999999999998E-3</v>
      </c>
      <c r="R1153">
        <v>-4.5449999999999999E-4</v>
      </c>
      <c r="S1153">
        <v>1.1596199999999999E-2</v>
      </c>
      <c r="T1153">
        <v>14</v>
      </c>
      <c r="U1153">
        <v>17</v>
      </c>
    </row>
    <row r="1154" spans="1:21">
      <c r="A1154" s="12">
        <v>41522</v>
      </c>
      <c r="B1154" s="13">
        <v>1</v>
      </c>
      <c r="C1154" t="s">
        <v>38</v>
      </c>
      <c r="D1154" t="s">
        <v>35</v>
      </c>
      <c r="E1154" t="str">
        <f t="shared" si="17"/>
        <v>415221Average Per DeviceAll</v>
      </c>
      <c r="F1154">
        <v>1.0912109999999999</v>
      </c>
      <c r="G1154">
        <v>1.037906</v>
      </c>
      <c r="H1154">
        <v>1.0010680000000001</v>
      </c>
      <c r="I1154">
        <v>73.239400000000003</v>
      </c>
      <c r="J1154">
        <v>-0.12516079999999999</v>
      </c>
      <c r="K1154">
        <v>-8.2707299999999997E-2</v>
      </c>
      <c r="L1154" s="1">
        <v>-5.3304200000000003E-2</v>
      </c>
      <c r="M1154" s="1">
        <v>-2.3900999999999999E-2</v>
      </c>
      <c r="N1154">
        <v>1.85524E-2</v>
      </c>
      <c r="O1154">
        <v>-0.1619997</v>
      </c>
      <c r="P1154">
        <v>-0.11954620000000001</v>
      </c>
      <c r="Q1154">
        <v>-9.0143100000000004E-2</v>
      </c>
      <c r="R1154">
        <v>-6.0739899999999999E-2</v>
      </c>
      <c r="S1154">
        <v>-1.8286500000000001E-2</v>
      </c>
      <c r="T1154">
        <v>14</v>
      </c>
      <c r="U1154">
        <v>17</v>
      </c>
    </row>
    <row r="1155" spans="1:21">
      <c r="A1155" s="12">
        <v>41522</v>
      </c>
      <c r="B1155" s="13">
        <v>1</v>
      </c>
      <c r="C1155" t="s">
        <v>37</v>
      </c>
      <c r="D1155" t="s">
        <v>35</v>
      </c>
      <c r="E1155" t="str">
        <f t="shared" ref="E1155:E1218" si="18">CONCATENATE(A1155,B1155,C1155,D1155)</f>
        <v>415221Average Per PremiseAll</v>
      </c>
      <c r="F1155">
        <v>1.2363770000000001</v>
      </c>
      <c r="G1155">
        <v>1.198078</v>
      </c>
      <c r="H1155">
        <v>1.141994</v>
      </c>
      <c r="I1155">
        <v>73.239400000000003</v>
      </c>
      <c r="J1155">
        <v>-0.1217801</v>
      </c>
      <c r="K1155">
        <v>-7.2458499999999995E-2</v>
      </c>
      <c r="L1155" s="1">
        <v>-3.8298600000000002E-2</v>
      </c>
      <c r="M1155" s="1">
        <v>-4.1387000000000004E-3</v>
      </c>
      <c r="N1155">
        <v>4.5182899999999998E-2</v>
      </c>
      <c r="O1155">
        <v>-0.17786399999999999</v>
      </c>
      <c r="P1155">
        <v>-0.1285425</v>
      </c>
      <c r="Q1155">
        <v>-9.4382499999999994E-2</v>
      </c>
      <c r="R1155">
        <v>-6.0222600000000001E-2</v>
      </c>
      <c r="S1155">
        <v>-1.09011E-2</v>
      </c>
      <c r="T1155">
        <v>14</v>
      </c>
      <c r="U1155">
        <v>17</v>
      </c>
    </row>
    <row r="1156" spans="1:21">
      <c r="A1156" s="12">
        <v>41522</v>
      </c>
      <c r="B1156" s="13">
        <v>1</v>
      </c>
      <c r="C1156" t="s">
        <v>39</v>
      </c>
      <c r="D1156" t="s">
        <v>35</v>
      </c>
      <c r="E1156" t="str">
        <f t="shared" si="18"/>
        <v>415221Average Per TonAll</v>
      </c>
      <c r="F1156">
        <v>0.30731629999999999</v>
      </c>
      <c r="G1156">
        <v>0.29619980000000001</v>
      </c>
      <c r="H1156">
        <v>0.28367409999999998</v>
      </c>
      <c r="I1156">
        <v>73.239400000000003</v>
      </c>
      <c r="J1156">
        <v>-3.1909100000000003E-2</v>
      </c>
      <c r="K1156">
        <v>-1.9624699999999998E-2</v>
      </c>
      <c r="L1156" s="1">
        <v>-1.11165E-2</v>
      </c>
      <c r="M1156" s="1">
        <v>-2.6083E-3</v>
      </c>
      <c r="N1156">
        <v>9.6761E-3</v>
      </c>
      <c r="O1156">
        <v>-4.4434800000000003E-2</v>
      </c>
      <c r="P1156">
        <v>-3.2150400000000003E-2</v>
      </c>
      <c r="Q1156">
        <v>-2.3642199999999999E-2</v>
      </c>
      <c r="R1156">
        <v>-1.5134099999999999E-2</v>
      </c>
      <c r="S1156">
        <v>-2.8495999999999999E-3</v>
      </c>
      <c r="T1156">
        <v>14</v>
      </c>
      <c r="U1156">
        <v>17</v>
      </c>
    </row>
    <row r="1157" spans="1:21">
      <c r="A1157" s="12">
        <v>41522</v>
      </c>
      <c r="B1157" s="13">
        <v>2</v>
      </c>
      <c r="C1157" t="s">
        <v>38</v>
      </c>
      <c r="D1157" t="s">
        <v>35</v>
      </c>
      <c r="E1157" t="str">
        <f t="shared" si="18"/>
        <v>415222Average Per DeviceAll</v>
      </c>
      <c r="F1157">
        <v>0.90670989999999996</v>
      </c>
      <c r="G1157">
        <v>0.90713980000000005</v>
      </c>
      <c r="H1157">
        <v>0.8749422</v>
      </c>
      <c r="I1157">
        <v>72.141900000000007</v>
      </c>
      <c r="J1157">
        <v>-6.4182699999999995E-2</v>
      </c>
      <c r="K1157">
        <v>-2.60091E-2</v>
      </c>
      <c r="L1157" s="1">
        <v>4.2989999999999999E-4</v>
      </c>
      <c r="M1157" s="1">
        <v>2.6868800000000002E-2</v>
      </c>
      <c r="N1157">
        <v>6.5042500000000003E-2</v>
      </c>
      <c r="O1157">
        <v>-9.6380300000000002E-2</v>
      </c>
      <c r="P1157">
        <v>-5.8206599999999997E-2</v>
      </c>
      <c r="Q1157">
        <v>-3.1767700000000003E-2</v>
      </c>
      <c r="R1157">
        <v>-5.3286999999999996E-3</v>
      </c>
      <c r="S1157">
        <v>3.2844900000000003E-2</v>
      </c>
      <c r="T1157">
        <v>14</v>
      </c>
      <c r="U1157">
        <v>17</v>
      </c>
    </row>
    <row r="1158" spans="1:21">
      <c r="A1158" s="12">
        <v>41522</v>
      </c>
      <c r="B1158" s="13">
        <v>2</v>
      </c>
      <c r="C1158" t="s">
        <v>37</v>
      </c>
      <c r="D1158" t="s">
        <v>35</v>
      </c>
      <c r="E1158" t="str">
        <f t="shared" si="18"/>
        <v>415222Average Per PremiseAll</v>
      </c>
      <c r="F1158">
        <v>1.027919</v>
      </c>
      <c r="G1158">
        <v>1.048502</v>
      </c>
      <c r="H1158">
        <v>0.99941990000000003</v>
      </c>
      <c r="I1158">
        <v>72.141900000000007</v>
      </c>
      <c r="J1158">
        <v>-5.4476400000000001E-2</v>
      </c>
      <c r="K1158">
        <v>-1.0130999999999999E-2</v>
      </c>
      <c r="L1158" s="1">
        <v>2.05826E-2</v>
      </c>
      <c r="M1158" s="1">
        <v>5.1296099999999997E-2</v>
      </c>
      <c r="N1158">
        <v>9.5641500000000004E-2</v>
      </c>
      <c r="O1158">
        <v>-0.10355839999999999</v>
      </c>
      <c r="P1158">
        <v>-5.9212899999999999E-2</v>
      </c>
      <c r="Q1158">
        <v>-2.8499400000000001E-2</v>
      </c>
      <c r="R1158">
        <v>2.2141000000000001E-3</v>
      </c>
      <c r="S1158">
        <v>4.65596E-2</v>
      </c>
      <c r="T1158">
        <v>14</v>
      </c>
      <c r="U1158">
        <v>17</v>
      </c>
    </row>
    <row r="1159" spans="1:21">
      <c r="A1159" s="12">
        <v>41522</v>
      </c>
      <c r="B1159" s="13">
        <v>2</v>
      </c>
      <c r="C1159" t="s">
        <v>39</v>
      </c>
      <c r="D1159" t="s">
        <v>35</v>
      </c>
      <c r="E1159" t="str">
        <f t="shared" si="18"/>
        <v>415222Average Per TonAll</v>
      </c>
      <c r="F1159">
        <v>0.25825890000000001</v>
      </c>
      <c r="G1159">
        <v>0.26407459999999999</v>
      </c>
      <c r="H1159">
        <v>0.2529074</v>
      </c>
      <c r="I1159">
        <v>72.141900000000007</v>
      </c>
      <c r="J1159">
        <v>-1.4758E-2</v>
      </c>
      <c r="K1159">
        <v>-2.6029E-3</v>
      </c>
      <c r="L1159" s="1">
        <v>5.8157E-3</v>
      </c>
      <c r="M1159" s="1">
        <v>1.4234200000000001E-2</v>
      </c>
      <c r="N1159">
        <v>2.6389300000000001E-2</v>
      </c>
      <c r="O1159">
        <v>-2.5925299999999998E-2</v>
      </c>
      <c r="P1159">
        <v>-1.37702E-2</v>
      </c>
      <c r="Q1159">
        <v>-5.3515999999999998E-3</v>
      </c>
      <c r="R1159">
        <v>3.0669999999999998E-3</v>
      </c>
      <c r="S1159">
        <v>1.5222100000000001E-2</v>
      </c>
      <c r="T1159">
        <v>14</v>
      </c>
      <c r="U1159">
        <v>17</v>
      </c>
    </row>
    <row r="1160" spans="1:21">
      <c r="A1160" s="12">
        <v>41522</v>
      </c>
      <c r="B1160" s="13">
        <v>3</v>
      </c>
      <c r="C1160" t="s">
        <v>38</v>
      </c>
      <c r="D1160" t="s">
        <v>35</v>
      </c>
      <c r="E1160" t="str">
        <f t="shared" si="18"/>
        <v>415223Average Per DeviceAll</v>
      </c>
      <c r="F1160">
        <v>0.79606929999999998</v>
      </c>
      <c r="G1160">
        <v>0.81291290000000005</v>
      </c>
      <c r="H1160">
        <v>0.78405979999999997</v>
      </c>
      <c r="I1160">
        <v>71.192400000000006</v>
      </c>
      <c r="J1160">
        <v>-3.92915E-2</v>
      </c>
      <c r="K1160">
        <v>-6.1265E-3</v>
      </c>
      <c r="L1160" s="1">
        <v>1.68436E-2</v>
      </c>
      <c r="M1160" s="1">
        <v>3.9813599999999998E-2</v>
      </c>
      <c r="N1160">
        <v>7.2978600000000005E-2</v>
      </c>
      <c r="O1160">
        <v>-6.81446E-2</v>
      </c>
      <c r="P1160">
        <v>-3.49796E-2</v>
      </c>
      <c r="Q1160">
        <v>-1.20096E-2</v>
      </c>
      <c r="R1160">
        <v>1.09605E-2</v>
      </c>
      <c r="S1160">
        <v>4.4125499999999998E-2</v>
      </c>
      <c r="T1160">
        <v>14</v>
      </c>
      <c r="U1160">
        <v>17</v>
      </c>
    </row>
    <row r="1161" spans="1:21">
      <c r="A1161" s="12">
        <v>41522</v>
      </c>
      <c r="B1161" s="13">
        <v>3</v>
      </c>
      <c r="C1161" t="s">
        <v>37</v>
      </c>
      <c r="D1161" t="s">
        <v>35</v>
      </c>
      <c r="E1161" t="str">
        <f t="shared" si="18"/>
        <v>415223Average Per PremiseAll</v>
      </c>
      <c r="F1161">
        <v>0.90179679999999995</v>
      </c>
      <c r="G1161">
        <v>0.93050650000000001</v>
      </c>
      <c r="H1161">
        <v>0.88694799999999996</v>
      </c>
      <c r="I1161">
        <v>71.192400000000006</v>
      </c>
      <c r="J1161">
        <v>-3.5248399999999999E-2</v>
      </c>
      <c r="K1161">
        <v>2.5385999999999998E-3</v>
      </c>
      <c r="L1161" s="1">
        <v>2.8709700000000001E-2</v>
      </c>
      <c r="M1161" s="1">
        <v>5.48808E-2</v>
      </c>
      <c r="N1161">
        <v>9.2667799999999995E-2</v>
      </c>
      <c r="O1161">
        <v>-7.8806799999999996E-2</v>
      </c>
      <c r="P1161">
        <v>-4.1019800000000002E-2</v>
      </c>
      <c r="Q1161">
        <v>-1.4848699999999999E-2</v>
      </c>
      <c r="R1161">
        <v>1.13224E-2</v>
      </c>
      <c r="S1161">
        <v>4.9109399999999997E-2</v>
      </c>
      <c r="T1161">
        <v>14</v>
      </c>
      <c r="U1161">
        <v>17</v>
      </c>
    </row>
    <row r="1162" spans="1:21">
      <c r="A1162" s="12">
        <v>41522</v>
      </c>
      <c r="B1162" s="13">
        <v>3</v>
      </c>
      <c r="C1162" t="s">
        <v>39</v>
      </c>
      <c r="D1162" t="s">
        <v>35</v>
      </c>
      <c r="E1162" t="str">
        <f t="shared" si="18"/>
        <v>415223Average Per TonAll</v>
      </c>
      <c r="F1162">
        <v>0.2262352</v>
      </c>
      <c r="G1162">
        <v>0.23530709999999999</v>
      </c>
      <c r="H1162">
        <v>0.22535640000000001</v>
      </c>
      <c r="I1162">
        <v>71.192400000000006</v>
      </c>
      <c r="J1162">
        <v>-8.1458999999999993E-3</v>
      </c>
      <c r="K1162">
        <v>2.0265000000000001E-3</v>
      </c>
      <c r="L1162" s="1">
        <v>9.0719000000000008E-3</v>
      </c>
      <c r="M1162" s="1">
        <v>1.6117300000000001E-2</v>
      </c>
      <c r="N1162">
        <v>2.6289699999999999E-2</v>
      </c>
      <c r="O1162">
        <v>-1.8096600000000001E-2</v>
      </c>
      <c r="P1162">
        <v>-7.9241999999999993E-3</v>
      </c>
      <c r="Q1162">
        <v>-8.788E-4</v>
      </c>
      <c r="R1162">
        <v>6.1666000000000004E-3</v>
      </c>
      <c r="S1162">
        <v>1.6338999999999999E-2</v>
      </c>
      <c r="T1162">
        <v>14</v>
      </c>
      <c r="U1162">
        <v>17</v>
      </c>
    </row>
    <row r="1163" spans="1:21">
      <c r="A1163" s="12">
        <v>41522</v>
      </c>
      <c r="B1163" s="13">
        <v>4</v>
      </c>
      <c r="C1163" t="s">
        <v>38</v>
      </c>
      <c r="D1163" t="s">
        <v>35</v>
      </c>
      <c r="E1163" t="str">
        <f t="shared" si="18"/>
        <v>415224Average Per DeviceAll</v>
      </c>
      <c r="F1163">
        <v>0.7109415</v>
      </c>
      <c r="G1163">
        <v>0.73520099999999999</v>
      </c>
      <c r="H1163">
        <v>0.70910609999999996</v>
      </c>
      <c r="I1163">
        <v>71.125799999999998</v>
      </c>
      <c r="J1163">
        <v>-2.3390000000000001E-2</v>
      </c>
      <c r="K1163">
        <v>4.7616999999999998E-3</v>
      </c>
      <c r="L1163" s="1">
        <v>2.42595E-2</v>
      </c>
      <c r="M1163" s="1">
        <v>4.3757299999999999E-2</v>
      </c>
      <c r="N1163">
        <v>7.1909100000000004E-2</v>
      </c>
      <c r="O1163">
        <v>-4.9484899999999998E-2</v>
      </c>
      <c r="P1163">
        <v>-2.13332E-2</v>
      </c>
      <c r="Q1163">
        <v>-1.8353E-3</v>
      </c>
      <c r="R1163">
        <v>1.7662500000000001E-2</v>
      </c>
      <c r="S1163">
        <v>4.5814199999999999E-2</v>
      </c>
      <c r="T1163">
        <v>14</v>
      </c>
      <c r="U1163">
        <v>17</v>
      </c>
    </row>
    <row r="1164" spans="1:21">
      <c r="A1164" s="12">
        <v>41522</v>
      </c>
      <c r="B1164" s="13">
        <v>4</v>
      </c>
      <c r="C1164" t="s">
        <v>37</v>
      </c>
      <c r="D1164" t="s">
        <v>35</v>
      </c>
      <c r="E1164" t="str">
        <f t="shared" si="18"/>
        <v>415224Average Per PremiseAll</v>
      </c>
      <c r="F1164">
        <v>0.80689610000000001</v>
      </c>
      <c r="G1164">
        <v>0.84719900000000004</v>
      </c>
      <c r="H1164">
        <v>0.80754029999999999</v>
      </c>
      <c r="I1164">
        <v>71.125799999999998</v>
      </c>
      <c r="J1164">
        <v>-1.6111E-2</v>
      </c>
      <c r="K1164">
        <v>1.7218799999999999E-2</v>
      </c>
      <c r="L1164" s="1">
        <v>4.0302900000000003E-2</v>
      </c>
      <c r="M1164" s="1">
        <v>6.3386999999999999E-2</v>
      </c>
      <c r="N1164">
        <v>9.6716700000000003E-2</v>
      </c>
      <c r="O1164">
        <v>-5.5769600000000003E-2</v>
      </c>
      <c r="P1164">
        <v>-2.2439899999999999E-2</v>
      </c>
      <c r="Q1164">
        <v>6.4420000000000005E-4</v>
      </c>
      <c r="R1164">
        <v>2.3728300000000001E-2</v>
      </c>
      <c r="S1164">
        <v>5.7057999999999998E-2</v>
      </c>
      <c r="T1164">
        <v>14</v>
      </c>
      <c r="U1164">
        <v>17</v>
      </c>
    </row>
    <row r="1165" spans="1:21">
      <c r="A1165" s="12">
        <v>41522</v>
      </c>
      <c r="B1165" s="13">
        <v>4</v>
      </c>
      <c r="C1165" t="s">
        <v>39</v>
      </c>
      <c r="D1165" t="s">
        <v>35</v>
      </c>
      <c r="E1165" t="str">
        <f t="shared" si="18"/>
        <v>415224Average Per TonAll</v>
      </c>
      <c r="F1165">
        <v>0.202153</v>
      </c>
      <c r="G1165">
        <v>0.2115493</v>
      </c>
      <c r="H1165">
        <v>0.20260329999999999</v>
      </c>
      <c r="I1165">
        <v>71.125799999999998</v>
      </c>
      <c r="J1165">
        <v>-5.3191999999999996E-3</v>
      </c>
      <c r="K1165">
        <v>3.3747999999999998E-3</v>
      </c>
      <c r="L1165" s="1">
        <v>9.3962999999999998E-3</v>
      </c>
      <c r="M1165" s="1">
        <v>1.5417699999999999E-2</v>
      </c>
      <c r="N1165">
        <v>2.41117E-2</v>
      </c>
      <c r="O1165">
        <v>-1.42652E-2</v>
      </c>
      <c r="P1165">
        <v>-5.5712000000000001E-3</v>
      </c>
      <c r="Q1165">
        <v>4.5029999999999999E-4</v>
      </c>
      <c r="R1165">
        <v>6.4717000000000004E-3</v>
      </c>
      <c r="S1165">
        <v>1.5165700000000001E-2</v>
      </c>
      <c r="T1165">
        <v>14</v>
      </c>
      <c r="U1165">
        <v>17</v>
      </c>
    </row>
    <row r="1166" spans="1:21">
      <c r="A1166" s="12">
        <v>41522</v>
      </c>
      <c r="B1166" s="13">
        <v>5</v>
      </c>
      <c r="C1166" t="s">
        <v>38</v>
      </c>
      <c r="D1166" t="s">
        <v>35</v>
      </c>
      <c r="E1166" t="str">
        <f t="shared" si="18"/>
        <v>415225Average Per DeviceAll</v>
      </c>
      <c r="F1166">
        <v>0.67127800000000004</v>
      </c>
      <c r="G1166">
        <v>0.71631690000000003</v>
      </c>
      <c r="H1166">
        <v>0.69089230000000001</v>
      </c>
      <c r="I1166">
        <v>70.8553</v>
      </c>
      <c r="J1166">
        <v>2.4044000000000001E-3</v>
      </c>
      <c r="K1166">
        <v>2.7593199999999998E-2</v>
      </c>
      <c r="L1166" s="1">
        <v>4.50389E-2</v>
      </c>
      <c r="M1166" s="1">
        <v>6.2484600000000001E-2</v>
      </c>
      <c r="N1166">
        <v>8.7673399999999999E-2</v>
      </c>
      <c r="O1166">
        <v>-2.3020200000000001E-2</v>
      </c>
      <c r="P1166">
        <v>2.1686000000000001E-3</v>
      </c>
      <c r="Q1166">
        <v>1.9614300000000001E-2</v>
      </c>
      <c r="R1166">
        <v>3.7060000000000003E-2</v>
      </c>
      <c r="S1166">
        <v>6.22488E-2</v>
      </c>
      <c r="T1166">
        <v>14</v>
      </c>
      <c r="U1166">
        <v>17</v>
      </c>
    </row>
    <row r="1167" spans="1:21">
      <c r="A1167" s="12">
        <v>41522</v>
      </c>
      <c r="B1167" s="13">
        <v>5</v>
      </c>
      <c r="C1167" t="s">
        <v>37</v>
      </c>
      <c r="D1167" t="s">
        <v>35</v>
      </c>
      <c r="E1167" t="str">
        <f t="shared" si="18"/>
        <v>415225Average Per PremiseAll</v>
      </c>
      <c r="F1167">
        <v>0.76779229999999998</v>
      </c>
      <c r="G1167">
        <v>0.82513999999999998</v>
      </c>
      <c r="H1167">
        <v>0.78651389999999999</v>
      </c>
      <c r="I1167">
        <v>70.8553</v>
      </c>
      <c r="J1167">
        <v>5.0698000000000002E-3</v>
      </c>
      <c r="K1167">
        <v>3.5956000000000002E-2</v>
      </c>
      <c r="L1167" s="1">
        <v>5.7347700000000001E-2</v>
      </c>
      <c r="M1167" s="1">
        <v>7.8739299999999998E-2</v>
      </c>
      <c r="N1167">
        <v>0.1096255</v>
      </c>
      <c r="O1167">
        <v>-3.3556299999999997E-2</v>
      </c>
      <c r="P1167">
        <v>-2.6700999999999999E-3</v>
      </c>
      <c r="Q1167">
        <v>1.8721600000000001E-2</v>
      </c>
      <c r="R1167">
        <v>4.0113299999999998E-2</v>
      </c>
      <c r="S1167">
        <v>7.0999400000000004E-2</v>
      </c>
      <c r="T1167">
        <v>14</v>
      </c>
      <c r="U1167">
        <v>17</v>
      </c>
    </row>
    <row r="1168" spans="1:21">
      <c r="A1168" s="12">
        <v>41522</v>
      </c>
      <c r="B1168" s="13">
        <v>5</v>
      </c>
      <c r="C1168" t="s">
        <v>39</v>
      </c>
      <c r="D1168" t="s">
        <v>35</v>
      </c>
      <c r="E1168" t="str">
        <f t="shared" si="18"/>
        <v>415225Average Per TonAll</v>
      </c>
      <c r="F1168">
        <v>0.1910924</v>
      </c>
      <c r="G1168">
        <v>0.20530090000000001</v>
      </c>
      <c r="H1168">
        <v>0.19661909999999999</v>
      </c>
      <c r="I1168">
        <v>70.8553</v>
      </c>
      <c r="J1168">
        <v>1.3108E-3</v>
      </c>
      <c r="K1168">
        <v>8.9307999999999992E-3</v>
      </c>
      <c r="L1168" s="1">
        <v>1.42084E-2</v>
      </c>
      <c r="M1168" s="1">
        <v>1.9486E-2</v>
      </c>
      <c r="N1168">
        <v>2.7106100000000001E-2</v>
      </c>
      <c r="O1168">
        <v>-7.3709999999999999E-3</v>
      </c>
      <c r="P1168">
        <v>2.4899999999999998E-4</v>
      </c>
      <c r="Q1168">
        <v>5.5265999999999996E-3</v>
      </c>
      <c r="R1168">
        <v>1.0804299999999999E-2</v>
      </c>
      <c r="S1168">
        <v>1.8424300000000001E-2</v>
      </c>
      <c r="T1168">
        <v>14</v>
      </c>
      <c r="U1168">
        <v>17</v>
      </c>
    </row>
    <row r="1169" spans="1:21">
      <c r="A1169" s="12">
        <v>41522</v>
      </c>
      <c r="B1169" s="13">
        <v>6</v>
      </c>
      <c r="C1169" t="s">
        <v>38</v>
      </c>
      <c r="D1169" t="s">
        <v>35</v>
      </c>
      <c r="E1169" t="str">
        <f t="shared" si="18"/>
        <v>415226Average Per DeviceAll</v>
      </c>
      <c r="F1169">
        <v>0.74451259999999997</v>
      </c>
      <c r="G1169">
        <v>0.74495420000000001</v>
      </c>
      <c r="H1169">
        <v>0.71851319999999996</v>
      </c>
      <c r="I1169">
        <v>69.985200000000006</v>
      </c>
      <c r="J1169">
        <v>-4.5423199999999997E-2</v>
      </c>
      <c r="K1169">
        <v>-1.8325899999999999E-2</v>
      </c>
      <c r="L1169" s="1">
        <v>4.416E-4</v>
      </c>
      <c r="M1169" s="1">
        <v>1.92091E-2</v>
      </c>
      <c r="N1169">
        <v>4.6306399999999998E-2</v>
      </c>
      <c r="O1169">
        <v>-7.1864200000000003E-2</v>
      </c>
      <c r="P1169">
        <v>-4.4766899999999998E-2</v>
      </c>
      <c r="Q1169">
        <v>-2.5999399999999999E-2</v>
      </c>
      <c r="R1169">
        <v>-7.2319000000000003E-3</v>
      </c>
      <c r="S1169">
        <v>1.9865399999999998E-2</v>
      </c>
      <c r="T1169">
        <v>14</v>
      </c>
      <c r="U1169">
        <v>17</v>
      </c>
    </row>
    <row r="1170" spans="1:21">
      <c r="A1170" s="12">
        <v>41522</v>
      </c>
      <c r="B1170" s="13">
        <v>6</v>
      </c>
      <c r="C1170" t="s">
        <v>37</v>
      </c>
      <c r="D1170" t="s">
        <v>35</v>
      </c>
      <c r="E1170" t="str">
        <f t="shared" si="18"/>
        <v>415226Average Per PremiseAll</v>
      </c>
      <c r="F1170">
        <v>0.85624080000000002</v>
      </c>
      <c r="G1170">
        <v>0.85231109999999999</v>
      </c>
      <c r="H1170">
        <v>0.8124131</v>
      </c>
      <c r="I1170">
        <v>69.985200000000006</v>
      </c>
      <c r="J1170">
        <v>-5.9624999999999997E-2</v>
      </c>
      <c r="K1170">
        <v>-2.6719799999999998E-2</v>
      </c>
      <c r="L1170" s="1">
        <v>-3.9297000000000004E-3</v>
      </c>
      <c r="M1170" s="1">
        <v>1.88603E-2</v>
      </c>
      <c r="N1170">
        <v>5.1765600000000002E-2</v>
      </c>
      <c r="O1170">
        <v>-9.9523E-2</v>
      </c>
      <c r="P1170">
        <v>-6.6617800000000005E-2</v>
      </c>
      <c r="Q1170">
        <v>-4.3827699999999997E-2</v>
      </c>
      <c r="R1170">
        <v>-2.10376E-2</v>
      </c>
      <c r="S1170">
        <v>1.1867600000000001E-2</v>
      </c>
      <c r="T1170">
        <v>14</v>
      </c>
      <c r="U1170">
        <v>17</v>
      </c>
    </row>
    <row r="1171" spans="1:21">
      <c r="A1171" s="12">
        <v>41522</v>
      </c>
      <c r="B1171" s="13">
        <v>6</v>
      </c>
      <c r="C1171" t="s">
        <v>39</v>
      </c>
      <c r="D1171" t="s">
        <v>35</v>
      </c>
      <c r="E1171" t="str">
        <f t="shared" si="18"/>
        <v>415226Average Per TonAll</v>
      </c>
      <c r="F1171">
        <v>0.2137753</v>
      </c>
      <c r="G1171">
        <v>0.21297840000000001</v>
      </c>
      <c r="H1171">
        <v>0.20397190000000001</v>
      </c>
      <c r="I1171">
        <v>69.985200000000006</v>
      </c>
      <c r="J1171">
        <v>-1.50329E-2</v>
      </c>
      <c r="K1171">
        <v>-6.6222E-3</v>
      </c>
      <c r="L1171" s="1">
        <v>-7.9690000000000002E-4</v>
      </c>
      <c r="M1171" s="1">
        <v>5.0283000000000003E-3</v>
      </c>
      <c r="N1171">
        <v>1.3439100000000001E-2</v>
      </c>
      <c r="O1171">
        <v>-2.4039399999999999E-2</v>
      </c>
      <c r="P1171">
        <v>-1.5628599999999999E-2</v>
      </c>
      <c r="Q1171">
        <v>-9.8034000000000003E-3</v>
      </c>
      <c r="R1171">
        <v>-3.9781E-3</v>
      </c>
      <c r="S1171">
        <v>4.4326000000000001E-3</v>
      </c>
      <c r="T1171">
        <v>14</v>
      </c>
      <c r="U1171">
        <v>17</v>
      </c>
    </row>
    <row r="1172" spans="1:21">
      <c r="A1172" s="12">
        <v>41522</v>
      </c>
      <c r="B1172" s="13">
        <v>7</v>
      </c>
      <c r="C1172" t="s">
        <v>38</v>
      </c>
      <c r="D1172" t="s">
        <v>35</v>
      </c>
      <c r="E1172" t="str">
        <f t="shared" si="18"/>
        <v>415227Average Per DeviceAll</v>
      </c>
      <c r="F1172">
        <v>0.81995030000000002</v>
      </c>
      <c r="G1172">
        <v>0.85501660000000002</v>
      </c>
      <c r="H1172">
        <v>0.82466910000000004</v>
      </c>
      <c r="I1172">
        <v>70.739699999999999</v>
      </c>
      <c r="J1172">
        <v>-1.4706500000000001E-2</v>
      </c>
      <c r="K1172">
        <v>1.46997E-2</v>
      </c>
      <c r="L1172" s="1">
        <v>3.5066300000000002E-2</v>
      </c>
      <c r="M1172" s="1">
        <v>5.5433000000000003E-2</v>
      </c>
      <c r="N1172">
        <v>8.4839200000000003E-2</v>
      </c>
      <c r="O1172">
        <v>-4.50541E-2</v>
      </c>
      <c r="P1172">
        <v>-1.5647899999999999E-2</v>
      </c>
      <c r="Q1172">
        <v>4.7188000000000004E-3</v>
      </c>
      <c r="R1172">
        <v>2.5085400000000001E-2</v>
      </c>
      <c r="S1172">
        <v>5.4491600000000001E-2</v>
      </c>
      <c r="T1172">
        <v>14</v>
      </c>
      <c r="U1172">
        <v>17</v>
      </c>
    </row>
    <row r="1173" spans="1:21">
      <c r="A1173" s="12">
        <v>41522</v>
      </c>
      <c r="B1173" s="13">
        <v>7</v>
      </c>
      <c r="C1173" t="s">
        <v>37</v>
      </c>
      <c r="D1173" t="s">
        <v>35</v>
      </c>
      <c r="E1173" t="str">
        <f t="shared" si="18"/>
        <v>415227Average Per PremiseAll</v>
      </c>
      <c r="F1173">
        <v>0.92792370000000002</v>
      </c>
      <c r="G1173">
        <v>0.97347600000000001</v>
      </c>
      <c r="H1173">
        <v>0.92790609999999996</v>
      </c>
      <c r="I1173">
        <v>70.739699999999999</v>
      </c>
      <c r="J1173">
        <v>-1.21534E-2</v>
      </c>
      <c r="K1173">
        <v>2.19396E-2</v>
      </c>
      <c r="L1173" s="1">
        <v>4.5552299999999997E-2</v>
      </c>
      <c r="M1173" s="1">
        <v>6.9165000000000004E-2</v>
      </c>
      <c r="N1173">
        <v>0.103258</v>
      </c>
      <c r="O1173">
        <v>-5.7723299999999998E-2</v>
      </c>
      <c r="P1173">
        <v>-2.36303E-2</v>
      </c>
      <c r="Q1173">
        <v>-1.7600000000000001E-5</v>
      </c>
      <c r="R1173">
        <v>2.3595100000000001E-2</v>
      </c>
      <c r="S1173">
        <v>5.7688200000000002E-2</v>
      </c>
      <c r="T1173">
        <v>14</v>
      </c>
      <c r="U1173">
        <v>17</v>
      </c>
    </row>
    <row r="1174" spans="1:21">
      <c r="A1174" s="12">
        <v>41522</v>
      </c>
      <c r="B1174" s="13">
        <v>7</v>
      </c>
      <c r="C1174" t="s">
        <v>39</v>
      </c>
      <c r="D1174" t="s">
        <v>35</v>
      </c>
      <c r="E1174" t="str">
        <f t="shared" si="18"/>
        <v>415227Average Per TonAll</v>
      </c>
      <c r="F1174">
        <v>0.2329051</v>
      </c>
      <c r="G1174">
        <v>0.24310190000000001</v>
      </c>
      <c r="H1174">
        <v>0.23282159999999999</v>
      </c>
      <c r="I1174">
        <v>70.739699999999999</v>
      </c>
      <c r="J1174">
        <v>-4.0736000000000001E-3</v>
      </c>
      <c r="K1174">
        <v>4.3574E-3</v>
      </c>
      <c r="L1174" s="1">
        <v>1.0196800000000001E-2</v>
      </c>
      <c r="M1174" s="1">
        <v>1.6036100000000001E-2</v>
      </c>
      <c r="N1174">
        <v>2.4467200000000001E-2</v>
      </c>
      <c r="O1174">
        <v>-1.4354E-2</v>
      </c>
      <c r="P1174">
        <v>-5.9229E-3</v>
      </c>
      <c r="Q1174">
        <v>-8.3499999999999997E-5</v>
      </c>
      <c r="R1174">
        <v>5.7558000000000002E-3</v>
      </c>
      <c r="S1174">
        <v>1.4186900000000001E-2</v>
      </c>
      <c r="T1174">
        <v>14</v>
      </c>
      <c r="U1174">
        <v>17</v>
      </c>
    </row>
    <row r="1175" spans="1:21">
      <c r="A1175" s="12">
        <v>41522</v>
      </c>
      <c r="B1175" s="13">
        <v>8</v>
      </c>
      <c r="C1175" t="s">
        <v>38</v>
      </c>
      <c r="D1175" t="s">
        <v>35</v>
      </c>
      <c r="E1175" t="str">
        <f t="shared" si="18"/>
        <v>415228Average Per DeviceAll</v>
      </c>
      <c r="F1175">
        <v>0.87889609999999996</v>
      </c>
      <c r="G1175">
        <v>0.92246059999999996</v>
      </c>
      <c r="H1175">
        <v>0.88971920000000004</v>
      </c>
      <c r="I1175">
        <v>75.148099999999999</v>
      </c>
      <c r="J1175">
        <v>-1.24384E-2</v>
      </c>
      <c r="K1175">
        <v>2.06486E-2</v>
      </c>
      <c r="L1175" s="1">
        <v>4.3564600000000002E-2</v>
      </c>
      <c r="M1175" s="1">
        <v>6.6480499999999998E-2</v>
      </c>
      <c r="N1175">
        <v>9.9567500000000003E-2</v>
      </c>
      <c r="O1175">
        <v>-4.5179799999999999E-2</v>
      </c>
      <c r="P1175">
        <v>-1.2092800000000001E-2</v>
      </c>
      <c r="Q1175">
        <v>1.08232E-2</v>
      </c>
      <c r="R1175">
        <v>3.3739100000000001E-2</v>
      </c>
      <c r="S1175">
        <v>6.6826200000000002E-2</v>
      </c>
      <c r="T1175">
        <v>14</v>
      </c>
      <c r="U1175">
        <v>17</v>
      </c>
    </row>
    <row r="1176" spans="1:21">
      <c r="A1176" s="12">
        <v>41522</v>
      </c>
      <c r="B1176" s="13">
        <v>8</v>
      </c>
      <c r="C1176" t="s">
        <v>37</v>
      </c>
      <c r="D1176" t="s">
        <v>35</v>
      </c>
      <c r="E1176" t="str">
        <f t="shared" si="18"/>
        <v>415228Average Per PremiseAll</v>
      </c>
      <c r="F1176">
        <v>0.98595509999999997</v>
      </c>
      <c r="G1176">
        <v>1.0442530000000001</v>
      </c>
      <c r="H1176">
        <v>0.99536979999999997</v>
      </c>
      <c r="I1176">
        <v>75.148099999999999</v>
      </c>
      <c r="J1176">
        <v>-3.5750999999999999E-3</v>
      </c>
      <c r="K1176">
        <v>3.2979899999999999E-2</v>
      </c>
      <c r="L1176" s="1">
        <v>5.8297799999999997E-2</v>
      </c>
      <c r="M1176" s="1">
        <v>8.3615599999999998E-2</v>
      </c>
      <c r="N1176">
        <v>0.1201706</v>
      </c>
      <c r="O1176">
        <v>-5.2458200000000003E-2</v>
      </c>
      <c r="P1176">
        <v>-1.5903199999999999E-2</v>
      </c>
      <c r="Q1176">
        <v>9.4146999999999998E-3</v>
      </c>
      <c r="R1176">
        <v>3.4732600000000002E-2</v>
      </c>
      <c r="S1176">
        <v>7.1287600000000007E-2</v>
      </c>
      <c r="T1176">
        <v>14</v>
      </c>
      <c r="U1176">
        <v>17</v>
      </c>
    </row>
    <row r="1177" spans="1:21">
      <c r="A1177" s="12">
        <v>41522</v>
      </c>
      <c r="B1177" s="13">
        <v>8</v>
      </c>
      <c r="C1177" t="s">
        <v>39</v>
      </c>
      <c r="D1177" t="s">
        <v>35</v>
      </c>
      <c r="E1177" t="str">
        <f t="shared" si="18"/>
        <v>415228Average Per TonAll</v>
      </c>
      <c r="F1177">
        <v>0.24917010000000001</v>
      </c>
      <c r="G1177">
        <v>0.2641695</v>
      </c>
      <c r="H1177">
        <v>0.25299830000000001</v>
      </c>
      <c r="I1177">
        <v>75.148099999999999</v>
      </c>
      <c r="J1177">
        <v>-1.0693E-3</v>
      </c>
      <c r="K1177">
        <v>8.4242999999999992E-3</v>
      </c>
      <c r="L1177" s="1">
        <v>1.49994E-2</v>
      </c>
      <c r="M1177" s="1">
        <v>2.1574599999999999E-2</v>
      </c>
      <c r="N1177">
        <v>3.1068100000000001E-2</v>
      </c>
      <c r="O1177">
        <v>-1.22405E-2</v>
      </c>
      <c r="P1177">
        <v>-2.7469999999999999E-3</v>
      </c>
      <c r="Q1177">
        <v>3.8281999999999999E-3</v>
      </c>
      <c r="R1177">
        <v>1.04034E-2</v>
      </c>
      <c r="S1177">
        <v>1.9896899999999999E-2</v>
      </c>
      <c r="T1177">
        <v>14</v>
      </c>
      <c r="U1177">
        <v>17</v>
      </c>
    </row>
    <row r="1178" spans="1:21">
      <c r="A1178" s="12">
        <v>41522</v>
      </c>
      <c r="B1178" s="13">
        <v>9</v>
      </c>
      <c r="C1178" t="s">
        <v>38</v>
      </c>
      <c r="D1178" t="s">
        <v>35</v>
      </c>
      <c r="E1178" t="str">
        <f t="shared" si="18"/>
        <v>415229Average Per DeviceAll</v>
      </c>
      <c r="F1178">
        <v>0.96835850000000001</v>
      </c>
      <c r="G1178">
        <v>1.0327710000000001</v>
      </c>
      <c r="H1178">
        <v>0.99611459999999996</v>
      </c>
      <c r="I1178">
        <v>80.654600000000002</v>
      </c>
      <c r="J1178">
        <v>-5.1770999999999996E-3</v>
      </c>
      <c r="K1178">
        <v>3.59371E-2</v>
      </c>
      <c r="L1178" s="1">
        <v>6.4412700000000003E-2</v>
      </c>
      <c r="M1178" s="1">
        <v>9.2888299999999993E-2</v>
      </c>
      <c r="N1178">
        <v>0.1340025</v>
      </c>
      <c r="O1178">
        <v>-4.1833700000000001E-2</v>
      </c>
      <c r="P1178">
        <v>-7.1949999999999998E-4</v>
      </c>
      <c r="Q1178">
        <v>2.7755999999999999E-2</v>
      </c>
      <c r="R1178">
        <v>5.62316E-2</v>
      </c>
      <c r="S1178">
        <v>9.7345799999999996E-2</v>
      </c>
      <c r="T1178">
        <v>14</v>
      </c>
      <c r="U1178">
        <v>17</v>
      </c>
    </row>
    <row r="1179" spans="1:21">
      <c r="A1179" s="12">
        <v>41522</v>
      </c>
      <c r="B1179" s="13">
        <v>9</v>
      </c>
      <c r="C1179" t="s">
        <v>37</v>
      </c>
      <c r="D1179" t="s">
        <v>35</v>
      </c>
      <c r="E1179" t="str">
        <f t="shared" si="18"/>
        <v>415229Average Per PremiseAll</v>
      </c>
      <c r="F1179">
        <v>1.0851789999999999</v>
      </c>
      <c r="G1179">
        <v>1.157624</v>
      </c>
      <c r="H1179">
        <v>1.103434</v>
      </c>
      <c r="I1179">
        <v>80.654600000000002</v>
      </c>
      <c r="J1179">
        <v>-5.0130000000000001E-3</v>
      </c>
      <c r="K1179">
        <v>4.07502E-2</v>
      </c>
      <c r="L1179" s="1">
        <v>7.2445599999999999E-2</v>
      </c>
      <c r="M1179" s="1">
        <v>0.1041411</v>
      </c>
      <c r="N1179">
        <v>0.14990419999999999</v>
      </c>
      <c r="O1179">
        <v>-5.9203100000000002E-2</v>
      </c>
      <c r="P1179">
        <v>-1.3440000000000001E-2</v>
      </c>
      <c r="Q1179">
        <v>1.8255500000000001E-2</v>
      </c>
      <c r="R1179">
        <v>4.9950899999999999E-2</v>
      </c>
      <c r="S1179">
        <v>9.5714099999999996E-2</v>
      </c>
      <c r="T1179">
        <v>14</v>
      </c>
      <c r="U1179">
        <v>17</v>
      </c>
    </row>
    <row r="1180" spans="1:21">
      <c r="A1180" s="12">
        <v>41522</v>
      </c>
      <c r="B1180" s="13">
        <v>9</v>
      </c>
      <c r="C1180" t="s">
        <v>39</v>
      </c>
      <c r="D1180" t="s">
        <v>35</v>
      </c>
      <c r="E1180" t="str">
        <f t="shared" si="18"/>
        <v>415229Average Per TonAll</v>
      </c>
      <c r="F1180">
        <v>0.27517609999999998</v>
      </c>
      <c r="G1180">
        <v>0.29238520000000001</v>
      </c>
      <c r="H1180">
        <v>0.28002080000000001</v>
      </c>
      <c r="I1180">
        <v>80.654600000000002</v>
      </c>
      <c r="J1180">
        <v>-2.359E-3</v>
      </c>
      <c r="K1180">
        <v>9.2020000000000001E-3</v>
      </c>
      <c r="L1180" s="1">
        <v>1.7209100000000001E-2</v>
      </c>
      <c r="M1180" s="1">
        <v>2.5216100000000002E-2</v>
      </c>
      <c r="N1180">
        <v>3.67771E-2</v>
      </c>
      <c r="O1180">
        <v>-1.4723399999999999E-2</v>
      </c>
      <c r="P1180">
        <v>-3.1624999999999999E-3</v>
      </c>
      <c r="Q1180">
        <v>4.8446000000000001E-3</v>
      </c>
      <c r="R1180">
        <v>1.2851700000000001E-2</v>
      </c>
      <c r="S1180">
        <v>2.4412699999999999E-2</v>
      </c>
      <c r="T1180">
        <v>14</v>
      </c>
      <c r="U1180">
        <v>17</v>
      </c>
    </row>
    <row r="1181" spans="1:21">
      <c r="A1181" s="12">
        <v>41522</v>
      </c>
      <c r="B1181" s="13">
        <v>10</v>
      </c>
      <c r="C1181" t="s">
        <v>38</v>
      </c>
      <c r="D1181" t="s">
        <v>35</v>
      </c>
      <c r="E1181" t="str">
        <f t="shared" si="18"/>
        <v>4152210Average Per DeviceAll</v>
      </c>
      <c r="F1181">
        <v>1.077747</v>
      </c>
      <c r="G1181">
        <v>1.121739</v>
      </c>
      <c r="H1181">
        <v>1.0819240000000001</v>
      </c>
      <c r="I1181">
        <v>86.260800000000003</v>
      </c>
      <c r="J1181">
        <v>-3.8645199999999998E-2</v>
      </c>
      <c r="K1181">
        <v>1.0177500000000001E-2</v>
      </c>
      <c r="L1181" s="1">
        <v>4.3992000000000003E-2</v>
      </c>
      <c r="M1181" s="1">
        <v>7.7806500000000001E-2</v>
      </c>
      <c r="N1181">
        <v>0.1266293</v>
      </c>
      <c r="O1181">
        <v>-7.8459699999999993E-2</v>
      </c>
      <c r="P1181">
        <v>-2.9636900000000001E-2</v>
      </c>
      <c r="Q1181">
        <v>4.1776000000000001E-3</v>
      </c>
      <c r="R1181">
        <v>3.7992100000000001E-2</v>
      </c>
      <c r="S1181">
        <v>8.6814799999999998E-2</v>
      </c>
      <c r="T1181">
        <v>14</v>
      </c>
      <c r="U1181">
        <v>17</v>
      </c>
    </row>
    <row r="1182" spans="1:21">
      <c r="A1182" s="12">
        <v>41522</v>
      </c>
      <c r="B1182" s="13">
        <v>10</v>
      </c>
      <c r="C1182" t="s">
        <v>37</v>
      </c>
      <c r="D1182" t="s">
        <v>35</v>
      </c>
      <c r="E1182" t="str">
        <f t="shared" si="18"/>
        <v>4152210Average Per PremiseAll</v>
      </c>
      <c r="F1182">
        <v>1.187138</v>
      </c>
      <c r="G1182">
        <v>1.257166</v>
      </c>
      <c r="H1182">
        <v>1.1983159999999999</v>
      </c>
      <c r="I1182">
        <v>86.260800000000003</v>
      </c>
      <c r="J1182">
        <v>-2.12391E-2</v>
      </c>
      <c r="K1182">
        <v>3.26819E-2</v>
      </c>
      <c r="L1182" s="1">
        <v>7.0027500000000006E-2</v>
      </c>
      <c r="M1182" s="1">
        <v>0.107373</v>
      </c>
      <c r="N1182">
        <v>0.16129399999999999</v>
      </c>
      <c r="O1182">
        <v>-8.0088900000000005E-2</v>
      </c>
      <c r="P1182">
        <v>-2.6167900000000001E-2</v>
      </c>
      <c r="Q1182">
        <v>1.11777E-2</v>
      </c>
      <c r="R1182">
        <v>4.8523200000000002E-2</v>
      </c>
      <c r="S1182">
        <v>0.1024442</v>
      </c>
      <c r="T1182">
        <v>14</v>
      </c>
      <c r="U1182">
        <v>17</v>
      </c>
    </row>
    <row r="1183" spans="1:21">
      <c r="A1183" s="12">
        <v>41522</v>
      </c>
      <c r="B1183" s="13">
        <v>10</v>
      </c>
      <c r="C1183" t="s">
        <v>39</v>
      </c>
      <c r="D1183" t="s">
        <v>35</v>
      </c>
      <c r="E1183" t="str">
        <f t="shared" si="18"/>
        <v>4152210Average Per TonAll</v>
      </c>
      <c r="F1183">
        <v>0.30434650000000002</v>
      </c>
      <c r="G1183">
        <v>0.31913920000000001</v>
      </c>
      <c r="H1183">
        <v>0.30564330000000001</v>
      </c>
      <c r="I1183">
        <v>86.260800000000003</v>
      </c>
      <c r="J1183">
        <v>-8.3748999999999994E-3</v>
      </c>
      <c r="K1183">
        <v>5.3127000000000001E-3</v>
      </c>
      <c r="L1183" s="1">
        <v>1.4792599999999999E-2</v>
      </c>
      <c r="M1183" s="1">
        <v>2.4272599999999998E-2</v>
      </c>
      <c r="N1183">
        <v>3.7960099999999997E-2</v>
      </c>
      <c r="O1183">
        <v>-2.18707E-2</v>
      </c>
      <c r="P1183">
        <v>-8.1831000000000004E-3</v>
      </c>
      <c r="Q1183">
        <v>1.2968000000000001E-3</v>
      </c>
      <c r="R1183">
        <v>1.07768E-2</v>
      </c>
      <c r="S1183">
        <v>2.4464300000000001E-2</v>
      </c>
      <c r="T1183">
        <v>14</v>
      </c>
      <c r="U1183">
        <v>17</v>
      </c>
    </row>
    <row r="1184" spans="1:21">
      <c r="A1184" s="12">
        <v>41522</v>
      </c>
      <c r="B1184" s="13">
        <v>11</v>
      </c>
      <c r="C1184" t="s">
        <v>38</v>
      </c>
      <c r="D1184" t="s">
        <v>35</v>
      </c>
      <c r="E1184" t="str">
        <f t="shared" si="18"/>
        <v>4152211Average Per DeviceAll</v>
      </c>
      <c r="F1184">
        <v>1.2320230000000001</v>
      </c>
      <c r="G1184">
        <v>1.355254</v>
      </c>
      <c r="H1184">
        <v>1.3071520000000001</v>
      </c>
      <c r="I1184">
        <v>88.304000000000002</v>
      </c>
      <c r="J1184">
        <v>2.4284500000000001E-2</v>
      </c>
      <c r="K1184">
        <v>8.2742899999999994E-2</v>
      </c>
      <c r="L1184" s="1">
        <v>0.1232311</v>
      </c>
      <c r="M1184" s="1">
        <v>0.16371920000000001</v>
      </c>
      <c r="N1184">
        <v>0.2221776</v>
      </c>
      <c r="O1184">
        <v>-2.3818200000000001E-2</v>
      </c>
      <c r="P1184">
        <v>3.4640200000000003E-2</v>
      </c>
      <c r="Q1184">
        <v>7.5128299999999995E-2</v>
      </c>
      <c r="R1184">
        <v>0.11561639999999999</v>
      </c>
      <c r="S1184">
        <v>0.1740749</v>
      </c>
      <c r="T1184">
        <v>14</v>
      </c>
      <c r="U1184">
        <v>17</v>
      </c>
    </row>
    <row r="1185" spans="1:21">
      <c r="A1185" s="12">
        <v>41522</v>
      </c>
      <c r="B1185" s="13">
        <v>11</v>
      </c>
      <c r="C1185" t="s">
        <v>37</v>
      </c>
      <c r="D1185" t="s">
        <v>35</v>
      </c>
      <c r="E1185" t="str">
        <f t="shared" si="18"/>
        <v>4152211Average Per PremiseAll</v>
      </c>
      <c r="F1185">
        <v>1.354333</v>
      </c>
      <c r="G1185">
        <v>1.508934</v>
      </c>
      <c r="H1185">
        <v>1.4382980000000001</v>
      </c>
      <c r="I1185">
        <v>88.304000000000002</v>
      </c>
      <c r="J1185">
        <v>4.5245199999999999E-2</v>
      </c>
      <c r="K1185">
        <v>0.1098534</v>
      </c>
      <c r="L1185" s="1">
        <v>0.15460070000000001</v>
      </c>
      <c r="M1185" s="1">
        <v>0.1993481</v>
      </c>
      <c r="N1185">
        <v>0.26395619999999997</v>
      </c>
      <c r="O1185">
        <v>-2.5390200000000002E-2</v>
      </c>
      <c r="P1185">
        <v>3.92179E-2</v>
      </c>
      <c r="Q1185">
        <v>8.3965300000000007E-2</v>
      </c>
      <c r="R1185">
        <v>0.12871270000000001</v>
      </c>
      <c r="S1185">
        <v>0.19332079999999999</v>
      </c>
      <c r="T1185">
        <v>14</v>
      </c>
      <c r="U1185">
        <v>17</v>
      </c>
    </row>
    <row r="1186" spans="1:21">
      <c r="A1186" s="12">
        <v>41522</v>
      </c>
      <c r="B1186" s="13">
        <v>11</v>
      </c>
      <c r="C1186" t="s">
        <v>39</v>
      </c>
      <c r="D1186" t="s">
        <v>35</v>
      </c>
      <c r="E1186" t="str">
        <f t="shared" si="18"/>
        <v>4152211Average Per TonAll</v>
      </c>
      <c r="F1186">
        <v>0.34895379999999998</v>
      </c>
      <c r="G1186">
        <v>0.3876231</v>
      </c>
      <c r="H1186">
        <v>0.37123119999999998</v>
      </c>
      <c r="I1186">
        <v>88.304000000000002</v>
      </c>
      <c r="J1186">
        <v>1.03803E-2</v>
      </c>
      <c r="K1186">
        <v>2.7093599999999999E-2</v>
      </c>
      <c r="L1186" s="1">
        <v>3.8669200000000001E-2</v>
      </c>
      <c r="M1186" s="1">
        <v>5.0244799999999999E-2</v>
      </c>
      <c r="N1186">
        <v>6.6958199999999995E-2</v>
      </c>
      <c r="O1186">
        <v>-6.0115999999999998E-3</v>
      </c>
      <c r="P1186">
        <v>1.0701799999999999E-2</v>
      </c>
      <c r="Q1186">
        <v>2.2277399999999999E-2</v>
      </c>
      <c r="R1186">
        <v>3.3853000000000001E-2</v>
      </c>
      <c r="S1186">
        <v>5.0566300000000002E-2</v>
      </c>
      <c r="T1186">
        <v>14</v>
      </c>
      <c r="U1186">
        <v>17</v>
      </c>
    </row>
    <row r="1187" spans="1:21">
      <c r="A1187" s="12">
        <v>41522</v>
      </c>
      <c r="B1187" s="13">
        <v>12</v>
      </c>
      <c r="C1187" t="s">
        <v>38</v>
      </c>
      <c r="D1187" t="s">
        <v>35</v>
      </c>
      <c r="E1187" t="str">
        <f t="shared" si="18"/>
        <v>4152212Average Per DeviceAll</v>
      </c>
      <c r="F1187">
        <v>1.4977659999999999</v>
      </c>
      <c r="G1187">
        <v>1.6068450000000001</v>
      </c>
      <c r="H1187">
        <v>1.5498130000000001</v>
      </c>
      <c r="I1187">
        <v>88.432000000000002</v>
      </c>
      <c r="J1187">
        <v>-7.7311000000000003E-3</v>
      </c>
      <c r="K1187">
        <v>6.1281200000000001E-2</v>
      </c>
      <c r="L1187" s="1">
        <v>0.10907890000000001</v>
      </c>
      <c r="M1187" s="1">
        <v>0.1568766</v>
      </c>
      <c r="N1187">
        <v>0.2258889</v>
      </c>
      <c r="O1187">
        <v>-6.4763699999999993E-2</v>
      </c>
      <c r="P1187">
        <v>4.2485999999999999E-3</v>
      </c>
      <c r="Q1187">
        <v>5.2046299999999997E-2</v>
      </c>
      <c r="R1187">
        <v>9.9844000000000002E-2</v>
      </c>
      <c r="S1187">
        <v>0.16885629999999999</v>
      </c>
      <c r="T1187">
        <v>14</v>
      </c>
      <c r="U1187">
        <v>17</v>
      </c>
    </row>
    <row r="1188" spans="1:21">
      <c r="A1188" s="12">
        <v>41522</v>
      </c>
      <c r="B1188" s="13">
        <v>12</v>
      </c>
      <c r="C1188" t="s">
        <v>37</v>
      </c>
      <c r="D1188" t="s">
        <v>35</v>
      </c>
      <c r="E1188" t="str">
        <f t="shared" si="18"/>
        <v>4152212Average Per PremiseAll</v>
      </c>
      <c r="F1188">
        <v>1.650749</v>
      </c>
      <c r="G1188">
        <v>1.7982590000000001</v>
      </c>
      <c r="H1188">
        <v>1.7140789999999999</v>
      </c>
      <c r="I1188">
        <v>88.432000000000002</v>
      </c>
      <c r="J1188">
        <v>1.8094699999999998E-2</v>
      </c>
      <c r="K1188">
        <v>9.4553999999999999E-2</v>
      </c>
      <c r="L1188" s="1">
        <v>0.14750959999999999</v>
      </c>
      <c r="M1188" s="1">
        <v>0.20046510000000001</v>
      </c>
      <c r="N1188">
        <v>0.27692450000000002</v>
      </c>
      <c r="O1188">
        <v>-6.6084599999999993E-2</v>
      </c>
      <c r="P1188">
        <v>1.03748E-2</v>
      </c>
      <c r="Q1188">
        <v>6.3330300000000006E-2</v>
      </c>
      <c r="R1188">
        <v>0.11628579999999999</v>
      </c>
      <c r="S1188">
        <v>0.19274520000000001</v>
      </c>
      <c r="T1188">
        <v>14</v>
      </c>
      <c r="U1188">
        <v>17</v>
      </c>
    </row>
    <row r="1189" spans="1:21">
      <c r="A1189" s="12">
        <v>41522</v>
      </c>
      <c r="B1189" s="13">
        <v>12</v>
      </c>
      <c r="C1189" t="s">
        <v>39</v>
      </c>
      <c r="D1189" t="s">
        <v>35</v>
      </c>
      <c r="E1189" t="str">
        <f t="shared" si="18"/>
        <v>4152212Average Per TonAll</v>
      </c>
      <c r="F1189">
        <v>0.42359849999999999</v>
      </c>
      <c r="G1189">
        <v>0.45781490000000002</v>
      </c>
      <c r="H1189">
        <v>0.43845469999999998</v>
      </c>
      <c r="I1189">
        <v>88.432000000000002</v>
      </c>
      <c r="J1189">
        <v>1.6972000000000001E-3</v>
      </c>
      <c r="K1189">
        <v>2.0909799999999999E-2</v>
      </c>
      <c r="L1189" s="1">
        <v>3.4216400000000001E-2</v>
      </c>
      <c r="M1189" s="1">
        <v>4.75229E-2</v>
      </c>
      <c r="N1189">
        <v>6.6735500000000003E-2</v>
      </c>
      <c r="O1189">
        <v>-1.7662899999999999E-2</v>
      </c>
      <c r="P1189">
        <v>1.5497E-3</v>
      </c>
      <c r="Q1189">
        <v>1.48562E-2</v>
      </c>
      <c r="R1189">
        <v>2.8162800000000002E-2</v>
      </c>
      <c r="S1189">
        <v>4.7375399999999998E-2</v>
      </c>
      <c r="T1189">
        <v>14</v>
      </c>
      <c r="U1189">
        <v>17</v>
      </c>
    </row>
    <row r="1190" spans="1:21">
      <c r="A1190" s="12">
        <v>41522</v>
      </c>
      <c r="B1190" s="13">
        <v>13</v>
      </c>
      <c r="C1190" t="s">
        <v>38</v>
      </c>
      <c r="D1190" t="s">
        <v>35</v>
      </c>
      <c r="E1190" t="str">
        <f t="shared" si="18"/>
        <v>4152213Average Per DeviceAll</v>
      </c>
      <c r="F1190">
        <v>1.751071</v>
      </c>
      <c r="G1190">
        <v>1.81551</v>
      </c>
      <c r="H1190">
        <v>1.751071</v>
      </c>
      <c r="I1190">
        <v>89.006600000000006</v>
      </c>
      <c r="J1190">
        <v>-6.1573500000000003E-2</v>
      </c>
      <c r="K1190">
        <v>1.2875599999999999E-2</v>
      </c>
      <c r="L1190" s="1">
        <v>6.4438800000000004E-2</v>
      </c>
      <c r="M1190" s="1">
        <v>0.11600199999999999</v>
      </c>
      <c r="N1190">
        <v>0.19045110000000001</v>
      </c>
      <c r="O1190">
        <v>-0.12601229999999999</v>
      </c>
      <c r="P1190">
        <v>-5.1563199999999997E-2</v>
      </c>
      <c r="Q1190">
        <v>0</v>
      </c>
      <c r="R1190">
        <v>5.1563199999999997E-2</v>
      </c>
      <c r="S1190">
        <v>0.12601229999999999</v>
      </c>
      <c r="T1190">
        <v>14</v>
      </c>
      <c r="U1190">
        <v>17</v>
      </c>
    </row>
    <row r="1191" spans="1:21">
      <c r="A1191" s="12">
        <v>41522</v>
      </c>
      <c r="B1191" s="13">
        <v>13</v>
      </c>
      <c r="C1191" t="s">
        <v>37</v>
      </c>
      <c r="D1191" t="s">
        <v>35</v>
      </c>
      <c r="E1191" t="str">
        <f t="shared" si="18"/>
        <v>4152213Average Per PremiseAll</v>
      </c>
      <c r="F1191">
        <v>1.9422489999999999</v>
      </c>
      <c r="G1191">
        <v>2.037633</v>
      </c>
      <c r="H1191">
        <v>1.9422489999999999</v>
      </c>
      <c r="I1191">
        <v>89.006600000000006</v>
      </c>
      <c r="J1191">
        <v>-4.4590699999999997E-2</v>
      </c>
      <c r="K1191">
        <v>3.81079E-2</v>
      </c>
      <c r="L1191" s="1">
        <v>9.5384700000000003E-2</v>
      </c>
      <c r="M1191" s="1">
        <v>0.15266150000000001</v>
      </c>
      <c r="N1191">
        <v>0.23536009999999999</v>
      </c>
      <c r="O1191">
        <v>-0.1399754</v>
      </c>
      <c r="P1191">
        <v>-5.7276800000000003E-2</v>
      </c>
      <c r="Q1191">
        <v>0</v>
      </c>
      <c r="R1191">
        <v>5.7276800000000003E-2</v>
      </c>
      <c r="S1191">
        <v>0.1399754</v>
      </c>
      <c r="T1191">
        <v>14</v>
      </c>
      <c r="U1191">
        <v>17</v>
      </c>
    </row>
    <row r="1192" spans="1:21">
      <c r="A1192" s="12">
        <v>41522</v>
      </c>
      <c r="B1192" s="13">
        <v>13</v>
      </c>
      <c r="C1192" t="s">
        <v>39</v>
      </c>
      <c r="D1192" t="s">
        <v>35</v>
      </c>
      <c r="E1192" t="str">
        <f t="shared" si="18"/>
        <v>4152213Average Per TonAll</v>
      </c>
      <c r="F1192">
        <v>0.49587609999999999</v>
      </c>
      <c r="G1192">
        <v>0.51777169999999995</v>
      </c>
      <c r="H1192">
        <v>0.49587609999999999</v>
      </c>
      <c r="I1192">
        <v>89.006600000000006</v>
      </c>
      <c r="J1192">
        <v>-1.35604E-2</v>
      </c>
      <c r="K1192">
        <v>7.3873000000000003E-3</v>
      </c>
      <c r="L1192" s="1">
        <v>2.1895600000000001E-2</v>
      </c>
      <c r="M1192" s="1">
        <v>3.6403900000000003E-2</v>
      </c>
      <c r="N1192">
        <v>5.7351600000000003E-2</v>
      </c>
      <c r="O1192">
        <v>-3.5456000000000001E-2</v>
      </c>
      <c r="P1192">
        <v>-1.45083E-2</v>
      </c>
      <c r="Q1192">
        <v>0</v>
      </c>
      <c r="R1192">
        <v>1.45083E-2</v>
      </c>
      <c r="S1192">
        <v>3.5456000000000001E-2</v>
      </c>
      <c r="T1192">
        <v>14</v>
      </c>
      <c r="U1192">
        <v>17</v>
      </c>
    </row>
    <row r="1193" spans="1:21">
      <c r="A1193" s="12">
        <v>41522</v>
      </c>
      <c r="B1193" s="13">
        <v>14</v>
      </c>
      <c r="C1193" t="s">
        <v>38</v>
      </c>
      <c r="D1193" t="s">
        <v>35</v>
      </c>
      <c r="E1193" t="str">
        <f t="shared" si="18"/>
        <v>4152214Average Per DeviceAll</v>
      </c>
      <c r="F1193">
        <v>1.4388840000000001</v>
      </c>
      <c r="G1193">
        <v>1.894007</v>
      </c>
      <c r="H1193">
        <v>1.8267819999999999</v>
      </c>
      <c r="I1193">
        <v>89.720699999999994</v>
      </c>
      <c r="J1193">
        <v>0.33858850000000001</v>
      </c>
      <c r="K1193">
        <v>0.40743829999999998</v>
      </c>
      <c r="L1193" s="1">
        <v>0.45512340000000001</v>
      </c>
      <c r="M1193" s="1">
        <v>0.50280860000000005</v>
      </c>
      <c r="N1193">
        <v>0.57165829999999995</v>
      </c>
      <c r="O1193">
        <v>0.27136359999999998</v>
      </c>
      <c r="P1193">
        <v>0.3402133</v>
      </c>
      <c r="Q1193">
        <v>0.38789839999999998</v>
      </c>
      <c r="R1193">
        <v>0.43558360000000002</v>
      </c>
      <c r="S1193">
        <v>0.50443329999999997</v>
      </c>
      <c r="T1193">
        <v>14</v>
      </c>
      <c r="U1193">
        <v>17</v>
      </c>
    </row>
    <row r="1194" spans="1:21">
      <c r="A1194" s="12">
        <v>41522</v>
      </c>
      <c r="B1194" s="13">
        <v>14</v>
      </c>
      <c r="C1194" t="s">
        <v>37</v>
      </c>
      <c r="D1194" t="s">
        <v>35</v>
      </c>
      <c r="E1194" t="str">
        <f t="shared" si="18"/>
        <v>4152214Average Per PremiseAll</v>
      </c>
      <c r="F1194">
        <v>1.585936</v>
      </c>
      <c r="G1194">
        <v>2.1273590000000002</v>
      </c>
      <c r="H1194">
        <v>2.027774</v>
      </c>
      <c r="I1194">
        <v>89.720699999999994</v>
      </c>
      <c r="J1194">
        <v>0.41156179999999998</v>
      </c>
      <c r="K1194">
        <v>0.48828490000000002</v>
      </c>
      <c r="L1194" s="1">
        <v>0.54142310000000005</v>
      </c>
      <c r="M1194" s="1">
        <v>0.59456129999999996</v>
      </c>
      <c r="N1194">
        <v>0.6712844</v>
      </c>
      <c r="O1194">
        <v>0.311977</v>
      </c>
      <c r="P1194">
        <v>0.38870009999999999</v>
      </c>
      <c r="Q1194">
        <v>0.44183830000000002</v>
      </c>
      <c r="R1194">
        <v>0.49497649999999999</v>
      </c>
      <c r="S1194">
        <v>0.57169959999999997</v>
      </c>
      <c r="T1194">
        <v>14</v>
      </c>
      <c r="U1194">
        <v>17</v>
      </c>
    </row>
    <row r="1195" spans="1:21">
      <c r="A1195" s="12">
        <v>41522</v>
      </c>
      <c r="B1195" s="13">
        <v>14</v>
      </c>
      <c r="C1195" t="s">
        <v>39</v>
      </c>
      <c r="D1195" t="s">
        <v>35</v>
      </c>
      <c r="E1195" t="str">
        <f t="shared" si="18"/>
        <v>4152214Average Per TonAll</v>
      </c>
      <c r="F1195">
        <v>0.40785270000000001</v>
      </c>
      <c r="G1195">
        <v>0.54415939999999996</v>
      </c>
      <c r="H1195">
        <v>0.5211479</v>
      </c>
      <c r="I1195">
        <v>89.720699999999994</v>
      </c>
      <c r="J1195">
        <v>0.1031687</v>
      </c>
      <c r="K1195">
        <v>0.12274690000000001</v>
      </c>
      <c r="L1195" s="1">
        <v>0.1363067</v>
      </c>
      <c r="M1195" s="1">
        <v>0.14986650000000001</v>
      </c>
      <c r="N1195">
        <v>0.1694447</v>
      </c>
      <c r="O1195">
        <v>8.0157199999999998E-2</v>
      </c>
      <c r="P1195">
        <v>9.9735400000000002E-2</v>
      </c>
      <c r="Q1195">
        <v>0.1132952</v>
      </c>
      <c r="R1195">
        <v>0.126855</v>
      </c>
      <c r="S1195">
        <v>0.14643320000000001</v>
      </c>
      <c r="T1195">
        <v>14</v>
      </c>
      <c r="U1195">
        <v>17</v>
      </c>
    </row>
    <row r="1196" spans="1:21">
      <c r="A1196" s="12">
        <v>41522</v>
      </c>
      <c r="B1196" s="13">
        <v>15</v>
      </c>
      <c r="C1196" t="s">
        <v>38</v>
      </c>
      <c r="D1196" t="s">
        <v>35</v>
      </c>
      <c r="E1196" t="str">
        <f t="shared" si="18"/>
        <v>4152215Average Per DeviceAll</v>
      </c>
      <c r="F1196">
        <v>1.431635</v>
      </c>
      <c r="G1196">
        <v>2.0145119999999999</v>
      </c>
      <c r="H1196">
        <v>1.943009</v>
      </c>
      <c r="I1196">
        <v>89.875200000000007</v>
      </c>
      <c r="J1196">
        <v>0.4660514</v>
      </c>
      <c r="K1196">
        <v>0.53507260000000001</v>
      </c>
      <c r="L1196" s="1">
        <v>0.58287639999999996</v>
      </c>
      <c r="M1196" s="1">
        <v>0.63068029999999997</v>
      </c>
      <c r="N1196">
        <v>0.69970140000000003</v>
      </c>
      <c r="O1196">
        <v>0.39454929999999999</v>
      </c>
      <c r="P1196">
        <v>0.4635705</v>
      </c>
      <c r="Q1196">
        <v>0.51137440000000001</v>
      </c>
      <c r="R1196">
        <v>0.55917819999999996</v>
      </c>
      <c r="S1196">
        <v>0.62819930000000002</v>
      </c>
      <c r="T1196">
        <v>14</v>
      </c>
      <c r="U1196">
        <v>17</v>
      </c>
    </row>
    <row r="1197" spans="1:21">
      <c r="A1197" s="12">
        <v>41522</v>
      </c>
      <c r="B1197" s="13">
        <v>15</v>
      </c>
      <c r="C1197" t="s">
        <v>37</v>
      </c>
      <c r="D1197" t="s">
        <v>35</v>
      </c>
      <c r="E1197" t="str">
        <f t="shared" si="18"/>
        <v>4152215Average Per PremiseAll</v>
      </c>
      <c r="F1197">
        <v>1.5752159999999999</v>
      </c>
      <c r="G1197">
        <v>2.2837299999999998</v>
      </c>
      <c r="H1197">
        <v>2.176825</v>
      </c>
      <c r="I1197">
        <v>89.875200000000007</v>
      </c>
      <c r="J1197">
        <v>0.57669459999999995</v>
      </c>
      <c r="K1197">
        <v>0.65457480000000001</v>
      </c>
      <c r="L1197" s="1">
        <v>0.70851450000000005</v>
      </c>
      <c r="M1197" s="1">
        <v>0.76245410000000002</v>
      </c>
      <c r="N1197">
        <v>0.84033429999999998</v>
      </c>
      <c r="O1197">
        <v>0.46978959999999997</v>
      </c>
      <c r="P1197">
        <v>0.54766979999999998</v>
      </c>
      <c r="Q1197">
        <v>0.60160950000000002</v>
      </c>
      <c r="R1197">
        <v>0.6555491</v>
      </c>
      <c r="S1197">
        <v>0.73342929999999995</v>
      </c>
      <c r="T1197">
        <v>14</v>
      </c>
      <c r="U1197">
        <v>17</v>
      </c>
    </row>
    <row r="1198" spans="1:21">
      <c r="A1198" s="12">
        <v>41522</v>
      </c>
      <c r="B1198" s="13">
        <v>15</v>
      </c>
      <c r="C1198" t="s">
        <v>39</v>
      </c>
      <c r="D1198" t="s">
        <v>35</v>
      </c>
      <c r="E1198" t="str">
        <f t="shared" si="18"/>
        <v>4152215Average Per TonAll</v>
      </c>
      <c r="F1198">
        <v>0.40180389999999999</v>
      </c>
      <c r="G1198">
        <v>0.57974329999999996</v>
      </c>
      <c r="H1198">
        <v>0.55522700000000003</v>
      </c>
      <c r="I1198">
        <v>89.875200000000007</v>
      </c>
      <c r="J1198">
        <v>0.1448431</v>
      </c>
      <c r="K1198">
        <v>0.16439670000000001</v>
      </c>
      <c r="L1198" s="1">
        <v>0.1779394</v>
      </c>
      <c r="M1198" s="1">
        <v>0.19148219999999999</v>
      </c>
      <c r="N1198">
        <v>0.2110358</v>
      </c>
      <c r="O1198">
        <v>0.1203268</v>
      </c>
      <c r="P1198">
        <v>0.13988039999999999</v>
      </c>
      <c r="Q1198">
        <v>0.15342310000000001</v>
      </c>
      <c r="R1198">
        <v>0.1669659</v>
      </c>
      <c r="S1198">
        <v>0.1865195</v>
      </c>
      <c r="T1198">
        <v>14</v>
      </c>
      <c r="U1198">
        <v>17</v>
      </c>
    </row>
    <row r="1199" spans="1:21">
      <c r="A1199" s="12">
        <v>41522</v>
      </c>
      <c r="B1199" s="13">
        <v>16</v>
      </c>
      <c r="C1199" t="s">
        <v>38</v>
      </c>
      <c r="D1199" t="s">
        <v>35</v>
      </c>
      <c r="E1199" t="str">
        <f t="shared" si="18"/>
        <v>4152216Average Per DeviceAll</v>
      </c>
      <c r="F1199">
        <v>1.550978</v>
      </c>
      <c r="G1199">
        <v>2.2809460000000001</v>
      </c>
      <c r="H1199">
        <v>2.1999870000000001</v>
      </c>
      <c r="I1199">
        <v>89.817400000000006</v>
      </c>
      <c r="J1199">
        <v>0.6092436</v>
      </c>
      <c r="K1199">
        <v>0.68056859999999997</v>
      </c>
      <c r="L1199" s="1">
        <v>0.72996810000000001</v>
      </c>
      <c r="M1199" s="1">
        <v>0.77936760000000005</v>
      </c>
      <c r="N1199">
        <v>0.85069260000000002</v>
      </c>
      <c r="O1199">
        <v>0.52828470000000005</v>
      </c>
      <c r="P1199">
        <v>0.59960970000000002</v>
      </c>
      <c r="Q1199">
        <v>0.64900919999999995</v>
      </c>
      <c r="R1199">
        <v>0.69840869999999999</v>
      </c>
      <c r="S1199">
        <v>0.76973369999999997</v>
      </c>
      <c r="T1199">
        <v>14</v>
      </c>
      <c r="U1199">
        <v>17</v>
      </c>
    </row>
    <row r="1200" spans="1:21">
      <c r="A1200" s="12">
        <v>41522</v>
      </c>
      <c r="B1200" s="13">
        <v>16</v>
      </c>
      <c r="C1200" t="s">
        <v>37</v>
      </c>
      <c r="D1200" t="s">
        <v>35</v>
      </c>
      <c r="E1200" t="str">
        <f t="shared" si="18"/>
        <v>4152216Average Per PremiseAll</v>
      </c>
      <c r="F1200">
        <v>1.7129700000000001</v>
      </c>
      <c r="G1200">
        <v>2.5375299999999998</v>
      </c>
      <c r="H1200">
        <v>2.4187449999999999</v>
      </c>
      <c r="I1200">
        <v>89.817400000000006</v>
      </c>
      <c r="J1200">
        <v>0.69075299999999995</v>
      </c>
      <c r="K1200">
        <v>0.76980780000000004</v>
      </c>
      <c r="L1200" s="1">
        <v>0.82456090000000004</v>
      </c>
      <c r="M1200" s="1">
        <v>0.87931400000000004</v>
      </c>
      <c r="N1200">
        <v>0.95836880000000002</v>
      </c>
      <c r="O1200">
        <v>0.57196740000000001</v>
      </c>
      <c r="P1200">
        <v>0.65102210000000005</v>
      </c>
      <c r="Q1200">
        <v>0.70577529999999999</v>
      </c>
      <c r="R1200">
        <v>0.76052839999999999</v>
      </c>
      <c r="S1200">
        <v>0.83958319999999997</v>
      </c>
      <c r="T1200">
        <v>14</v>
      </c>
      <c r="U1200">
        <v>17</v>
      </c>
    </row>
    <row r="1201" spans="1:21">
      <c r="A1201" s="12">
        <v>41522</v>
      </c>
      <c r="B1201" s="13">
        <v>16</v>
      </c>
      <c r="C1201" t="s">
        <v>39</v>
      </c>
      <c r="D1201" t="s">
        <v>35</v>
      </c>
      <c r="E1201" t="str">
        <f t="shared" si="18"/>
        <v>4152216Average Per TonAll</v>
      </c>
      <c r="F1201">
        <v>0.43598959999999998</v>
      </c>
      <c r="G1201">
        <v>0.65481449999999997</v>
      </c>
      <c r="H1201">
        <v>0.6271236</v>
      </c>
      <c r="I1201">
        <v>89.817400000000006</v>
      </c>
      <c r="J1201">
        <v>0.18463379999999999</v>
      </c>
      <c r="K1201">
        <v>0.20483419999999999</v>
      </c>
      <c r="L1201" s="1">
        <v>0.21882489999999999</v>
      </c>
      <c r="M1201" s="1">
        <v>0.23281569999999999</v>
      </c>
      <c r="N1201">
        <v>0.25301600000000002</v>
      </c>
      <c r="O1201">
        <v>0.1569429</v>
      </c>
      <c r="P1201">
        <v>0.1771433</v>
      </c>
      <c r="Q1201">
        <v>0.191134</v>
      </c>
      <c r="R1201">
        <v>0.2051248</v>
      </c>
      <c r="S1201">
        <v>0.2253251</v>
      </c>
      <c r="T1201">
        <v>14</v>
      </c>
      <c r="U1201">
        <v>17</v>
      </c>
    </row>
    <row r="1202" spans="1:21">
      <c r="A1202" s="12">
        <v>41522</v>
      </c>
      <c r="B1202" s="13">
        <v>17</v>
      </c>
      <c r="C1202" t="s">
        <v>38</v>
      </c>
      <c r="D1202" t="s">
        <v>35</v>
      </c>
      <c r="E1202" t="str">
        <f t="shared" si="18"/>
        <v>4152217Average Per DeviceAll</v>
      </c>
      <c r="F1202">
        <v>1.6613199999999999</v>
      </c>
      <c r="G1202">
        <v>2.4631590000000001</v>
      </c>
      <c r="H1202">
        <v>2.3757320000000002</v>
      </c>
      <c r="I1202">
        <v>88.147999999999996</v>
      </c>
      <c r="J1202">
        <v>0.67928840000000001</v>
      </c>
      <c r="K1202">
        <v>0.75169200000000003</v>
      </c>
      <c r="L1202" s="1">
        <v>0.80183850000000001</v>
      </c>
      <c r="M1202" s="1">
        <v>0.85198499999999999</v>
      </c>
      <c r="N1202">
        <v>0.9243886</v>
      </c>
      <c r="O1202">
        <v>0.59186229999999995</v>
      </c>
      <c r="P1202">
        <v>0.66426580000000002</v>
      </c>
      <c r="Q1202">
        <v>0.7144123</v>
      </c>
      <c r="R1202">
        <v>0.76455890000000004</v>
      </c>
      <c r="S1202">
        <v>0.8369624</v>
      </c>
      <c r="T1202">
        <v>14</v>
      </c>
      <c r="U1202">
        <v>17</v>
      </c>
    </row>
    <row r="1203" spans="1:21">
      <c r="A1203" s="12">
        <v>41522</v>
      </c>
      <c r="B1203" s="13">
        <v>17</v>
      </c>
      <c r="C1203" t="s">
        <v>37</v>
      </c>
      <c r="D1203" t="s">
        <v>35</v>
      </c>
      <c r="E1203" t="str">
        <f t="shared" si="18"/>
        <v>4152217Average Per PremiseAll</v>
      </c>
      <c r="F1203">
        <v>1.834632</v>
      </c>
      <c r="G1203">
        <v>2.7509540000000001</v>
      </c>
      <c r="H1203">
        <v>2.6221779999999999</v>
      </c>
      <c r="I1203">
        <v>88.147999999999996</v>
      </c>
      <c r="J1203">
        <v>0.78101690000000001</v>
      </c>
      <c r="K1203">
        <v>0.86095630000000001</v>
      </c>
      <c r="L1203" s="1">
        <v>0.91632199999999997</v>
      </c>
      <c r="M1203" s="1">
        <v>0.97168770000000004</v>
      </c>
      <c r="N1203">
        <v>1.0516270000000001</v>
      </c>
      <c r="O1203">
        <v>0.65224059999999995</v>
      </c>
      <c r="P1203">
        <v>0.73217989999999999</v>
      </c>
      <c r="Q1203">
        <v>0.78754570000000002</v>
      </c>
      <c r="R1203">
        <v>0.84291139999999998</v>
      </c>
      <c r="S1203">
        <v>0.92285070000000002</v>
      </c>
      <c r="T1203">
        <v>14</v>
      </c>
      <c r="U1203">
        <v>17</v>
      </c>
    </row>
    <row r="1204" spans="1:21">
      <c r="A1204" s="12">
        <v>41522</v>
      </c>
      <c r="B1204" s="13">
        <v>17</v>
      </c>
      <c r="C1204" t="s">
        <v>39</v>
      </c>
      <c r="D1204" t="s">
        <v>35</v>
      </c>
      <c r="E1204" t="str">
        <f t="shared" si="18"/>
        <v>4152217Average Per TonAll</v>
      </c>
      <c r="F1204">
        <v>0.46768939999999998</v>
      </c>
      <c r="G1204">
        <v>0.70461770000000001</v>
      </c>
      <c r="H1204">
        <v>0.6748208</v>
      </c>
      <c r="I1204">
        <v>88.147999999999996</v>
      </c>
      <c r="J1204">
        <v>0.2021501</v>
      </c>
      <c r="K1204">
        <v>0.22269739999999999</v>
      </c>
      <c r="L1204" s="1">
        <v>0.23692840000000001</v>
      </c>
      <c r="M1204" s="1">
        <v>0.25115939999999998</v>
      </c>
      <c r="N1204">
        <v>0.27170660000000002</v>
      </c>
      <c r="O1204">
        <v>0.17235310000000001</v>
      </c>
      <c r="P1204">
        <v>0.1929004</v>
      </c>
      <c r="Q1204">
        <v>0.20713139999999999</v>
      </c>
      <c r="R1204">
        <v>0.22136239999999999</v>
      </c>
      <c r="S1204">
        <v>0.24190970000000001</v>
      </c>
      <c r="T1204">
        <v>14</v>
      </c>
      <c r="U1204">
        <v>17</v>
      </c>
    </row>
    <row r="1205" spans="1:21">
      <c r="A1205" s="12">
        <v>41522</v>
      </c>
      <c r="B1205" s="13">
        <v>18</v>
      </c>
      <c r="C1205" t="s">
        <v>38</v>
      </c>
      <c r="D1205" t="s">
        <v>35</v>
      </c>
      <c r="E1205" t="str">
        <f t="shared" si="18"/>
        <v>4152218Average Per DeviceAll</v>
      </c>
      <c r="F1205">
        <v>2.69598</v>
      </c>
      <c r="G1205">
        <v>2.581337</v>
      </c>
      <c r="H1205">
        <v>2.4897170000000002</v>
      </c>
      <c r="I1205">
        <v>85.387600000000006</v>
      </c>
      <c r="J1205">
        <v>-0.2492577</v>
      </c>
      <c r="K1205">
        <v>-0.16972570000000001</v>
      </c>
      <c r="L1205" s="1">
        <v>-0.1146421</v>
      </c>
      <c r="M1205" s="1">
        <v>-5.9558600000000003E-2</v>
      </c>
      <c r="N1205">
        <v>1.9973399999999999E-2</v>
      </c>
      <c r="O1205">
        <v>-0.34087830000000002</v>
      </c>
      <c r="P1205">
        <v>-0.26134639999999998</v>
      </c>
      <c r="Q1205">
        <v>-0.2062628</v>
      </c>
      <c r="R1205">
        <v>-0.15117929999999999</v>
      </c>
      <c r="S1205">
        <v>-7.1647299999999997E-2</v>
      </c>
      <c r="T1205">
        <v>14</v>
      </c>
      <c r="U1205">
        <v>17</v>
      </c>
    </row>
    <row r="1206" spans="1:21">
      <c r="A1206" s="12">
        <v>41522</v>
      </c>
      <c r="B1206" s="13">
        <v>18</v>
      </c>
      <c r="C1206" t="s">
        <v>37</v>
      </c>
      <c r="D1206" t="s">
        <v>35</v>
      </c>
      <c r="E1206" t="str">
        <f t="shared" si="18"/>
        <v>4152218Average Per PremiseAll</v>
      </c>
      <c r="F1206">
        <v>3.0143580000000001</v>
      </c>
      <c r="G1206">
        <v>2.903375</v>
      </c>
      <c r="H1206">
        <v>2.7674629999999998</v>
      </c>
      <c r="I1206">
        <v>85.387600000000006</v>
      </c>
      <c r="J1206">
        <v>-0.26471749999999999</v>
      </c>
      <c r="K1206">
        <v>-0.17389009999999999</v>
      </c>
      <c r="L1206" s="1">
        <v>-0.1109834</v>
      </c>
      <c r="M1206" s="1">
        <v>-4.8076599999999997E-2</v>
      </c>
      <c r="N1206">
        <v>4.2750799999999999E-2</v>
      </c>
      <c r="O1206">
        <v>-0.40062900000000001</v>
      </c>
      <c r="P1206">
        <v>-0.30980160000000001</v>
      </c>
      <c r="Q1206">
        <v>-0.2468948</v>
      </c>
      <c r="R1206">
        <v>-0.18398809999999999</v>
      </c>
      <c r="S1206">
        <v>-9.3160699999999999E-2</v>
      </c>
      <c r="T1206">
        <v>14</v>
      </c>
      <c r="U1206">
        <v>17</v>
      </c>
    </row>
    <row r="1207" spans="1:21">
      <c r="A1207" s="12">
        <v>41522</v>
      </c>
      <c r="B1207" s="13">
        <v>18</v>
      </c>
      <c r="C1207" t="s">
        <v>39</v>
      </c>
      <c r="D1207" t="s">
        <v>35</v>
      </c>
      <c r="E1207" t="str">
        <f t="shared" si="18"/>
        <v>4152218Average Per TonAll</v>
      </c>
      <c r="F1207">
        <v>0.75628819999999997</v>
      </c>
      <c r="G1207">
        <v>0.73787559999999996</v>
      </c>
      <c r="H1207">
        <v>0.70667230000000003</v>
      </c>
      <c r="I1207">
        <v>85.387600000000006</v>
      </c>
      <c r="J1207">
        <v>-5.6001700000000001E-2</v>
      </c>
      <c r="K1207">
        <v>-3.3793700000000003E-2</v>
      </c>
      <c r="L1207" s="1">
        <v>-1.8412499999999998E-2</v>
      </c>
      <c r="M1207" s="1">
        <v>-3.0314000000000001E-3</v>
      </c>
      <c r="N1207">
        <v>1.9176599999999999E-2</v>
      </c>
      <c r="O1207">
        <v>-8.7205099999999994E-2</v>
      </c>
      <c r="P1207">
        <v>-6.4997100000000002E-2</v>
      </c>
      <c r="Q1207">
        <v>-4.9615899999999998E-2</v>
      </c>
      <c r="R1207">
        <v>-3.42347E-2</v>
      </c>
      <c r="S1207">
        <v>-1.2026800000000001E-2</v>
      </c>
      <c r="T1207">
        <v>14</v>
      </c>
      <c r="U1207">
        <v>17</v>
      </c>
    </row>
    <row r="1208" spans="1:21">
      <c r="A1208" s="12">
        <v>41522</v>
      </c>
      <c r="B1208" s="13">
        <v>19</v>
      </c>
      <c r="C1208" t="s">
        <v>38</v>
      </c>
      <c r="D1208" t="s">
        <v>35</v>
      </c>
      <c r="E1208" t="str">
        <f t="shared" si="18"/>
        <v>4152219Average Per DeviceAll</v>
      </c>
      <c r="F1208">
        <v>2.8635299999999999</v>
      </c>
      <c r="G1208">
        <v>2.5996199999999998</v>
      </c>
      <c r="H1208">
        <v>2.5073500000000002</v>
      </c>
      <c r="I1208">
        <v>83.598799999999997</v>
      </c>
      <c r="J1208">
        <v>-0.39835520000000002</v>
      </c>
      <c r="K1208">
        <v>-0.31892419999999999</v>
      </c>
      <c r="L1208" s="1">
        <v>-0.26391049999999999</v>
      </c>
      <c r="M1208" s="1">
        <v>-0.2088969</v>
      </c>
      <c r="N1208">
        <v>-0.12946589999999999</v>
      </c>
      <c r="O1208">
        <v>-0.49062480000000003</v>
      </c>
      <c r="P1208">
        <v>-0.4111938</v>
      </c>
      <c r="Q1208">
        <v>-0.3561802</v>
      </c>
      <c r="R1208">
        <v>-0.3011665</v>
      </c>
      <c r="S1208">
        <v>-0.2217355</v>
      </c>
      <c r="T1208">
        <v>14</v>
      </c>
      <c r="U1208">
        <v>17</v>
      </c>
    </row>
    <row r="1209" spans="1:21">
      <c r="A1209" s="12">
        <v>41522</v>
      </c>
      <c r="B1209" s="13">
        <v>19</v>
      </c>
      <c r="C1209" t="s">
        <v>37</v>
      </c>
      <c r="D1209" t="s">
        <v>35</v>
      </c>
      <c r="E1209" t="str">
        <f t="shared" si="18"/>
        <v>4152219Average Per PremiseAll</v>
      </c>
      <c r="F1209">
        <v>3.225133</v>
      </c>
      <c r="G1209">
        <v>2.9527920000000001</v>
      </c>
      <c r="H1209">
        <v>2.8145669999999998</v>
      </c>
      <c r="I1209">
        <v>83.598799999999997</v>
      </c>
      <c r="J1209">
        <v>-0.43034030000000001</v>
      </c>
      <c r="K1209">
        <v>-0.3369933</v>
      </c>
      <c r="L1209" s="1">
        <v>-0.27234150000000001</v>
      </c>
      <c r="M1209" s="1">
        <v>-0.2076897</v>
      </c>
      <c r="N1209">
        <v>-0.11434270000000001</v>
      </c>
      <c r="O1209">
        <v>-0.56856490000000004</v>
      </c>
      <c r="P1209">
        <v>-0.47521790000000003</v>
      </c>
      <c r="Q1209">
        <v>-0.41056609999999999</v>
      </c>
      <c r="R1209">
        <v>-0.34591420000000001</v>
      </c>
      <c r="S1209">
        <v>-0.25256729999999999</v>
      </c>
      <c r="T1209">
        <v>14</v>
      </c>
      <c r="U1209">
        <v>17</v>
      </c>
    </row>
    <row r="1210" spans="1:21">
      <c r="A1210" s="12">
        <v>41522</v>
      </c>
      <c r="B1210" s="13">
        <v>19</v>
      </c>
      <c r="C1210" t="s">
        <v>39</v>
      </c>
      <c r="D1210" t="s">
        <v>35</v>
      </c>
      <c r="E1210" t="str">
        <f t="shared" si="18"/>
        <v>4152219Average Per TonAll</v>
      </c>
      <c r="F1210">
        <v>0.81056550000000005</v>
      </c>
      <c r="G1210">
        <v>0.74152280000000004</v>
      </c>
      <c r="H1210">
        <v>0.7101653</v>
      </c>
      <c r="I1210">
        <v>83.598799999999997</v>
      </c>
      <c r="J1210">
        <v>-0.10678940000000001</v>
      </c>
      <c r="K1210">
        <v>-8.4488300000000002E-2</v>
      </c>
      <c r="L1210" s="1">
        <v>-6.9042699999999999E-2</v>
      </c>
      <c r="M1210" s="1">
        <v>-5.3596999999999999E-2</v>
      </c>
      <c r="N1210">
        <v>-3.1295999999999997E-2</v>
      </c>
      <c r="O1210">
        <v>-0.13814699999999999</v>
      </c>
      <c r="P1210">
        <v>-0.1158459</v>
      </c>
      <c r="Q1210">
        <v>-0.1004003</v>
      </c>
      <c r="R1210">
        <v>-8.4954600000000005E-2</v>
      </c>
      <c r="S1210">
        <v>-6.2653600000000004E-2</v>
      </c>
      <c r="T1210">
        <v>14</v>
      </c>
      <c r="U1210">
        <v>17</v>
      </c>
    </row>
    <row r="1211" spans="1:21">
      <c r="A1211" s="12">
        <v>41522</v>
      </c>
      <c r="B1211" s="13">
        <v>20</v>
      </c>
      <c r="C1211" t="s">
        <v>38</v>
      </c>
      <c r="D1211" t="s">
        <v>35</v>
      </c>
      <c r="E1211" t="str">
        <f t="shared" si="18"/>
        <v>4152220Average Per DeviceAll</v>
      </c>
      <c r="F1211">
        <v>2.7126760000000001</v>
      </c>
      <c r="G1211">
        <v>2.448188</v>
      </c>
      <c r="H1211">
        <v>2.361294</v>
      </c>
      <c r="I1211">
        <v>80.930000000000007</v>
      </c>
      <c r="J1211">
        <v>-0.39270389999999999</v>
      </c>
      <c r="K1211">
        <v>-0.31695250000000003</v>
      </c>
      <c r="L1211" s="1">
        <v>-0.26448729999999998</v>
      </c>
      <c r="M1211" s="1">
        <v>-0.21202209999999999</v>
      </c>
      <c r="N1211">
        <v>-0.13627059999999999</v>
      </c>
      <c r="O1211">
        <v>-0.47959869999999999</v>
      </c>
      <c r="P1211">
        <v>-0.40384720000000002</v>
      </c>
      <c r="Q1211">
        <v>-0.35138200000000003</v>
      </c>
      <c r="R1211">
        <v>-0.29891679999999998</v>
      </c>
      <c r="S1211">
        <v>-0.22316540000000001</v>
      </c>
      <c r="T1211">
        <v>14</v>
      </c>
      <c r="U1211">
        <v>17</v>
      </c>
    </row>
    <row r="1212" spans="1:21">
      <c r="A1212" s="12">
        <v>41522</v>
      </c>
      <c r="B1212" s="13">
        <v>20</v>
      </c>
      <c r="C1212" t="s">
        <v>37</v>
      </c>
      <c r="D1212" t="s">
        <v>35</v>
      </c>
      <c r="E1212" t="str">
        <f t="shared" si="18"/>
        <v>4152220Average Per PremiseAll</v>
      </c>
      <c r="F1212">
        <v>3.0481090000000002</v>
      </c>
      <c r="G1212">
        <v>2.7913230000000002</v>
      </c>
      <c r="H1212">
        <v>2.660657</v>
      </c>
      <c r="I1212">
        <v>80.930000000000007</v>
      </c>
      <c r="J1212">
        <v>-0.40657589999999999</v>
      </c>
      <c r="K1212">
        <v>-0.31807879999999999</v>
      </c>
      <c r="L1212" s="1">
        <v>-0.25678590000000001</v>
      </c>
      <c r="M1212" s="1">
        <v>-0.195493</v>
      </c>
      <c r="N1212">
        <v>-0.1069958</v>
      </c>
      <c r="O1212">
        <v>-0.53724190000000005</v>
      </c>
      <c r="P1212">
        <v>-0.4487448</v>
      </c>
      <c r="Q1212">
        <v>-0.38745190000000002</v>
      </c>
      <c r="R1212">
        <v>-0.32615899999999998</v>
      </c>
      <c r="S1212">
        <v>-0.23766180000000001</v>
      </c>
      <c r="T1212">
        <v>14</v>
      </c>
      <c r="U1212">
        <v>17</v>
      </c>
    </row>
    <row r="1213" spans="1:21">
      <c r="A1213" s="12">
        <v>41522</v>
      </c>
      <c r="B1213" s="13">
        <v>20</v>
      </c>
      <c r="C1213" t="s">
        <v>39</v>
      </c>
      <c r="D1213" t="s">
        <v>35</v>
      </c>
      <c r="E1213" t="str">
        <f t="shared" si="18"/>
        <v>4152220Average Per TonAll</v>
      </c>
      <c r="F1213">
        <v>0.7661732</v>
      </c>
      <c r="G1213">
        <v>0.69447930000000002</v>
      </c>
      <c r="H1213">
        <v>0.66511109999999996</v>
      </c>
      <c r="I1213">
        <v>80.930000000000007</v>
      </c>
      <c r="J1213">
        <v>-0.1073962</v>
      </c>
      <c r="K1213">
        <v>-8.6303000000000005E-2</v>
      </c>
      <c r="L1213" s="1">
        <v>-7.1693900000000005E-2</v>
      </c>
      <c r="M1213" s="1">
        <v>-5.7084799999999998E-2</v>
      </c>
      <c r="N1213">
        <v>-3.5991599999999999E-2</v>
      </c>
      <c r="O1213">
        <v>-0.13676440000000001</v>
      </c>
      <c r="P1213">
        <v>-0.1156712</v>
      </c>
      <c r="Q1213">
        <v>-0.1010621</v>
      </c>
      <c r="R1213">
        <v>-8.6453000000000002E-2</v>
      </c>
      <c r="S1213">
        <v>-6.5359899999999999E-2</v>
      </c>
      <c r="T1213">
        <v>14</v>
      </c>
      <c r="U1213">
        <v>17</v>
      </c>
    </row>
    <row r="1214" spans="1:21">
      <c r="A1214" s="12">
        <v>41522</v>
      </c>
      <c r="B1214" s="13">
        <v>21</v>
      </c>
      <c r="C1214" t="s">
        <v>38</v>
      </c>
      <c r="D1214" t="s">
        <v>35</v>
      </c>
      <c r="E1214" t="str">
        <f t="shared" si="18"/>
        <v>4152221Average Per DeviceAll</v>
      </c>
      <c r="F1214">
        <v>2.5143550000000001</v>
      </c>
      <c r="G1214">
        <v>2.343213</v>
      </c>
      <c r="H1214">
        <v>2.2600440000000002</v>
      </c>
      <c r="I1214">
        <v>78.512200000000007</v>
      </c>
      <c r="J1214">
        <v>-0.28952329999999998</v>
      </c>
      <c r="K1214">
        <v>-0.219583</v>
      </c>
      <c r="L1214" s="1">
        <v>-0.17114260000000001</v>
      </c>
      <c r="M1214" s="1">
        <v>-0.1227022</v>
      </c>
      <c r="N1214">
        <v>-5.27619E-2</v>
      </c>
      <c r="O1214">
        <v>-0.37269200000000002</v>
      </c>
      <c r="P1214">
        <v>-0.30275170000000001</v>
      </c>
      <c r="Q1214">
        <v>-0.25431130000000002</v>
      </c>
      <c r="R1214">
        <v>-0.2058709</v>
      </c>
      <c r="S1214">
        <v>-0.13593060000000001</v>
      </c>
      <c r="T1214">
        <v>14</v>
      </c>
      <c r="U1214">
        <v>17</v>
      </c>
    </row>
    <row r="1215" spans="1:21">
      <c r="A1215" s="12">
        <v>41522</v>
      </c>
      <c r="B1215" s="13">
        <v>21</v>
      </c>
      <c r="C1215" t="s">
        <v>37</v>
      </c>
      <c r="D1215" t="s">
        <v>35</v>
      </c>
      <c r="E1215" t="str">
        <f t="shared" si="18"/>
        <v>4152221Average Per PremiseAll</v>
      </c>
      <c r="F1215">
        <v>2.8314339999999998</v>
      </c>
      <c r="G1215">
        <v>2.6614200000000001</v>
      </c>
      <c r="H1215">
        <v>2.536835</v>
      </c>
      <c r="I1215">
        <v>78.512200000000007</v>
      </c>
      <c r="J1215">
        <v>-0.30674449999999998</v>
      </c>
      <c r="K1215">
        <v>-0.2259631</v>
      </c>
      <c r="L1215" s="1">
        <v>-0.1700141</v>
      </c>
      <c r="M1215" s="1">
        <v>-0.11406520000000001</v>
      </c>
      <c r="N1215">
        <v>-3.3283800000000002E-2</v>
      </c>
      <c r="O1215">
        <v>-0.43132959999999998</v>
      </c>
      <c r="P1215">
        <v>-0.35054819999999998</v>
      </c>
      <c r="Q1215">
        <v>-0.29459930000000001</v>
      </c>
      <c r="R1215">
        <v>-0.23865040000000001</v>
      </c>
      <c r="S1215">
        <v>-0.15786900000000001</v>
      </c>
      <c r="T1215">
        <v>14</v>
      </c>
      <c r="U1215">
        <v>17</v>
      </c>
    </row>
    <row r="1216" spans="1:21">
      <c r="A1216" s="12">
        <v>41522</v>
      </c>
      <c r="B1216" s="13">
        <v>21</v>
      </c>
      <c r="C1216" t="s">
        <v>39</v>
      </c>
      <c r="D1216" t="s">
        <v>35</v>
      </c>
      <c r="E1216" t="str">
        <f t="shared" si="18"/>
        <v>4152221Average Per TonAll</v>
      </c>
      <c r="F1216">
        <v>0.7075553</v>
      </c>
      <c r="G1216">
        <v>0.66333799999999998</v>
      </c>
      <c r="H1216">
        <v>0.63528669999999998</v>
      </c>
      <c r="I1216">
        <v>78.512200000000007</v>
      </c>
      <c r="J1216">
        <v>-7.6874499999999998E-2</v>
      </c>
      <c r="K1216">
        <v>-5.7580300000000001E-2</v>
      </c>
      <c r="L1216" s="1">
        <v>-4.4217300000000001E-2</v>
      </c>
      <c r="M1216" s="1">
        <v>-3.0854199999999998E-2</v>
      </c>
      <c r="N1216">
        <v>-1.15601E-2</v>
      </c>
      <c r="O1216">
        <v>-0.1049258</v>
      </c>
      <c r="P1216">
        <v>-8.5631700000000005E-2</v>
      </c>
      <c r="Q1216">
        <v>-7.2268600000000002E-2</v>
      </c>
      <c r="R1216">
        <v>-5.89055E-2</v>
      </c>
      <c r="S1216">
        <v>-3.9611399999999998E-2</v>
      </c>
      <c r="T1216">
        <v>14</v>
      </c>
      <c r="U1216">
        <v>17</v>
      </c>
    </row>
    <row r="1217" spans="1:21">
      <c r="A1217" s="12">
        <v>41522</v>
      </c>
      <c r="B1217" s="13">
        <v>22</v>
      </c>
      <c r="C1217" t="s">
        <v>38</v>
      </c>
      <c r="D1217" t="s">
        <v>35</v>
      </c>
      <c r="E1217" t="str">
        <f t="shared" si="18"/>
        <v>4152222Average Per DeviceAll</v>
      </c>
      <c r="F1217">
        <v>2.2174849999999999</v>
      </c>
      <c r="G1217">
        <v>2.0005160000000002</v>
      </c>
      <c r="H1217">
        <v>1.9295100000000001</v>
      </c>
      <c r="I1217">
        <v>75.845200000000006</v>
      </c>
      <c r="J1217">
        <v>-0.3257274</v>
      </c>
      <c r="K1217">
        <v>-0.2614725</v>
      </c>
      <c r="L1217" s="1">
        <v>-0.21696969999999999</v>
      </c>
      <c r="M1217" s="1">
        <v>-0.17246700000000001</v>
      </c>
      <c r="N1217">
        <v>-0.10821210000000001</v>
      </c>
      <c r="O1217">
        <v>-0.39673269999999999</v>
      </c>
      <c r="P1217">
        <v>-0.33247779999999999</v>
      </c>
      <c r="Q1217">
        <v>-0.28797509999999998</v>
      </c>
      <c r="R1217">
        <v>-0.2434723</v>
      </c>
      <c r="S1217">
        <v>-0.1792174</v>
      </c>
      <c r="T1217">
        <v>14</v>
      </c>
      <c r="U1217">
        <v>17</v>
      </c>
    </row>
    <row r="1218" spans="1:21">
      <c r="A1218" s="12">
        <v>41522</v>
      </c>
      <c r="B1218" s="13">
        <v>22</v>
      </c>
      <c r="C1218" t="s">
        <v>37</v>
      </c>
      <c r="D1218" t="s">
        <v>35</v>
      </c>
      <c r="E1218" t="str">
        <f t="shared" si="18"/>
        <v>4152222Average Per PremiseAll</v>
      </c>
      <c r="F1218">
        <v>2.520505</v>
      </c>
      <c r="G1218">
        <v>2.2696290000000001</v>
      </c>
      <c r="H1218">
        <v>2.1633840000000002</v>
      </c>
      <c r="I1218">
        <v>75.845200000000006</v>
      </c>
      <c r="J1218">
        <v>-0.37775379999999997</v>
      </c>
      <c r="K1218">
        <v>-0.30279329999999999</v>
      </c>
      <c r="L1218" s="1">
        <v>-0.25087589999999999</v>
      </c>
      <c r="M1218" s="1">
        <v>-0.19895860000000001</v>
      </c>
      <c r="N1218">
        <v>-0.1239981</v>
      </c>
      <c r="O1218">
        <v>-0.4839986</v>
      </c>
      <c r="P1218">
        <v>-0.40903810000000002</v>
      </c>
      <c r="Q1218">
        <v>-0.35712080000000002</v>
      </c>
      <c r="R1218">
        <v>-0.30520340000000001</v>
      </c>
      <c r="S1218">
        <v>-0.230243</v>
      </c>
      <c r="T1218">
        <v>14</v>
      </c>
      <c r="U1218">
        <v>17</v>
      </c>
    </row>
    <row r="1219" spans="1:21">
      <c r="A1219" s="12">
        <v>41522</v>
      </c>
      <c r="B1219" s="13">
        <v>22</v>
      </c>
      <c r="C1219" t="s">
        <v>39</v>
      </c>
      <c r="D1219" t="s">
        <v>35</v>
      </c>
      <c r="E1219" t="str">
        <f t="shared" ref="E1219:E1282" si="19">CONCATENATE(A1219,B1219,C1219,D1219)</f>
        <v>4152222Average Per TonAll</v>
      </c>
      <c r="F1219">
        <v>0.62507349999999995</v>
      </c>
      <c r="G1219">
        <v>0.56244760000000005</v>
      </c>
      <c r="H1219">
        <v>0.53866270000000005</v>
      </c>
      <c r="I1219">
        <v>75.845200000000006</v>
      </c>
      <c r="J1219">
        <v>-9.2444100000000001E-2</v>
      </c>
      <c r="K1219">
        <v>-7.4827199999999996E-2</v>
      </c>
      <c r="L1219" s="1">
        <v>-6.2625899999999998E-2</v>
      </c>
      <c r="M1219" s="1">
        <v>-5.0424499999999997E-2</v>
      </c>
      <c r="N1219">
        <v>-3.2807700000000002E-2</v>
      </c>
      <c r="O1219">
        <v>-0.1162289</v>
      </c>
      <c r="P1219">
        <v>-9.8612099999999994E-2</v>
      </c>
      <c r="Q1219">
        <v>-8.6410799999999996E-2</v>
      </c>
      <c r="R1219">
        <v>-7.4209399999999995E-2</v>
      </c>
      <c r="S1219">
        <v>-5.65926E-2</v>
      </c>
      <c r="T1219">
        <v>14</v>
      </c>
      <c r="U1219">
        <v>17</v>
      </c>
    </row>
    <row r="1220" spans="1:21">
      <c r="A1220" s="12">
        <v>41522</v>
      </c>
      <c r="B1220" s="13">
        <v>23</v>
      </c>
      <c r="C1220" t="s">
        <v>38</v>
      </c>
      <c r="D1220" t="s">
        <v>35</v>
      </c>
      <c r="E1220" t="str">
        <f t="shared" si="19"/>
        <v>4152223Average Per DeviceAll</v>
      </c>
      <c r="F1220">
        <v>1.746909</v>
      </c>
      <c r="G1220">
        <v>1.6300790000000001</v>
      </c>
      <c r="H1220">
        <v>1.572222</v>
      </c>
      <c r="I1220">
        <v>74.005399999999995</v>
      </c>
      <c r="J1220">
        <v>-0.21219350000000001</v>
      </c>
      <c r="K1220">
        <v>-0.15585189999999999</v>
      </c>
      <c r="L1220" s="1">
        <v>-0.1168299</v>
      </c>
      <c r="M1220" s="1">
        <v>-7.7807899999999999E-2</v>
      </c>
      <c r="N1220">
        <v>-2.1466300000000001E-2</v>
      </c>
      <c r="O1220">
        <v>-0.27005059999999997</v>
      </c>
      <c r="P1220">
        <v>-0.21370900000000001</v>
      </c>
      <c r="Q1220">
        <v>-0.17468700000000001</v>
      </c>
      <c r="R1220">
        <v>-0.13566500000000001</v>
      </c>
      <c r="S1220">
        <v>-7.9323400000000002E-2</v>
      </c>
      <c r="T1220">
        <v>14</v>
      </c>
      <c r="U1220">
        <v>17</v>
      </c>
    </row>
    <row r="1221" spans="1:21">
      <c r="A1221" s="12">
        <v>41522</v>
      </c>
      <c r="B1221" s="13">
        <v>23</v>
      </c>
      <c r="C1221" t="s">
        <v>37</v>
      </c>
      <c r="D1221" t="s">
        <v>35</v>
      </c>
      <c r="E1221" t="str">
        <f t="shared" si="19"/>
        <v>4152223Average Per PremiseAll</v>
      </c>
      <c r="F1221">
        <v>2.0067020000000002</v>
      </c>
      <c r="G1221">
        <v>1.853559</v>
      </c>
      <c r="H1221">
        <v>1.766791</v>
      </c>
      <c r="I1221">
        <v>74.005399999999995</v>
      </c>
      <c r="J1221">
        <v>-0.26745219999999997</v>
      </c>
      <c r="K1221">
        <v>-0.1999177</v>
      </c>
      <c r="L1221" s="1">
        <v>-0.15314340000000001</v>
      </c>
      <c r="M1221" s="1">
        <v>-0.1063692</v>
      </c>
      <c r="N1221">
        <v>-3.8834599999999997E-2</v>
      </c>
      <c r="O1221">
        <v>-0.35422019999999999</v>
      </c>
      <c r="P1221">
        <v>-0.28668559999999998</v>
      </c>
      <c r="Q1221">
        <v>-0.23991129999999999</v>
      </c>
      <c r="R1221">
        <v>-0.19313710000000001</v>
      </c>
      <c r="S1221">
        <v>-0.12560250000000001</v>
      </c>
      <c r="T1221">
        <v>14</v>
      </c>
      <c r="U1221">
        <v>17</v>
      </c>
    </row>
    <row r="1222" spans="1:21">
      <c r="A1222" s="12">
        <v>41522</v>
      </c>
      <c r="B1222" s="13">
        <v>23</v>
      </c>
      <c r="C1222" t="s">
        <v>39</v>
      </c>
      <c r="D1222" t="s">
        <v>35</v>
      </c>
      <c r="E1222" t="str">
        <f t="shared" si="19"/>
        <v>4152223Average Per TonAll</v>
      </c>
      <c r="F1222">
        <v>0.49504860000000001</v>
      </c>
      <c r="G1222">
        <v>0.45827760000000001</v>
      </c>
      <c r="H1222">
        <v>0.43889790000000001</v>
      </c>
      <c r="I1222">
        <v>74.005399999999995</v>
      </c>
      <c r="J1222">
        <v>-6.3284999999999994E-2</v>
      </c>
      <c r="K1222">
        <v>-4.7620299999999997E-2</v>
      </c>
      <c r="L1222" s="1">
        <v>-3.6770999999999998E-2</v>
      </c>
      <c r="M1222" s="1">
        <v>-2.5921699999999999E-2</v>
      </c>
      <c r="N1222">
        <v>-1.0257E-2</v>
      </c>
      <c r="O1222">
        <v>-8.2664699999999994E-2</v>
      </c>
      <c r="P1222">
        <v>-6.7000000000000004E-2</v>
      </c>
      <c r="Q1222">
        <v>-5.6150699999999998E-2</v>
      </c>
      <c r="R1222">
        <v>-4.5301399999999999E-2</v>
      </c>
      <c r="S1222">
        <v>-2.9636699999999998E-2</v>
      </c>
      <c r="T1222">
        <v>14</v>
      </c>
      <c r="U1222">
        <v>17</v>
      </c>
    </row>
    <row r="1223" spans="1:21">
      <c r="A1223" s="12">
        <v>41522</v>
      </c>
      <c r="B1223" s="13">
        <v>24</v>
      </c>
      <c r="C1223" t="s">
        <v>38</v>
      </c>
      <c r="D1223" t="s">
        <v>35</v>
      </c>
      <c r="E1223" t="str">
        <f t="shared" si="19"/>
        <v>4152224Average Per DeviceAll</v>
      </c>
      <c r="F1223">
        <v>1.3584529999999999</v>
      </c>
      <c r="G1223">
        <v>1.3228489999999999</v>
      </c>
      <c r="H1223">
        <v>1.2758959999999999</v>
      </c>
      <c r="I1223">
        <v>72.3215</v>
      </c>
      <c r="J1223">
        <v>-0.11889710000000001</v>
      </c>
      <c r="K1223">
        <v>-6.9687100000000002E-2</v>
      </c>
      <c r="L1223" s="1">
        <v>-3.5604400000000001E-2</v>
      </c>
      <c r="M1223" s="1">
        <v>-1.5215999999999999E-3</v>
      </c>
      <c r="N1223">
        <v>4.7688399999999999E-2</v>
      </c>
      <c r="O1223">
        <v>-0.16584960000000001</v>
      </c>
      <c r="P1223">
        <v>-0.1166396</v>
      </c>
      <c r="Q1223">
        <v>-8.25568E-2</v>
      </c>
      <c r="R1223">
        <v>-4.8474099999999999E-2</v>
      </c>
      <c r="S1223">
        <v>7.3590000000000005E-4</v>
      </c>
      <c r="T1223">
        <v>14</v>
      </c>
      <c r="U1223">
        <v>17</v>
      </c>
    </row>
    <row r="1224" spans="1:21">
      <c r="A1224" s="12">
        <v>41522</v>
      </c>
      <c r="B1224" s="13">
        <v>24</v>
      </c>
      <c r="C1224" t="s">
        <v>37</v>
      </c>
      <c r="D1224" t="s">
        <v>35</v>
      </c>
      <c r="E1224" t="str">
        <f t="shared" si="19"/>
        <v>4152224Average Per PremiseAll</v>
      </c>
      <c r="F1224">
        <v>1.5663560000000001</v>
      </c>
      <c r="G1224">
        <v>1.515852</v>
      </c>
      <c r="H1224">
        <v>1.444893</v>
      </c>
      <c r="I1224">
        <v>72.3215</v>
      </c>
      <c r="J1224">
        <v>-0.14988180000000001</v>
      </c>
      <c r="K1224">
        <v>-9.1168600000000002E-2</v>
      </c>
      <c r="L1224" s="1">
        <v>-5.0504100000000003E-2</v>
      </c>
      <c r="M1224" s="1">
        <v>-9.8394999999999993E-3</v>
      </c>
      <c r="N1224">
        <v>4.8873600000000003E-2</v>
      </c>
      <c r="O1224">
        <v>-0.22084110000000001</v>
      </c>
      <c r="P1224">
        <v>-0.16212799999999999</v>
      </c>
      <c r="Q1224">
        <v>-0.1214634</v>
      </c>
      <c r="R1224">
        <v>-8.0798900000000007E-2</v>
      </c>
      <c r="S1224">
        <v>-2.20857E-2</v>
      </c>
      <c r="T1224">
        <v>14</v>
      </c>
      <c r="U1224">
        <v>17</v>
      </c>
    </row>
    <row r="1225" spans="1:21">
      <c r="A1225" s="12">
        <v>41522</v>
      </c>
      <c r="B1225" s="13">
        <v>24</v>
      </c>
      <c r="C1225" t="s">
        <v>39</v>
      </c>
      <c r="D1225" t="s">
        <v>35</v>
      </c>
      <c r="E1225" t="str">
        <f t="shared" si="19"/>
        <v>4152224Average Per TonAll</v>
      </c>
      <c r="F1225">
        <v>0.38495600000000002</v>
      </c>
      <c r="G1225">
        <v>0.3753956</v>
      </c>
      <c r="H1225">
        <v>0.35952079999999997</v>
      </c>
      <c r="I1225">
        <v>72.3215</v>
      </c>
      <c r="J1225">
        <v>-3.34693E-2</v>
      </c>
      <c r="K1225">
        <v>-1.9343699999999998E-2</v>
      </c>
      <c r="L1225" s="1">
        <v>-9.5604000000000001E-3</v>
      </c>
      <c r="M1225" s="1">
        <v>2.229E-4</v>
      </c>
      <c r="N1225">
        <v>1.43485E-2</v>
      </c>
      <c r="O1225">
        <v>-4.9343999999999999E-2</v>
      </c>
      <c r="P1225">
        <v>-3.52185E-2</v>
      </c>
      <c r="Q1225">
        <v>-2.5435200000000002E-2</v>
      </c>
      <c r="R1225">
        <v>-1.56519E-2</v>
      </c>
      <c r="S1225">
        <v>-1.5263E-3</v>
      </c>
      <c r="T1225">
        <v>14</v>
      </c>
      <c r="U1225">
        <v>17</v>
      </c>
    </row>
    <row r="1226" spans="1:21">
      <c r="A1226" s="12">
        <v>41523</v>
      </c>
      <c r="B1226" s="13">
        <v>1</v>
      </c>
      <c r="C1226" t="s">
        <v>38</v>
      </c>
      <c r="D1226" t="s">
        <v>35</v>
      </c>
      <c r="E1226" t="str">
        <f t="shared" si="19"/>
        <v>415231Average Per DeviceAll</v>
      </c>
      <c r="F1226">
        <v>1.0873219999999999</v>
      </c>
      <c r="G1226">
        <v>1.119229</v>
      </c>
      <c r="H1226">
        <v>1.1083149999999999</v>
      </c>
      <c r="I1226">
        <v>71.4392</v>
      </c>
      <c r="J1226">
        <v>-4.2326799999999998E-2</v>
      </c>
      <c r="K1226">
        <v>1.5311000000000001E-3</v>
      </c>
      <c r="L1226" s="1">
        <v>3.1906999999999998E-2</v>
      </c>
      <c r="M1226" s="1">
        <v>6.2282799999999999E-2</v>
      </c>
      <c r="N1226">
        <v>0.1061407</v>
      </c>
      <c r="O1226">
        <v>-5.3240500000000003E-2</v>
      </c>
      <c r="P1226">
        <v>-9.3825999999999996E-3</v>
      </c>
      <c r="Q1226">
        <v>2.09932E-2</v>
      </c>
      <c r="R1226">
        <v>5.1369100000000001E-2</v>
      </c>
      <c r="S1226">
        <v>9.5227000000000006E-2</v>
      </c>
      <c r="T1226">
        <v>14</v>
      </c>
      <c r="U1226">
        <v>17</v>
      </c>
    </row>
    <row r="1227" spans="1:21">
      <c r="A1227" s="12">
        <v>41523</v>
      </c>
      <c r="B1227" s="13">
        <v>1</v>
      </c>
      <c r="C1227" t="s">
        <v>37</v>
      </c>
      <c r="D1227" t="s">
        <v>35</v>
      </c>
      <c r="E1227" t="str">
        <f t="shared" si="19"/>
        <v>415231Average Per PremiseAll</v>
      </c>
      <c r="F1227">
        <v>1.2499579999999999</v>
      </c>
      <c r="G1227">
        <v>1.282699</v>
      </c>
      <c r="H1227">
        <v>1.268383</v>
      </c>
      <c r="I1227">
        <v>71.4392</v>
      </c>
      <c r="J1227">
        <v>-5.4721100000000002E-2</v>
      </c>
      <c r="K1227">
        <v>-3.0477E-3</v>
      </c>
      <c r="L1227" s="1">
        <v>3.2741100000000002E-2</v>
      </c>
      <c r="M1227" s="1">
        <v>6.8529900000000005E-2</v>
      </c>
      <c r="N1227">
        <v>0.1202032</v>
      </c>
      <c r="O1227">
        <v>-6.9037000000000001E-2</v>
      </c>
      <c r="P1227">
        <v>-1.7363699999999999E-2</v>
      </c>
      <c r="Q1227">
        <v>1.84251E-2</v>
      </c>
      <c r="R1227">
        <v>5.4213900000000002E-2</v>
      </c>
      <c r="S1227">
        <v>0.1058873</v>
      </c>
      <c r="T1227">
        <v>14</v>
      </c>
      <c r="U1227">
        <v>17</v>
      </c>
    </row>
    <row r="1228" spans="1:21">
      <c r="A1228" s="12">
        <v>41523</v>
      </c>
      <c r="B1228" s="13">
        <v>1</v>
      </c>
      <c r="C1228" t="s">
        <v>39</v>
      </c>
      <c r="D1228" t="s">
        <v>35</v>
      </c>
      <c r="E1228" t="str">
        <f t="shared" si="19"/>
        <v>415231Average Per TonAll</v>
      </c>
      <c r="F1228">
        <v>0.31149739999999998</v>
      </c>
      <c r="G1228">
        <v>0.31576559999999998</v>
      </c>
      <c r="H1228">
        <v>0.31883020000000001</v>
      </c>
      <c r="I1228">
        <v>71.4392</v>
      </c>
      <c r="J1228">
        <v>-1.72579E-2</v>
      </c>
      <c r="K1228">
        <v>-4.5401E-3</v>
      </c>
      <c r="L1228" s="1">
        <v>4.2681000000000004E-3</v>
      </c>
      <c r="M1228" s="1">
        <v>1.30764E-2</v>
      </c>
      <c r="N1228">
        <v>2.57942E-2</v>
      </c>
      <c r="O1228">
        <v>-1.4193300000000001E-2</v>
      </c>
      <c r="P1228">
        <v>-1.4755E-3</v>
      </c>
      <c r="Q1228">
        <v>7.3328000000000004E-3</v>
      </c>
      <c r="R1228">
        <v>1.6141099999999999E-2</v>
      </c>
      <c r="S1228">
        <v>2.88588E-2</v>
      </c>
      <c r="T1228">
        <v>14</v>
      </c>
      <c r="U1228">
        <v>17</v>
      </c>
    </row>
    <row r="1229" spans="1:21">
      <c r="A1229" s="12">
        <v>41523</v>
      </c>
      <c r="B1229" s="13">
        <v>2</v>
      </c>
      <c r="C1229" t="s">
        <v>38</v>
      </c>
      <c r="D1229" t="s">
        <v>35</v>
      </c>
      <c r="E1229" t="str">
        <f t="shared" si="19"/>
        <v>415232Average Per DeviceAll</v>
      </c>
      <c r="F1229">
        <v>0.91443399999999997</v>
      </c>
      <c r="G1229">
        <v>0.92125009999999996</v>
      </c>
      <c r="H1229">
        <v>0.91226689999999999</v>
      </c>
      <c r="I1229">
        <v>71.423000000000002</v>
      </c>
      <c r="J1229">
        <v>-5.7325300000000003E-2</v>
      </c>
      <c r="K1229">
        <v>-1.9429999999999999E-2</v>
      </c>
      <c r="L1229" s="1">
        <v>6.8161000000000003E-3</v>
      </c>
      <c r="M1229" s="1">
        <v>3.30622E-2</v>
      </c>
      <c r="N1229">
        <v>7.0957400000000004E-2</v>
      </c>
      <c r="O1229">
        <v>-6.6308500000000006E-2</v>
      </c>
      <c r="P1229">
        <v>-2.8413299999999999E-2</v>
      </c>
      <c r="Q1229">
        <v>-2.1672000000000002E-3</v>
      </c>
      <c r="R1229">
        <v>2.4079E-2</v>
      </c>
      <c r="S1229">
        <v>6.19742E-2</v>
      </c>
      <c r="T1229">
        <v>14</v>
      </c>
      <c r="U1229">
        <v>17</v>
      </c>
    </row>
    <row r="1230" spans="1:21">
      <c r="A1230" s="12">
        <v>41523</v>
      </c>
      <c r="B1230" s="13">
        <v>2</v>
      </c>
      <c r="C1230" t="s">
        <v>37</v>
      </c>
      <c r="D1230" t="s">
        <v>35</v>
      </c>
      <c r="E1230" t="str">
        <f t="shared" si="19"/>
        <v>415232Average Per PremiseAll</v>
      </c>
      <c r="F1230">
        <v>1.0475350000000001</v>
      </c>
      <c r="G1230">
        <v>1.0506720000000001</v>
      </c>
      <c r="H1230">
        <v>1.0389459999999999</v>
      </c>
      <c r="I1230">
        <v>71.423000000000002</v>
      </c>
      <c r="J1230">
        <v>-7.1663000000000004E-2</v>
      </c>
      <c r="K1230">
        <v>-2.7470600000000001E-2</v>
      </c>
      <c r="L1230" s="1">
        <v>3.1369000000000002E-3</v>
      </c>
      <c r="M1230" s="1">
        <v>3.3744400000000001E-2</v>
      </c>
      <c r="N1230">
        <v>7.7936699999999998E-2</v>
      </c>
      <c r="O1230">
        <v>-8.3389400000000002E-2</v>
      </c>
      <c r="P1230">
        <v>-3.9197000000000003E-2</v>
      </c>
      <c r="Q1230">
        <v>-8.5894999999999999E-3</v>
      </c>
      <c r="R1230">
        <v>2.2017999999999999E-2</v>
      </c>
      <c r="S1230">
        <v>6.6210400000000003E-2</v>
      </c>
      <c r="T1230">
        <v>14</v>
      </c>
      <c r="U1230">
        <v>17</v>
      </c>
    </row>
    <row r="1231" spans="1:21">
      <c r="A1231" s="12">
        <v>41523</v>
      </c>
      <c r="B1231" s="13">
        <v>2</v>
      </c>
      <c r="C1231" t="s">
        <v>39</v>
      </c>
      <c r="D1231" t="s">
        <v>35</v>
      </c>
      <c r="E1231" t="str">
        <f t="shared" si="19"/>
        <v>415232Average Per TonAll</v>
      </c>
      <c r="F1231">
        <v>0.26336710000000002</v>
      </c>
      <c r="G1231">
        <v>0.25913000000000003</v>
      </c>
      <c r="H1231">
        <v>0.26164500000000002</v>
      </c>
      <c r="I1231">
        <v>71.423000000000002</v>
      </c>
      <c r="J1231">
        <v>-2.31232E-2</v>
      </c>
      <c r="K1231">
        <v>-1.1965099999999999E-2</v>
      </c>
      <c r="L1231" s="1">
        <v>-4.2370999999999997E-3</v>
      </c>
      <c r="M1231" s="1">
        <v>3.4908999999999999E-3</v>
      </c>
      <c r="N1231">
        <v>1.4648899999999999E-2</v>
      </c>
      <c r="O1231">
        <v>-2.06082E-2</v>
      </c>
      <c r="P1231">
        <v>-9.4502000000000006E-3</v>
      </c>
      <c r="Q1231">
        <v>-1.7221999999999999E-3</v>
      </c>
      <c r="R1231">
        <v>6.0058000000000004E-3</v>
      </c>
      <c r="S1231">
        <v>1.71638E-2</v>
      </c>
      <c r="T1231">
        <v>14</v>
      </c>
      <c r="U1231">
        <v>17</v>
      </c>
    </row>
    <row r="1232" spans="1:21">
      <c r="A1232" s="12">
        <v>41523</v>
      </c>
      <c r="B1232" s="13">
        <v>3</v>
      </c>
      <c r="C1232" t="s">
        <v>38</v>
      </c>
      <c r="D1232" t="s">
        <v>35</v>
      </c>
      <c r="E1232" t="str">
        <f t="shared" si="19"/>
        <v>415233Average Per DeviceAll</v>
      </c>
      <c r="F1232">
        <v>0.82678629999999997</v>
      </c>
      <c r="G1232">
        <v>0.82723599999999997</v>
      </c>
      <c r="H1232">
        <v>0.81916949999999999</v>
      </c>
      <c r="I1232">
        <v>70.3767</v>
      </c>
      <c r="J1232">
        <v>-5.7227899999999998E-2</v>
      </c>
      <c r="K1232">
        <v>-2.3151499999999998E-2</v>
      </c>
      <c r="L1232" s="1">
        <v>4.4969999999999998E-4</v>
      </c>
      <c r="M1232" s="1">
        <v>2.4050800000000001E-2</v>
      </c>
      <c r="N1232">
        <v>5.8127199999999997E-2</v>
      </c>
      <c r="O1232">
        <v>-6.52943E-2</v>
      </c>
      <c r="P1232">
        <v>-3.1217999999999999E-2</v>
      </c>
      <c r="Q1232">
        <v>-7.6168E-3</v>
      </c>
      <c r="R1232">
        <v>1.5984399999999999E-2</v>
      </c>
      <c r="S1232">
        <v>5.00607E-2</v>
      </c>
      <c r="T1232">
        <v>14</v>
      </c>
      <c r="U1232">
        <v>17</v>
      </c>
    </row>
    <row r="1233" spans="1:21">
      <c r="A1233" s="12">
        <v>41523</v>
      </c>
      <c r="B1233" s="13">
        <v>3</v>
      </c>
      <c r="C1233" t="s">
        <v>37</v>
      </c>
      <c r="D1233" t="s">
        <v>35</v>
      </c>
      <c r="E1233" t="str">
        <f t="shared" si="19"/>
        <v>415233Average Per PremiseAll</v>
      </c>
      <c r="F1233">
        <v>0.94036229999999998</v>
      </c>
      <c r="G1233">
        <v>0.94798119999999997</v>
      </c>
      <c r="H1233">
        <v>0.93740089999999998</v>
      </c>
      <c r="I1233">
        <v>70.3767</v>
      </c>
      <c r="J1233">
        <v>-5.9322800000000002E-2</v>
      </c>
      <c r="K1233">
        <v>-1.9773099999999998E-2</v>
      </c>
      <c r="L1233" s="1">
        <v>7.6188999999999996E-3</v>
      </c>
      <c r="M1233" s="1">
        <v>3.5010899999999998E-2</v>
      </c>
      <c r="N1233">
        <v>7.4560600000000005E-2</v>
      </c>
      <c r="O1233">
        <v>-6.9903099999999996E-2</v>
      </c>
      <c r="P1233">
        <v>-3.0353399999999999E-2</v>
      </c>
      <c r="Q1233">
        <v>-2.9613999999999999E-3</v>
      </c>
      <c r="R1233">
        <v>2.44306E-2</v>
      </c>
      <c r="S1233">
        <v>6.3980300000000004E-2</v>
      </c>
      <c r="T1233">
        <v>14</v>
      </c>
      <c r="U1233">
        <v>17</v>
      </c>
    </row>
    <row r="1234" spans="1:21">
      <c r="A1234" s="12">
        <v>41523</v>
      </c>
      <c r="B1234" s="13">
        <v>3</v>
      </c>
      <c r="C1234" t="s">
        <v>39</v>
      </c>
      <c r="D1234" t="s">
        <v>35</v>
      </c>
      <c r="E1234" t="str">
        <f t="shared" si="19"/>
        <v>415233Average Per TonAll</v>
      </c>
      <c r="F1234">
        <v>0.237756</v>
      </c>
      <c r="G1234">
        <v>0.2323798</v>
      </c>
      <c r="H1234">
        <v>0.23463519999999999</v>
      </c>
      <c r="I1234">
        <v>70.3767</v>
      </c>
      <c r="J1234">
        <v>-2.2358300000000001E-2</v>
      </c>
      <c r="K1234">
        <v>-1.23251E-2</v>
      </c>
      <c r="L1234" s="1">
        <v>-5.3761E-3</v>
      </c>
      <c r="M1234" s="1">
        <v>1.5728000000000001E-3</v>
      </c>
      <c r="N1234">
        <v>1.1606E-2</v>
      </c>
      <c r="O1234">
        <v>-2.0102999999999999E-2</v>
      </c>
      <c r="P1234">
        <v>-1.00698E-2</v>
      </c>
      <c r="Q1234">
        <v>-3.1208E-3</v>
      </c>
      <c r="R1234">
        <v>3.8281999999999999E-3</v>
      </c>
      <c r="S1234">
        <v>1.3861399999999999E-2</v>
      </c>
      <c r="T1234">
        <v>14</v>
      </c>
      <c r="U1234">
        <v>17</v>
      </c>
    </row>
    <row r="1235" spans="1:21">
      <c r="A1235" s="12">
        <v>41523</v>
      </c>
      <c r="B1235" s="13">
        <v>4</v>
      </c>
      <c r="C1235" t="s">
        <v>38</v>
      </c>
      <c r="D1235" t="s">
        <v>35</v>
      </c>
      <c r="E1235" t="str">
        <f t="shared" si="19"/>
        <v>415234Average Per DeviceAll</v>
      </c>
      <c r="F1235">
        <v>0.76741590000000004</v>
      </c>
      <c r="G1235">
        <v>0.76190959999999996</v>
      </c>
      <c r="H1235">
        <v>0.75448009999999999</v>
      </c>
      <c r="I1235">
        <v>70.368700000000004</v>
      </c>
      <c r="J1235">
        <v>-5.7826900000000001E-2</v>
      </c>
      <c r="K1235">
        <v>-2.6915399999999999E-2</v>
      </c>
      <c r="L1235" s="1">
        <v>-5.5063000000000004E-3</v>
      </c>
      <c r="M1235" s="1">
        <v>1.5902900000000001E-2</v>
      </c>
      <c r="N1235">
        <v>4.6814300000000003E-2</v>
      </c>
      <c r="O1235">
        <v>-6.5256400000000006E-2</v>
      </c>
      <c r="P1235">
        <v>-3.4344899999999998E-2</v>
      </c>
      <c r="Q1235">
        <v>-1.2935800000000001E-2</v>
      </c>
      <c r="R1235">
        <v>8.4734000000000007E-3</v>
      </c>
      <c r="S1235">
        <v>3.93849E-2</v>
      </c>
      <c r="T1235">
        <v>14</v>
      </c>
      <c r="U1235">
        <v>17</v>
      </c>
    </row>
    <row r="1236" spans="1:21">
      <c r="A1236" s="12">
        <v>41523</v>
      </c>
      <c r="B1236" s="13">
        <v>4</v>
      </c>
      <c r="C1236" t="s">
        <v>37</v>
      </c>
      <c r="D1236" t="s">
        <v>35</v>
      </c>
      <c r="E1236" t="str">
        <f t="shared" si="19"/>
        <v>415234Average Per PremiseAll</v>
      </c>
      <c r="F1236">
        <v>0.87017290000000003</v>
      </c>
      <c r="G1236">
        <v>0.86971120000000002</v>
      </c>
      <c r="H1236">
        <v>0.8600044</v>
      </c>
      <c r="I1236">
        <v>70.368700000000004</v>
      </c>
      <c r="J1236">
        <v>-6.1385700000000001E-2</v>
      </c>
      <c r="K1236">
        <v>-2.5391299999999999E-2</v>
      </c>
      <c r="L1236" s="1">
        <v>-4.617E-4</v>
      </c>
      <c r="M1236" s="1">
        <v>2.4467900000000001E-2</v>
      </c>
      <c r="N1236">
        <v>6.0462299999999997E-2</v>
      </c>
      <c r="O1236">
        <v>-7.1092500000000003E-2</v>
      </c>
      <c r="P1236">
        <v>-3.50981E-2</v>
      </c>
      <c r="Q1236">
        <v>-1.0168399999999999E-2</v>
      </c>
      <c r="R1236">
        <v>1.47612E-2</v>
      </c>
      <c r="S1236">
        <v>5.0755599999999998E-2</v>
      </c>
      <c r="T1236">
        <v>14</v>
      </c>
      <c r="U1236">
        <v>17</v>
      </c>
    </row>
    <row r="1237" spans="1:21">
      <c r="A1237" s="12">
        <v>41523</v>
      </c>
      <c r="B1237" s="13">
        <v>4</v>
      </c>
      <c r="C1237" t="s">
        <v>39</v>
      </c>
      <c r="D1237" t="s">
        <v>35</v>
      </c>
      <c r="E1237" t="str">
        <f t="shared" si="19"/>
        <v>415234Average Per TonAll</v>
      </c>
      <c r="F1237">
        <v>0.22225529999999999</v>
      </c>
      <c r="G1237">
        <v>0.21565899999999999</v>
      </c>
      <c r="H1237">
        <v>0.2177521</v>
      </c>
      <c r="I1237">
        <v>70.368700000000004</v>
      </c>
      <c r="J1237">
        <v>-2.31693E-2</v>
      </c>
      <c r="K1237">
        <v>-1.33778E-2</v>
      </c>
      <c r="L1237" s="1">
        <v>-6.5963000000000003E-3</v>
      </c>
      <c r="M1237" s="1">
        <v>1.853E-4</v>
      </c>
      <c r="N1237">
        <v>9.9767999999999992E-3</v>
      </c>
      <c r="O1237">
        <v>-2.10762E-2</v>
      </c>
      <c r="P1237">
        <v>-1.1284799999999999E-2</v>
      </c>
      <c r="Q1237">
        <v>-4.5031999999999997E-3</v>
      </c>
      <c r="R1237">
        <v>2.2783E-3</v>
      </c>
      <c r="S1237">
        <v>1.20698E-2</v>
      </c>
      <c r="T1237">
        <v>14</v>
      </c>
      <c r="U1237">
        <v>17</v>
      </c>
    </row>
    <row r="1238" spans="1:21">
      <c r="A1238" s="12">
        <v>41523</v>
      </c>
      <c r="B1238" s="13">
        <v>5</v>
      </c>
      <c r="C1238" t="s">
        <v>38</v>
      </c>
      <c r="D1238" t="s">
        <v>35</v>
      </c>
      <c r="E1238" t="str">
        <f t="shared" si="19"/>
        <v>415235Average Per DeviceAll</v>
      </c>
      <c r="F1238">
        <v>0.70880200000000004</v>
      </c>
      <c r="G1238">
        <v>0.69021399999999999</v>
      </c>
      <c r="H1238">
        <v>0.68348359999999997</v>
      </c>
      <c r="I1238">
        <v>70.820899999999995</v>
      </c>
      <c r="J1238">
        <v>-6.1775700000000003E-2</v>
      </c>
      <c r="K1238">
        <v>-3.6260100000000003E-2</v>
      </c>
      <c r="L1238" s="1">
        <v>-1.85881E-2</v>
      </c>
      <c r="M1238" s="1">
        <v>-9.1600000000000004E-4</v>
      </c>
      <c r="N1238">
        <v>2.4599599999999999E-2</v>
      </c>
      <c r="O1238">
        <v>-6.85061E-2</v>
      </c>
      <c r="P1238">
        <v>-4.2990500000000001E-2</v>
      </c>
      <c r="Q1238">
        <v>-2.5318400000000001E-2</v>
      </c>
      <c r="R1238" s="31">
        <v>-7.6464000000000002E-3</v>
      </c>
      <c r="S1238">
        <v>1.7869199999999998E-2</v>
      </c>
      <c r="T1238">
        <v>14</v>
      </c>
      <c r="U1238">
        <v>17</v>
      </c>
    </row>
    <row r="1239" spans="1:21">
      <c r="A1239" s="12">
        <v>41523</v>
      </c>
      <c r="B1239" s="13">
        <v>5</v>
      </c>
      <c r="C1239" t="s">
        <v>37</v>
      </c>
      <c r="D1239" t="s">
        <v>35</v>
      </c>
      <c r="E1239" t="str">
        <f t="shared" si="19"/>
        <v>415235Average Per PremiseAll</v>
      </c>
      <c r="F1239">
        <v>0.80898360000000002</v>
      </c>
      <c r="G1239">
        <v>0.79081959999999996</v>
      </c>
      <c r="H1239">
        <v>0.78199339999999995</v>
      </c>
      <c r="I1239">
        <v>70.820899999999995</v>
      </c>
      <c r="J1239">
        <v>-7.1160600000000004E-2</v>
      </c>
      <c r="K1239">
        <v>-3.9849700000000002E-2</v>
      </c>
      <c r="L1239" s="1">
        <v>-1.81639E-2</v>
      </c>
      <c r="M1239" s="1">
        <v>3.5219000000000001E-3</v>
      </c>
      <c r="N1239">
        <v>3.4832799999999997E-2</v>
      </c>
      <c r="O1239">
        <v>-7.9986799999999997E-2</v>
      </c>
      <c r="P1239">
        <v>-4.8675900000000001E-2</v>
      </c>
      <c r="Q1239">
        <v>-2.69901E-2</v>
      </c>
      <c r="R1239">
        <v>-5.3042999999999996E-3</v>
      </c>
      <c r="S1239">
        <v>2.6006600000000001E-2</v>
      </c>
      <c r="T1239">
        <v>14</v>
      </c>
      <c r="U1239">
        <v>17</v>
      </c>
    </row>
    <row r="1240" spans="1:21">
      <c r="A1240" s="12">
        <v>41523</v>
      </c>
      <c r="B1240" s="13">
        <v>5</v>
      </c>
      <c r="C1240" t="s">
        <v>39</v>
      </c>
      <c r="D1240" t="s">
        <v>35</v>
      </c>
      <c r="E1240" t="str">
        <f t="shared" si="19"/>
        <v>415235Average Per TonAll</v>
      </c>
      <c r="F1240">
        <v>0.20377809999999999</v>
      </c>
      <c r="G1240">
        <v>0.19779959999999999</v>
      </c>
      <c r="H1240">
        <v>0.19971929999999999</v>
      </c>
      <c r="I1240">
        <v>70.820899999999995</v>
      </c>
      <c r="J1240">
        <v>-1.96087E-2</v>
      </c>
      <c r="K1240">
        <v>-1.1555899999999999E-2</v>
      </c>
      <c r="L1240" s="1">
        <v>-5.9785000000000003E-3</v>
      </c>
      <c r="M1240" s="1">
        <v>-4.0109999999999999E-4</v>
      </c>
      <c r="N1240">
        <v>7.6517E-3</v>
      </c>
      <c r="O1240">
        <v>-1.7689E-2</v>
      </c>
      <c r="P1240">
        <v>-9.6360999999999999E-3</v>
      </c>
      <c r="Q1240">
        <v>-4.0587000000000002E-3</v>
      </c>
      <c r="R1240">
        <v>1.5185999999999999E-3</v>
      </c>
      <c r="S1240">
        <v>9.5715000000000001E-3</v>
      </c>
      <c r="T1240">
        <v>14</v>
      </c>
      <c r="U1240">
        <v>17</v>
      </c>
    </row>
    <row r="1241" spans="1:21">
      <c r="A1241" s="12">
        <v>41523</v>
      </c>
      <c r="B1241" s="13">
        <v>6</v>
      </c>
      <c r="C1241" t="s">
        <v>38</v>
      </c>
      <c r="D1241" t="s">
        <v>35</v>
      </c>
      <c r="E1241" t="str">
        <f t="shared" si="19"/>
        <v>415236Average Per DeviceAll</v>
      </c>
      <c r="F1241">
        <v>0.73398149999999995</v>
      </c>
      <c r="G1241">
        <v>0.75655720000000004</v>
      </c>
      <c r="H1241">
        <v>0.74917990000000001</v>
      </c>
      <c r="I1241">
        <v>72.238699999999994</v>
      </c>
      <c r="J1241">
        <v>-2.3271099999999999E-2</v>
      </c>
      <c r="K1241">
        <v>3.8154999999999999E-3</v>
      </c>
      <c r="L1241" s="1">
        <v>2.2575700000000001E-2</v>
      </c>
      <c r="M1241" s="1">
        <v>4.1335799999999999E-2</v>
      </c>
      <c r="N1241">
        <v>6.8422499999999997E-2</v>
      </c>
      <c r="O1241">
        <v>-3.0648399999999999E-2</v>
      </c>
      <c r="P1241">
        <v>-3.5617000000000001E-3</v>
      </c>
      <c r="Q1241">
        <v>1.5198400000000001E-2</v>
      </c>
      <c r="R1241">
        <v>3.3958500000000003E-2</v>
      </c>
      <c r="S1241">
        <v>6.1045200000000001E-2</v>
      </c>
      <c r="T1241">
        <v>14</v>
      </c>
      <c r="U1241">
        <v>17</v>
      </c>
    </row>
    <row r="1242" spans="1:21">
      <c r="A1242" s="12">
        <v>41523</v>
      </c>
      <c r="B1242" s="13">
        <v>6</v>
      </c>
      <c r="C1242" t="s">
        <v>37</v>
      </c>
      <c r="D1242" t="s">
        <v>35</v>
      </c>
      <c r="E1242" t="str">
        <f t="shared" si="19"/>
        <v>415236Average Per PremiseAll</v>
      </c>
      <c r="F1242">
        <v>0.82820179999999999</v>
      </c>
      <c r="G1242">
        <v>0.86954260000000005</v>
      </c>
      <c r="H1242">
        <v>0.85983779999999999</v>
      </c>
      <c r="I1242">
        <v>72.238699999999994</v>
      </c>
      <c r="J1242">
        <v>-1.48954E-2</v>
      </c>
      <c r="K1242">
        <v>1.8329399999999999E-2</v>
      </c>
      <c r="L1242" s="1">
        <v>4.1340799999999997E-2</v>
      </c>
      <c r="M1242" s="1">
        <v>6.4352099999999995E-2</v>
      </c>
      <c r="N1242">
        <v>9.7576899999999994E-2</v>
      </c>
      <c r="O1242">
        <v>-2.4600199999999999E-2</v>
      </c>
      <c r="P1242">
        <v>8.6245999999999996E-3</v>
      </c>
      <c r="Q1242">
        <v>3.1635900000000002E-2</v>
      </c>
      <c r="R1242">
        <v>5.4647300000000003E-2</v>
      </c>
      <c r="S1242">
        <v>8.7872099999999995E-2</v>
      </c>
      <c r="T1242">
        <v>14</v>
      </c>
      <c r="U1242">
        <v>17</v>
      </c>
    </row>
    <row r="1243" spans="1:21">
      <c r="A1243" s="12">
        <v>41523</v>
      </c>
      <c r="B1243" s="13">
        <v>6</v>
      </c>
      <c r="C1243" t="s">
        <v>39</v>
      </c>
      <c r="D1243" t="s">
        <v>35</v>
      </c>
      <c r="E1243" t="str">
        <f t="shared" si="19"/>
        <v>415236Average Per TonAll</v>
      </c>
      <c r="F1243">
        <v>0.21019489999999999</v>
      </c>
      <c r="G1243">
        <v>0.21503530000000001</v>
      </c>
      <c r="H1243">
        <v>0.21712229999999999</v>
      </c>
      <c r="I1243">
        <v>72.238699999999994</v>
      </c>
      <c r="J1243">
        <v>-9.1888999999999998E-3</v>
      </c>
      <c r="K1243">
        <v>-9.0030000000000004E-4</v>
      </c>
      <c r="L1243" s="1">
        <v>4.8403999999999999E-3</v>
      </c>
      <c r="M1243" s="1">
        <v>1.0581E-2</v>
      </c>
      <c r="N1243">
        <v>1.88696E-2</v>
      </c>
      <c r="O1243">
        <v>-7.1019000000000004E-3</v>
      </c>
      <c r="P1243">
        <v>1.1867E-3</v>
      </c>
      <c r="Q1243">
        <v>6.9274000000000002E-3</v>
      </c>
      <c r="R1243">
        <v>1.2668E-2</v>
      </c>
      <c r="S1243">
        <v>2.0956599999999999E-2</v>
      </c>
      <c r="T1243">
        <v>14</v>
      </c>
      <c r="U1243">
        <v>17</v>
      </c>
    </row>
    <row r="1244" spans="1:21">
      <c r="A1244" s="12">
        <v>41523</v>
      </c>
      <c r="B1244" s="13">
        <v>7</v>
      </c>
      <c r="C1244" t="s">
        <v>38</v>
      </c>
      <c r="D1244" t="s">
        <v>35</v>
      </c>
      <c r="E1244" t="str">
        <f t="shared" si="19"/>
        <v>415237Average Per DeviceAll</v>
      </c>
      <c r="F1244">
        <v>0.85566129999999996</v>
      </c>
      <c r="G1244">
        <v>0.87111510000000003</v>
      </c>
      <c r="H1244">
        <v>0.86262070000000002</v>
      </c>
      <c r="I1244">
        <v>73.323099999999997</v>
      </c>
      <c r="J1244">
        <v>-3.6402499999999997E-2</v>
      </c>
      <c r="K1244">
        <v>-5.7654000000000004E-3</v>
      </c>
      <c r="L1244" s="1">
        <v>1.54538E-2</v>
      </c>
      <c r="M1244" s="1">
        <v>3.6672999999999997E-2</v>
      </c>
      <c r="N1244">
        <v>6.7310099999999998E-2</v>
      </c>
      <c r="O1244">
        <v>-4.4896899999999997E-2</v>
      </c>
      <c r="P1244">
        <v>-1.42597E-2</v>
      </c>
      <c r="Q1244">
        <v>6.9594000000000001E-3</v>
      </c>
      <c r="R1244">
        <v>2.8178600000000002E-2</v>
      </c>
      <c r="S1244">
        <v>5.8815800000000001E-2</v>
      </c>
      <c r="T1244">
        <v>14</v>
      </c>
      <c r="U1244">
        <v>17</v>
      </c>
    </row>
    <row r="1245" spans="1:21">
      <c r="A1245" s="12">
        <v>41523</v>
      </c>
      <c r="B1245" s="13">
        <v>7</v>
      </c>
      <c r="C1245" t="s">
        <v>37</v>
      </c>
      <c r="D1245" t="s">
        <v>35</v>
      </c>
      <c r="E1245" t="str">
        <f t="shared" si="19"/>
        <v>415237Average Per PremiseAll</v>
      </c>
      <c r="F1245">
        <v>0.96435870000000001</v>
      </c>
      <c r="G1245">
        <v>0.98951389999999995</v>
      </c>
      <c r="H1245">
        <v>0.97847010000000001</v>
      </c>
      <c r="I1245">
        <v>73.323099999999997</v>
      </c>
      <c r="J1245">
        <v>-3.5716299999999999E-2</v>
      </c>
      <c r="K1245">
        <v>2.4709999999999999E-4</v>
      </c>
      <c r="L1245" s="1">
        <v>2.5155199999999999E-2</v>
      </c>
      <c r="M1245" s="1">
        <v>5.0063299999999998E-2</v>
      </c>
      <c r="N1245">
        <v>8.6026699999999998E-2</v>
      </c>
      <c r="O1245">
        <v>-4.6760200000000002E-2</v>
      </c>
      <c r="P1245">
        <v>-1.07968E-2</v>
      </c>
      <c r="Q1245">
        <v>1.41113E-2</v>
      </c>
      <c r="R1245">
        <v>3.9019499999999999E-2</v>
      </c>
      <c r="S1245">
        <v>7.4982900000000005E-2</v>
      </c>
      <c r="T1245">
        <v>14</v>
      </c>
      <c r="U1245">
        <v>17</v>
      </c>
    </row>
    <row r="1246" spans="1:21">
      <c r="A1246" s="12">
        <v>41523</v>
      </c>
      <c r="B1246" s="13">
        <v>7</v>
      </c>
      <c r="C1246" t="s">
        <v>39</v>
      </c>
      <c r="D1246" t="s">
        <v>35</v>
      </c>
      <c r="E1246" t="str">
        <f t="shared" si="19"/>
        <v>415237Average Per TonAll</v>
      </c>
      <c r="F1246">
        <v>0.24281150000000001</v>
      </c>
      <c r="G1246">
        <v>0.24810860000000001</v>
      </c>
      <c r="H1246">
        <v>0.25051669999999998</v>
      </c>
      <c r="I1246">
        <v>73.323099999999997</v>
      </c>
      <c r="J1246">
        <v>-9.6206E-3</v>
      </c>
      <c r="K1246">
        <v>-8.0710000000000005E-4</v>
      </c>
      <c r="L1246" s="1">
        <v>5.2972000000000002E-3</v>
      </c>
      <c r="M1246" s="1">
        <v>1.1401400000000001E-2</v>
      </c>
      <c r="N1246">
        <v>2.0214900000000001E-2</v>
      </c>
      <c r="O1246">
        <v>-7.2125999999999996E-3</v>
      </c>
      <c r="P1246">
        <v>1.6008999999999999E-3</v>
      </c>
      <c r="Q1246">
        <v>7.7051999999999997E-3</v>
      </c>
      <c r="R1246">
        <v>1.3809399999999999E-2</v>
      </c>
      <c r="S1246">
        <v>2.2622900000000001E-2</v>
      </c>
      <c r="T1246">
        <v>14</v>
      </c>
      <c r="U1246">
        <v>17</v>
      </c>
    </row>
    <row r="1247" spans="1:21">
      <c r="A1247" s="12">
        <v>41523</v>
      </c>
      <c r="B1247" s="13">
        <v>8</v>
      </c>
      <c r="C1247" t="s">
        <v>38</v>
      </c>
      <c r="D1247" t="s">
        <v>35</v>
      </c>
      <c r="E1247" t="str">
        <f t="shared" si="19"/>
        <v>415238Average Per DeviceAll</v>
      </c>
      <c r="F1247">
        <v>0.93903959999999997</v>
      </c>
      <c r="G1247">
        <v>0.93393159999999997</v>
      </c>
      <c r="H1247">
        <v>0.9248248</v>
      </c>
      <c r="I1247">
        <v>76.982500000000002</v>
      </c>
      <c r="J1247">
        <v>-6.2944700000000006E-2</v>
      </c>
      <c r="K1247">
        <v>-2.8774299999999999E-2</v>
      </c>
      <c r="L1247" s="1">
        <v>-5.1079999999999997E-3</v>
      </c>
      <c r="M1247" s="1">
        <v>1.85583E-2</v>
      </c>
      <c r="N1247">
        <v>5.2728700000000003E-2</v>
      </c>
      <c r="O1247">
        <v>-7.2051599999999993E-2</v>
      </c>
      <c r="P1247">
        <v>-3.7881199999999997E-2</v>
      </c>
      <c r="Q1247">
        <v>-1.4214900000000001E-2</v>
      </c>
      <c r="R1247">
        <v>9.4514999999999998E-3</v>
      </c>
      <c r="S1247">
        <v>4.3621899999999998E-2</v>
      </c>
      <c r="T1247">
        <v>14</v>
      </c>
      <c r="U1247">
        <v>17</v>
      </c>
    </row>
    <row r="1248" spans="1:21">
      <c r="A1248" s="12">
        <v>41523</v>
      </c>
      <c r="B1248" s="13">
        <v>8</v>
      </c>
      <c r="C1248" t="s">
        <v>37</v>
      </c>
      <c r="D1248" t="s">
        <v>35</v>
      </c>
      <c r="E1248" t="str">
        <f t="shared" si="19"/>
        <v>415238Average Per PremiseAll</v>
      </c>
      <c r="F1248">
        <v>1.0573779999999999</v>
      </c>
      <c r="G1248">
        <v>1.0558879999999999</v>
      </c>
      <c r="H1248">
        <v>1.044103</v>
      </c>
      <c r="I1248">
        <v>76.982500000000002</v>
      </c>
      <c r="J1248">
        <v>-6.7541699999999996E-2</v>
      </c>
      <c r="K1248">
        <v>-2.8518100000000001E-2</v>
      </c>
      <c r="L1248" s="1">
        <v>-1.4905000000000001E-3</v>
      </c>
      <c r="M1248" s="1">
        <v>2.55371E-2</v>
      </c>
      <c r="N1248">
        <v>6.4560699999999999E-2</v>
      </c>
      <c r="O1248">
        <v>-7.9326199999999999E-2</v>
      </c>
      <c r="P1248">
        <v>-4.0302600000000001E-2</v>
      </c>
      <c r="Q1248">
        <v>-1.3275E-2</v>
      </c>
      <c r="R1248">
        <v>1.37526E-2</v>
      </c>
      <c r="S1248">
        <v>5.2776200000000002E-2</v>
      </c>
      <c r="T1248">
        <v>14</v>
      </c>
      <c r="U1248">
        <v>17</v>
      </c>
    </row>
    <row r="1249" spans="1:21">
      <c r="A1249" s="12">
        <v>41523</v>
      </c>
      <c r="B1249" s="13">
        <v>8</v>
      </c>
      <c r="C1249" t="s">
        <v>39</v>
      </c>
      <c r="D1249" t="s">
        <v>35</v>
      </c>
      <c r="E1249" t="str">
        <f t="shared" si="19"/>
        <v>415238Average Per TonAll</v>
      </c>
      <c r="F1249">
        <v>0.26654299999999997</v>
      </c>
      <c r="G1249">
        <v>0.26523550000000001</v>
      </c>
      <c r="H1249">
        <v>0.26780979999999999</v>
      </c>
      <c r="I1249">
        <v>76.982500000000002</v>
      </c>
      <c r="J1249">
        <v>-1.7575E-2</v>
      </c>
      <c r="K1249">
        <v>-7.9640000000000006E-3</v>
      </c>
      <c r="L1249" s="1">
        <v>-1.3075000000000001E-3</v>
      </c>
      <c r="M1249" s="1">
        <v>5.3490999999999999E-3</v>
      </c>
      <c r="N1249">
        <v>1.49601E-2</v>
      </c>
      <c r="O1249">
        <v>-1.50008E-2</v>
      </c>
      <c r="P1249">
        <v>-5.3898000000000001E-3</v>
      </c>
      <c r="Q1249">
        <v>1.2666999999999999E-3</v>
      </c>
      <c r="R1249">
        <v>7.9232999999999994E-3</v>
      </c>
      <c r="S1249">
        <v>1.7534299999999999E-2</v>
      </c>
      <c r="T1249">
        <v>14</v>
      </c>
      <c r="U1249">
        <v>17</v>
      </c>
    </row>
    <row r="1250" spans="1:21">
      <c r="A1250" s="12">
        <v>41523</v>
      </c>
      <c r="B1250" s="13">
        <v>9</v>
      </c>
      <c r="C1250" t="s">
        <v>38</v>
      </c>
      <c r="D1250" t="s">
        <v>35</v>
      </c>
      <c r="E1250" t="str">
        <f t="shared" si="19"/>
        <v>415239Average Per DeviceAll</v>
      </c>
      <c r="F1250">
        <v>1.0452060000000001</v>
      </c>
      <c r="G1250">
        <v>1.0207630000000001</v>
      </c>
      <c r="H1250">
        <v>1.01081</v>
      </c>
      <c r="I1250">
        <v>81.907799999999995</v>
      </c>
      <c r="J1250">
        <v>-9.6270900000000006E-2</v>
      </c>
      <c r="K1250">
        <v>-5.3834300000000002E-2</v>
      </c>
      <c r="L1250" s="1">
        <v>-2.4442800000000001E-2</v>
      </c>
      <c r="M1250" s="1">
        <v>4.9487000000000003E-3</v>
      </c>
      <c r="N1250">
        <v>4.7385299999999998E-2</v>
      </c>
      <c r="O1250">
        <v>-0.1062245</v>
      </c>
      <c r="P1250">
        <v>-6.3787899999999995E-2</v>
      </c>
      <c r="Q1250">
        <v>-3.4396400000000001E-2</v>
      </c>
      <c r="R1250">
        <v>-5.0048999999999996E-3</v>
      </c>
      <c r="S1250">
        <v>3.7431699999999998E-2</v>
      </c>
      <c r="T1250">
        <v>14</v>
      </c>
      <c r="U1250">
        <v>17</v>
      </c>
    </row>
    <row r="1251" spans="1:21">
      <c r="A1251" s="12">
        <v>41523</v>
      </c>
      <c r="B1251" s="13">
        <v>9</v>
      </c>
      <c r="C1251" t="s">
        <v>37</v>
      </c>
      <c r="D1251" t="s">
        <v>35</v>
      </c>
      <c r="E1251" t="str">
        <f t="shared" si="19"/>
        <v>415239Average Per PremiseAll</v>
      </c>
      <c r="F1251">
        <v>1.1917070000000001</v>
      </c>
      <c r="G1251">
        <v>1.1574469999999999</v>
      </c>
      <c r="H1251">
        <v>1.1445289999999999</v>
      </c>
      <c r="I1251">
        <v>81.907799999999995</v>
      </c>
      <c r="J1251">
        <v>-0.12127590000000001</v>
      </c>
      <c r="K1251">
        <v>-6.9866200000000003E-2</v>
      </c>
      <c r="L1251" s="1">
        <v>-3.4259900000000003E-2</v>
      </c>
      <c r="M1251" s="1">
        <v>1.3462999999999999E-3</v>
      </c>
      <c r="N1251">
        <v>5.27561E-2</v>
      </c>
      <c r="O1251">
        <v>-0.13419400000000001</v>
      </c>
      <c r="P1251">
        <v>-8.2784300000000005E-2</v>
      </c>
      <c r="Q1251">
        <v>-4.7177999999999998E-2</v>
      </c>
      <c r="R1251">
        <v>-1.15718E-2</v>
      </c>
      <c r="S1251">
        <v>3.9837999999999998E-2</v>
      </c>
      <c r="T1251">
        <v>14</v>
      </c>
      <c r="U1251">
        <v>17</v>
      </c>
    </row>
    <row r="1252" spans="1:21">
      <c r="A1252" s="12">
        <v>41523</v>
      </c>
      <c r="B1252" s="13">
        <v>9</v>
      </c>
      <c r="C1252" t="s">
        <v>39</v>
      </c>
      <c r="D1252" t="s">
        <v>35</v>
      </c>
      <c r="E1252" t="str">
        <f t="shared" si="19"/>
        <v>415239Average Per TonAll</v>
      </c>
      <c r="F1252">
        <v>0.29602679999999998</v>
      </c>
      <c r="G1252">
        <v>0.2897499</v>
      </c>
      <c r="H1252">
        <v>0.29256199999999999</v>
      </c>
      <c r="I1252">
        <v>81.907799999999995</v>
      </c>
      <c r="J1252">
        <v>-2.6108699999999999E-2</v>
      </c>
      <c r="K1252">
        <v>-1.4391899999999999E-2</v>
      </c>
      <c r="L1252" s="1">
        <v>-6.2769000000000002E-3</v>
      </c>
      <c r="M1252" s="1">
        <v>1.8381000000000001E-3</v>
      </c>
      <c r="N1252">
        <v>1.3554800000000001E-2</v>
      </c>
      <c r="O1252">
        <v>-2.3296600000000001E-2</v>
      </c>
      <c r="P1252">
        <v>-1.1579799999999999E-2</v>
      </c>
      <c r="Q1252">
        <v>-3.4648000000000001E-3</v>
      </c>
      <c r="R1252">
        <v>4.6502000000000002E-3</v>
      </c>
      <c r="S1252">
        <v>1.6367E-2</v>
      </c>
      <c r="T1252">
        <v>14</v>
      </c>
      <c r="U1252">
        <v>17</v>
      </c>
    </row>
    <row r="1253" spans="1:21">
      <c r="A1253" s="12">
        <v>41523</v>
      </c>
      <c r="B1253" s="13">
        <v>10</v>
      </c>
      <c r="C1253" t="s">
        <v>38</v>
      </c>
      <c r="D1253" t="s">
        <v>35</v>
      </c>
      <c r="E1253" t="str">
        <f t="shared" si="19"/>
        <v>4152310Average Per DeviceAll</v>
      </c>
      <c r="F1253">
        <v>1.159902</v>
      </c>
      <c r="G1253">
        <v>1.119829</v>
      </c>
      <c r="H1253">
        <v>1.1089089999999999</v>
      </c>
      <c r="I1253">
        <v>86.197299999999998</v>
      </c>
      <c r="J1253">
        <v>-0.1223704</v>
      </c>
      <c r="K1253">
        <v>-7.37487E-2</v>
      </c>
      <c r="L1253" s="1">
        <v>-4.0073400000000002E-2</v>
      </c>
      <c r="M1253" s="1">
        <v>-6.3981000000000003E-3</v>
      </c>
      <c r="N1253">
        <v>4.22236E-2</v>
      </c>
      <c r="O1253">
        <v>-0.13328999999999999</v>
      </c>
      <c r="P1253">
        <v>-8.4668199999999999E-2</v>
      </c>
      <c r="Q1253">
        <v>-5.0992999999999997E-2</v>
      </c>
      <c r="R1253">
        <v>-1.7317699999999998E-2</v>
      </c>
      <c r="S1253">
        <v>3.1303999999999998E-2</v>
      </c>
      <c r="T1253">
        <v>14</v>
      </c>
      <c r="U1253">
        <v>17</v>
      </c>
    </row>
    <row r="1254" spans="1:21">
      <c r="A1254" s="12">
        <v>41523</v>
      </c>
      <c r="B1254" s="13">
        <v>10</v>
      </c>
      <c r="C1254" t="s">
        <v>37</v>
      </c>
      <c r="D1254" t="s">
        <v>35</v>
      </c>
      <c r="E1254" t="str">
        <f t="shared" si="19"/>
        <v>4152310Average Per PremiseAll</v>
      </c>
      <c r="F1254">
        <v>1.314878</v>
      </c>
      <c r="G1254">
        <v>1.260087</v>
      </c>
      <c r="H1254">
        <v>1.2460230000000001</v>
      </c>
      <c r="I1254">
        <v>86.197299999999998</v>
      </c>
      <c r="J1254">
        <v>-0.15049689999999999</v>
      </c>
      <c r="K1254">
        <v>-9.3952900000000006E-2</v>
      </c>
      <c r="L1254" s="1">
        <v>-5.4790699999999998E-2</v>
      </c>
      <c r="M1254" s="1">
        <v>-1.56285E-2</v>
      </c>
      <c r="N1254">
        <v>4.09155E-2</v>
      </c>
      <c r="O1254">
        <v>-0.1645605</v>
      </c>
      <c r="P1254">
        <v>-0.1080165</v>
      </c>
      <c r="Q1254">
        <v>-6.8854299999999993E-2</v>
      </c>
      <c r="R1254">
        <v>-2.9692099999999999E-2</v>
      </c>
      <c r="S1254">
        <v>2.6851900000000001E-2</v>
      </c>
      <c r="T1254">
        <v>14</v>
      </c>
      <c r="U1254">
        <v>17</v>
      </c>
    </row>
    <row r="1255" spans="1:21">
      <c r="A1255" s="12">
        <v>41523</v>
      </c>
      <c r="B1255" s="13">
        <v>10</v>
      </c>
      <c r="C1255" t="s">
        <v>39</v>
      </c>
      <c r="D1255" t="s">
        <v>35</v>
      </c>
      <c r="E1255" t="str">
        <f t="shared" si="19"/>
        <v>4152310Average Per TonAll</v>
      </c>
      <c r="F1255">
        <v>0.32945770000000002</v>
      </c>
      <c r="G1255">
        <v>0.31838660000000002</v>
      </c>
      <c r="H1255">
        <v>0.3214766</v>
      </c>
      <c r="I1255">
        <v>86.197299999999998</v>
      </c>
      <c r="J1255">
        <v>-3.4257299999999997E-2</v>
      </c>
      <c r="K1255">
        <v>-2.0558799999999999E-2</v>
      </c>
      <c r="L1255" s="1">
        <v>-1.10712E-2</v>
      </c>
      <c r="M1255" s="1">
        <v>-1.5835999999999999E-3</v>
      </c>
      <c r="N1255">
        <v>1.2115000000000001E-2</v>
      </c>
      <c r="O1255">
        <v>-3.1167199999999999E-2</v>
      </c>
      <c r="P1255">
        <v>-1.74687E-2</v>
      </c>
      <c r="Q1255">
        <v>-7.9810999999999997E-3</v>
      </c>
      <c r="R1255">
        <v>1.5065E-3</v>
      </c>
      <c r="S1255">
        <v>1.5205E-2</v>
      </c>
      <c r="T1255">
        <v>14</v>
      </c>
      <c r="U1255">
        <v>17</v>
      </c>
    </row>
    <row r="1256" spans="1:21">
      <c r="A1256" s="12">
        <v>41523</v>
      </c>
      <c r="B1256" s="13">
        <v>11</v>
      </c>
      <c r="C1256" t="s">
        <v>38</v>
      </c>
      <c r="D1256" t="s">
        <v>35</v>
      </c>
      <c r="E1256" t="str">
        <f t="shared" si="19"/>
        <v>4152311Average Per DeviceAll</v>
      </c>
      <c r="F1256">
        <v>1.2918540000000001</v>
      </c>
      <c r="G1256">
        <v>1.327734</v>
      </c>
      <c r="H1256">
        <v>1.3147869999999999</v>
      </c>
      <c r="I1256">
        <v>88.663399999999996</v>
      </c>
      <c r="J1256">
        <v>-5.8382400000000001E-2</v>
      </c>
      <c r="K1256">
        <v>-2.6917999999999998E-3</v>
      </c>
      <c r="L1256" s="1">
        <v>3.5879300000000003E-2</v>
      </c>
      <c r="M1256" s="1">
        <v>7.4450299999999997E-2</v>
      </c>
      <c r="N1256">
        <v>0.1301409</v>
      </c>
      <c r="O1256">
        <v>-7.1329299999999998E-2</v>
      </c>
      <c r="P1256">
        <v>-1.5638800000000001E-2</v>
      </c>
      <c r="Q1256">
        <v>2.2932299999999999E-2</v>
      </c>
      <c r="R1256">
        <v>6.15034E-2</v>
      </c>
      <c r="S1256">
        <v>0.1171939</v>
      </c>
      <c r="T1256">
        <v>14</v>
      </c>
      <c r="U1256">
        <v>17</v>
      </c>
    </row>
    <row r="1257" spans="1:21">
      <c r="A1257" s="12">
        <v>41523</v>
      </c>
      <c r="B1257" s="13">
        <v>11</v>
      </c>
      <c r="C1257" t="s">
        <v>37</v>
      </c>
      <c r="D1257" t="s">
        <v>35</v>
      </c>
      <c r="E1257" t="str">
        <f t="shared" si="19"/>
        <v>4152311Average Per PremiseAll</v>
      </c>
      <c r="F1257">
        <v>1.462224</v>
      </c>
      <c r="G1257">
        <v>1.4841530000000001</v>
      </c>
      <c r="H1257">
        <v>1.4675879999999999</v>
      </c>
      <c r="I1257">
        <v>88.663399999999996</v>
      </c>
      <c r="J1257">
        <v>-8.4546800000000005E-2</v>
      </c>
      <c r="K1257">
        <v>-2.164E-2</v>
      </c>
      <c r="L1257" s="1">
        <v>2.19291E-2</v>
      </c>
      <c r="M1257" s="1">
        <v>6.5498200000000006E-2</v>
      </c>
      <c r="N1257">
        <v>0.12840509999999999</v>
      </c>
      <c r="O1257">
        <v>-0.1011112</v>
      </c>
      <c r="P1257">
        <v>-3.8204299999999997E-2</v>
      </c>
      <c r="Q1257">
        <v>5.3648000000000003E-3</v>
      </c>
      <c r="R1257">
        <v>4.8933900000000002E-2</v>
      </c>
      <c r="S1257">
        <v>0.1118407</v>
      </c>
      <c r="T1257">
        <v>14</v>
      </c>
      <c r="U1257">
        <v>17</v>
      </c>
    </row>
    <row r="1258" spans="1:21">
      <c r="A1258" s="12">
        <v>41523</v>
      </c>
      <c r="B1258" s="13">
        <v>11</v>
      </c>
      <c r="C1258" t="s">
        <v>39</v>
      </c>
      <c r="D1258" t="s">
        <v>35</v>
      </c>
      <c r="E1258" t="str">
        <f t="shared" si="19"/>
        <v>4152311Average Per TonAll</v>
      </c>
      <c r="F1258">
        <v>0.37366139999999998</v>
      </c>
      <c r="G1258">
        <v>0.37646499999999999</v>
      </c>
      <c r="H1258">
        <v>0.38011879999999998</v>
      </c>
      <c r="I1258">
        <v>88.663399999999996</v>
      </c>
      <c r="J1258">
        <v>-2.4359800000000001E-2</v>
      </c>
      <c r="K1258">
        <v>-8.3114E-3</v>
      </c>
      <c r="L1258" s="1">
        <v>2.8037000000000001E-3</v>
      </c>
      <c r="M1258" s="1">
        <v>1.3918700000000001E-2</v>
      </c>
      <c r="N1258">
        <v>2.99671E-2</v>
      </c>
      <c r="O1258">
        <v>-2.0705999999999999E-2</v>
      </c>
      <c r="P1258">
        <v>-4.6576999999999999E-3</v>
      </c>
      <c r="Q1258">
        <v>6.4574000000000003E-3</v>
      </c>
      <c r="R1258">
        <v>1.7572500000000001E-2</v>
      </c>
      <c r="S1258">
        <v>3.3620900000000002E-2</v>
      </c>
      <c r="T1258">
        <v>14</v>
      </c>
      <c r="U1258">
        <v>17</v>
      </c>
    </row>
    <row r="1259" spans="1:21">
      <c r="A1259" s="12">
        <v>41523</v>
      </c>
      <c r="B1259" s="13">
        <v>12</v>
      </c>
      <c r="C1259" t="s">
        <v>38</v>
      </c>
      <c r="D1259" t="s">
        <v>35</v>
      </c>
      <c r="E1259" t="str">
        <f t="shared" si="19"/>
        <v>4152312Average Per DeviceAll</v>
      </c>
      <c r="F1259">
        <v>1.5368900000000001</v>
      </c>
      <c r="G1259">
        <v>1.5881700000000001</v>
      </c>
      <c r="H1259">
        <v>1.572684</v>
      </c>
      <c r="I1259">
        <v>90.111000000000004</v>
      </c>
      <c r="J1259">
        <v>-6.1116400000000001E-2</v>
      </c>
      <c r="K1259">
        <v>5.2883000000000001E-3</v>
      </c>
      <c r="L1259" s="1">
        <v>5.1279999999999999E-2</v>
      </c>
      <c r="M1259" s="1">
        <v>9.7271700000000003E-2</v>
      </c>
      <c r="N1259">
        <v>0.1636764</v>
      </c>
      <c r="O1259">
        <v>-7.6602900000000002E-2</v>
      </c>
      <c r="P1259">
        <v>-1.0198199999999999E-2</v>
      </c>
      <c r="Q1259">
        <v>3.5793499999999999E-2</v>
      </c>
      <c r="R1259">
        <v>8.1785200000000002E-2</v>
      </c>
      <c r="S1259">
        <v>0.14818999999999999</v>
      </c>
      <c r="T1259">
        <v>14</v>
      </c>
      <c r="U1259">
        <v>17</v>
      </c>
    </row>
    <row r="1260" spans="1:21">
      <c r="A1260" s="12">
        <v>41523</v>
      </c>
      <c r="B1260" s="13">
        <v>12</v>
      </c>
      <c r="C1260" t="s">
        <v>37</v>
      </c>
      <c r="D1260" t="s">
        <v>35</v>
      </c>
      <c r="E1260" t="str">
        <f t="shared" si="19"/>
        <v>4152312Average Per PremiseAll</v>
      </c>
      <c r="F1260">
        <v>1.7132339999999999</v>
      </c>
      <c r="G1260">
        <v>1.7703199999999999</v>
      </c>
      <c r="H1260">
        <v>1.750562</v>
      </c>
      <c r="I1260">
        <v>90.111000000000004</v>
      </c>
      <c r="J1260">
        <v>-6.5667199999999995E-2</v>
      </c>
      <c r="K1260">
        <v>6.8561999999999998E-3</v>
      </c>
      <c r="L1260" s="1">
        <v>5.70856E-2</v>
      </c>
      <c r="M1260" s="1">
        <v>0.1073151</v>
      </c>
      <c r="N1260">
        <v>0.17983850000000001</v>
      </c>
      <c r="O1260">
        <v>-8.5425399999999999E-2</v>
      </c>
      <c r="P1260">
        <v>-1.29021E-2</v>
      </c>
      <c r="Q1260">
        <v>3.7327399999999997E-2</v>
      </c>
      <c r="R1260">
        <v>8.7556899999999993E-2</v>
      </c>
      <c r="S1260">
        <v>0.16008020000000001</v>
      </c>
      <c r="T1260">
        <v>14</v>
      </c>
      <c r="U1260">
        <v>17</v>
      </c>
    </row>
    <row r="1261" spans="1:21">
      <c r="A1261" s="12">
        <v>41523</v>
      </c>
      <c r="B1261" s="13">
        <v>12</v>
      </c>
      <c r="C1261" t="s">
        <v>39</v>
      </c>
      <c r="D1261" t="s">
        <v>35</v>
      </c>
      <c r="E1261" t="str">
        <f t="shared" si="19"/>
        <v>4152312Average Per TonAll</v>
      </c>
      <c r="F1261">
        <v>0.440023</v>
      </c>
      <c r="G1261">
        <v>0.44826500000000002</v>
      </c>
      <c r="H1261">
        <v>0.45261560000000001</v>
      </c>
      <c r="I1261">
        <v>90.111000000000004</v>
      </c>
      <c r="J1261">
        <v>-2.3454599999999999E-2</v>
      </c>
      <c r="K1261">
        <v>-4.7280000000000004E-3</v>
      </c>
      <c r="L1261" s="1">
        <v>8.2418999999999999E-3</v>
      </c>
      <c r="M1261" s="1">
        <v>2.1211899999999999E-2</v>
      </c>
      <c r="N1261">
        <v>3.9938399999999999E-2</v>
      </c>
      <c r="O1261">
        <v>-1.9103999999999999E-2</v>
      </c>
      <c r="P1261">
        <v>-3.7740000000000001E-4</v>
      </c>
      <c r="Q1261">
        <v>1.25925E-2</v>
      </c>
      <c r="R1261">
        <v>2.5562499999999998E-2</v>
      </c>
      <c r="S1261">
        <v>4.4289000000000002E-2</v>
      </c>
      <c r="T1261">
        <v>14</v>
      </c>
      <c r="U1261">
        <v>17</v>
      </c>
    </row>
    <row r="1262" spans="1:21">
      <c r="A1262" s="12">
        <v>41523</v>
      </c>
      <c r="B1262" s="13">
        <v>13</v>
      </c>
      <c r="C1262" t="s">
        <v>38</v>
      </c>
      <c r="D1262" t="s">
        <v>35</v>
      </c>
      <c r="E1262" t="str">
        <f t="shared" si="19"/>
        <v>4152313Average Per DeviceAll</v>
      </c>
      <c r="F1262">
        <v>1.8031630000000001</v>
      </c>
      <c r="G1262">
        <v>1.820919</v>
      </c>
      <c r="H1262">
        <v>1.8031630000000001</v>
      </c>
      <c r="I1262">
        <v>90.954300000000003</v>
      </c>
      <c r="J1262">
        <v>-0.1056564</v>
      </c>
      <c r="K1262">
        <v>-3.2743300000000003E-2</v>
      </c>
      <c r="L1262" s="1">
        <v>1.7756000000000001E-2</v>
      </c>
      <c r="M1262" s="1">
        <v>6.8255300000000005E-2</v>
      </c>
      <c r="N1262">
        <v>0.1411683</v>
      </c>
      <c r="O1262">
        <v>-0.12341240000000001</v>
      </c>
      <c r="P1262">
        <v>-5.0499299999999997E-2</v>
      </c>
      <c r="Q1262">
        <v>0</v>
      </c>
      <c r="R1262">
        <v>5.0499299999999997E-2</v>
      </c>
      <c r="S1262">
        <v>0.12341240000000001</v>
      </c>
      <c r="T1262">
        <v>14</v>
      </c>
      <c r="U1262">
        <v>17</v>
      </c>
    </row>
    <row r="1263" spans="1:21">
      <c r="A1263" s="12">
        <v>41523</v>
      </c>
      <c r="B1263" s="13">
        <v>13</v>
      </c>
      <c r="C1263" t="s">
        <v>37</v>
      </c>
      <c r="D1263" t="s">
        <v>35</v>
      </c>
      <c r="E1263" t="str">
        <f t="shared" si="19"/>
        <v>4152313Average Per PremiseAll</v>
      </c>
      <c r="F1263">
        <v>2.0017420000000001</v>
      </c>
      <c r="G1263">
        <v>2.0243350000000002</v>
      </c>
      <c r="H1263">
        <v>2.0017420000000001</v>
      </c>
      <c r="I1263">
        <v>90.954300000000003</v>
      </c>
      <c r="J1263">
        <v>-0.1144853</v>
      </c>
      <c r="K1263">
        <v>-3.3498199999999999E-2</v>
      </c>
      <c r="L1263" s="1">
        <v>2.25933E-2</v>
      </c>
      <c r="M1263" s="1">
        <v>7.8684699999999996E-2</v>
      </c>
      <c r="N1263">
        <v>0.15967190000000001</v>
      </c>
      <c r="O1263">
        <v>-0.13707859999999999</v>
      </c>
      <c r="P1263">
        <v>-5.6091500000000002E-2</v>
      </c>
      <c r="Q1263">
        <v>0</v>
      </c>
      <c r="R1263">
        <v>5.6091500000000002E-2</v>
      </c>
      <c r="S1263">
        <v>0.13707859999999999</v>
      </c>
      <c r="T1263">
        <v>14</v>
      </c>
      <c r="U1263">
        <v>17</v>
      </c>
    </row>
    <row r="1264" spans="1:21">
      <c r="A1264" s="12">
        <v>41523</v>
      </c>
      <c r="B1264" s="13">
        <v>13</v>
      </c>
      <c r="C1264" t="s">
        <v>39</v>
      </c>
      <c r="D1264" t="s">
        <v>35</v>
      </c>
      <c r="E1264" t="str">
        <f t="shared" si="19"/>
        <v>4152313Average Per TonAll</v>
      </c>
      <c r="F1264">
        <v>0.51663329999999996</v>
      </c>
      <c r="G1264">
        <v>0.51166739999999999</v>
      </c>
      <c r="H1264">
        <v>0.51663329999999996</v>
      </c>
      <c r="I1264">
        <v>90.954300000000003</v>
      </c>
      <c r="J1264">
        <v>-3.9650999999999999E-2</v>
      </c>
      <c r="K1264">
        <v>-1.91588E-2</v>
      </c>
      <c r="L1264" s="1">
        <v>-4.9659999999999999E-3</v>
      </c>
      <c r="M1264" s="1">
        <v>9.2268999999999997E-3</v>
      </c>
      <c r="N1264">
        <v>2.9719099999999998E-2</v>
      </c>
      <c r="O1264">
        <v>-3.4685000000000001E-2</v>
      </c>
      <c r="P1264">
        <v>-1.41928E-2</v>
      </c>
      <c r="Q1264">
        <v>0</v>
      </c>
      <c r="R1264">
        <v>1.41928E-2</v>
      </c>
      <c r="S1264">
        <v>3.4685000000000001E-2</v>
      </c>
      <c r="T1264">
        <v>14</v>
      </c>
      <c r="U1264">
        <v>17</v>
      </c>
    </row>
    <row r="1265" spans="1:21">
      <c r="A1265" s="12">
        <v>41523</v>
      </c>
      <c r="B1265" s="13">
        <v>14</v>
      </c>
      <c r="C1265" t="s">
        <v>38</v>
      </c>
      <c r="D1265" t="s">
        <v>35</v>
      </c>
      <c r="E1265" t="str">
        <f t="shared" si="19"/>
        <v>4152314Average Per DeviceAll</v>
      </c>
      <c r="F1265">
        <v>1.468898</v>
      </c>
      <c r="G1265">
        <v>2.0127890000000002</v>
      </c>
      <c r="H1265">
        <v>1.9931620000000001</v>
      </c>
      <c r="I1265">
        <v>91.102999999999994</v>
      </c>
      <c r="J1265">
        <v>0.42564999999999997</v>
      </c>
      <c r="K1265">
        <v>0.4955077</v>
      </c>
      <c r="L1265" s="1">
        <v>0.54389100000000001</v>
      </c>
      <c r="M1265" s="1">
        <v>0.59227419999999997</v>
      </c>
      <c r="N1265">
        <v>0.6621319</v>
      </c>
      <c r="O1265">
        <v>0.40602310000000003</v>
      </c>
      <c r="P1265">
        <v>0.47588069999999999</v>
      </c>
      <c r="Q1265">
        <v>0.52426399999999995</v>
      </c>
      <c r="R1265">
        <v>0.57264720000000002</v>
      </c>
      <c r="S1265">
        <v>0.64250490000000005</v>
      </c>
      <c r="T1265">
        <v>14</v>
      </c>
      <c r="U1265">
        <v>17</v>
      </c>
    </row>
    <row r="1266" spans="1:21">
      <c r="A1266" s="12">
        <v>41523</v>
      </c>
      <c r="B1266" s="13">
        <v>14</v>
      </c>
      <c r="C1266" t="s">
        <v>37</v>
      </c>
      <c r="D1266" t="s">
        <v>35</v>
      </c>
      <c r="E1266" t="str">
        <f t="shared" si="19"/>
        <v>4152314Average Per PremiseAll</v>
      </c>
      <c r="F1266">
        <v>1.6381509999999999</v>
      </c>
      <c r="G1266">
        <v>2.2171970000000001</v>
      </c>
      <c r="H1266">
        <v>2.1924510000000001</v>
      </c>
      <c r="I1266">
        <v>91.102999999999994</v>
      </c>
      <c r="J1266">
        <v>0.44752629999999999</v>
      </c>
      <c r="K1266">
        <v>0.5252291</v>
      </c>
      <c r="L1266" s="1">
        <v>0.57904580000000005</v>
      </c>
      <c r="M1266" s="1">
        <v>0.63286240000000005</v>
      </c>
      <c r="N1266">
        <v>0.71056529999999996</v>
      </c>
      <c r="O1266">
        <v>0.42278060000000001</v>
      </c>
      <c r="P1266">
        <v>0.50048340000000002</v>
      </c>
      <c r="Q1266">
        <v>0.55430009999999996</v>
      </c>
      <c r="R1266">
        <v>0.60811669999999995</v>
      </c>
      <c r="S1266">
        <v>0.68581959999999997</v>
      </c>
      <c r="T1266">
        <v>14</v>
      </c>
      <c r="U1266">
        <v>17</v>
      </c>
    </row>
    <row r="1267" spans="1:21">
      <c r="A1267" s="12">
        <v>41523</v>
      </c>
      <c r="B1267" s="13">
        <v>14</v>
      </c>
      <c r="C1267" t="s">
        <v>39</v>
      </c>
      <c r="D1267" t="s">
        <v>35</v>
      </c>
      <c r="E1267" t="str">
        <f t="shared" si="19"/>
        <v>4152314Average Per TonAll</v>
      </c>
      <c r="F1267">
        <v>0.41989579999999999</v>
      </c>
      <c r="G1267">
        <v>0.56202319999999995</v>
      </c>
      <c r="H1267">
        <v>0.56747780000000003</v>
      </c>
      <c r="I1267">
        <v>91.102999999999994</v>
      </c>
      <c r="J1267">
        <v>0.1096255</v>
      </c>
      <c r="K1267">
        <v>0.1288279</v>
      </c>
      <c r="L1267" s="1">
        <v>0.14212739999999999</v>
      </c>
      <c r="M1267" s="1">
        <v>0.15542690000000001</v>
      </c>
      <c r="N1267">
        <v>0.17462929999999999</v>
      </c>
      <c r="O1267">
        <v>0.1150801</v>
      </c>
      <c r="P1267">
        <v>0.1342825</v>
      </c>
      <c r="Q1267">
        <v>0.14758199999999999</v>
      </c>
      <c r="R1267">
        <v>0.16088150000000001</v>
      </c>
      <c r="S1267">
        <v>0.18008389999999999</v>
      </c>
      <c r="T1267">
        <v>14</v>
      </c>
      <c r="U1267">
        <v>17</v>
      </c>
    </row>
    <row r="1268" spans="1:21">
      <c r="A1268" s="12">
        <v>41523</v>
      </c>
      <c r="B1268" s="13">
        <v>15</v>
      </c>
      <c r="C1268" t="s">
        <v>38</v>
      </c>
      <c r="D1268" t="s">
        <v>35</v>
      </c>
      <c r="E1268" t="str">
        <f t="shared" si="19"/>
        <v>4152315Average Per DeviceAll</v>
      </c>
      <c r="F1268">
        <v>1.4033979999999999</v>
      </c>
      <c r="G1268">
        <v>2.2614960000000002</v>
      </c>
      <c r="H1268">
        <v>2.2394440000000002</v>
      </c>
      <c r="I1268">
        <v>92.210899999999995</v>
      </c>
      <c r="J1268">
        <v>0.73752779999999996</v>
      </c>
      <c r="K1268">
        <v>0.80876150000000002</v>
      </c>
      <c r="L1268" s="1">
        <v>0.85809769999999996</v>
      </c>
      <c r="M1268" s="1">
        <v>0.90743390000000002</v>
      </c>
      <c r="N1268">
        <v>0.97866759999999997</v>
      </c>
      <c r="O1268">
        <v>0.71547570000000005</v>
      </c>
      <c r="P1268">
        <v>0.7867094</v>
      </c>
      <c r="Q1268">
        <v>0.83604560000000006</v>
      </c>
      <c r="R1268">
        <v>0.8853818</v>
      </c>
      <c r="S1268">
        <v>0.95661549999999995</v>
      </c>
      <c r="T1268">
        <v>14</v>
      </c>
      <c r="U1268">
        <v>17</v>
      </c>
    </row>
    <row r="1269" spans="1:21">
      <c r="A1269" s="12">
        <v>41523</v>
      </c>
      <c r="B1269" s="13">
        <v>15</v>
      </c>
      <c r="C1269" t="s">
        <v>37</v>
      </c>
      <c r="D1269" t="s">
        <v>35</v>
      </c>
      <c r="E1269" t="str">
        <f t="shared" si="19"/>
        <v>4152315Average Per PremiseAll</v>
      </c>
      <c r="F1269">
        <v>1.5814699999999999</v>
      </c>
      <c r="G1269">
        <v>2.5039419999999999</v>
      </c>
      <c r="H1269">
        <v>2.4759959999999999</v>
      </c>
      <c r="I1269">
        <v>92.210899999999995</v>
      </c>
      <c r="J1269">
        <v>0.78582580000000002</v>
      </c>
      <c r="K1269">
        <v>0.86655780000000004</v>
      </c>
      <c r="L1269" s="1">
        <v>0.92247259999999998</v>
      </c>
      <c r="M1269" s="1">
        <v>0.97838740000000002</v>
      </c>
      <c r="N1269">
        <v>1.0591189999999999</v>
      </c>
      <c r="O1269">
        <v>0.75787959999999999</v>
      </c>
      <c r="P1269">
        <v>0.83861160000000001</v>
      </c>
      <c r="Q1269">
        <v>0.89452640000000005</v>
      </c>
      <c r="R1269">
        <v>0.95044110000000004</v>
      </c>
      <c r="S1269">
        <v>1.0311729999999999</v>
      </c>
      <c r="T1269">
        <v>14</v>
      </c>
      <c r="U1269">
        <v>17</v>
      </c>
    </row>
    <row r="1270" spans="1:21">
      <c r="A1270" s="12">
        <v>41523</v>
      </c>
      <c r="B1270" s="13">
        <v>15</v>
      </c>
      <c r="C1270" t="s">
        <v>39</v>
      </c>
      <c r="D1270" t="s">
        <v>35</v>
      </c>
      <c r="E1270" t="str">
        <f t="shared" si="19"/>
        <v>4152315Average Per TonAll</v>
      </c>
      <c r="F1270">
        <v>0.40342260000000002</v>
      </c>
      <c r="G1270">
        <v>0.6312238</v>
      </c>
      <c r="H1270">
        <v>0.63735010000000003</v>
      </c>
      <c r="I1270">
        <v>92.210899999999995</v>
      </c>
      <c r="J1270">
        <v>0.19461719999999999</v>
      </c>
      <c r="K1270">
        <v>0.21422260000000001</v>
      </c>
      <c r="L1270" s="1">
        <v>0.22780120000000001</v>
      </c>
      <c r="M1270" s="1">
        <v>0.24137980000000001</v>
      </c>
      <c r="N1270">
        <v>0.26098519999999997</v>
      </c>
      <c r="O1270">
        <v>0.20074349999999999</v>
      </c>
      <c r="P1270">
        <v>0.22034889999999999</v>
      </c>
      <c r="Q1270">
        <v>0.23392750000000001</v>
      </c>
      <c r="R1270">
        <v>0.24750610000000001</v>
      </c>
      <c r="S1270">
        <v>0.2671115</v>
      </c>
      <c r="T1270">
        <v>14</v>
      </c>
      <c r="U1270">
        <v>17</v>
      </c>
    </row>
    <row r="1271" spans="1:21">
      <c r="A1271" s="12">
        <v>41523</v>
      </c>
      <c r="B1271" s="13">
        <v>16</v>
      </c>
      <c r="C1271" t="s">
        <v>38</v>
      </c>
      <c r="D1271" t="s">
        <v>35</v>
      </c>
      <c r="E1271" t="str">
        <f t="shared" si="19"/>
        <v>4152316Average Per DeviceAll</v>
      </c>
      <c r="F1271">
        <v>1.515498</v>
      </c>
      <c r="G1271">
        <v>2.5030890000000001</v>
      </c>
      <c r="H1271">
        <v>2.4786809999999999</v>
      </c>
      <c r="I1271">
        <v>93.703299999999999</v>
      </c>
      <c r="J1271">
        <v>0.86404029999999998</v>
      </c>
      <c r="K1271">
        <v>0.93703499999999995</v>
      </c>
      <c r="L1271" s="1">
        <v>0.98759090000000005</v>
      </c>
      <c r="M1271" s="1">
        <v>1.0381469999999999</v>
      </c>
      <c r="N1271">
        <v>1.1111420000000001</v>
      </c>
      <c r="O1271">
        <v>0.83963239999999995</v>
      </c>
      <c r="P1271">
        <v>0.91262710000000002</v>
      </c>
      <c r="Q1271">
        <v>0.96318300000000001</v>
      </c>
      <c r="R1271">
        <v>1.0137389999999999</v>
      </c>
      <c r="S1271">
        <v>1.0867340000000001</v>
      </c>
      <c r="T1271">
        <v>14</v>
      </c>
      <c r="U1271">
        <v>17</v>
      </c>
    </row>
    <row r="1272" spans="1:21">
      <c r="A1272" s="12">
        <v>41523</v>
      </c>
      <c r="B1272" s="13">
        <v>16</v>
      </c>
      <c r="C1272" t="s">
        <v>37</v>
      </c>
      <c r="D1272" t="s">
        <v>35</v>
      </c>
      <c r="E1272" t="str">
        <f t="shared" si="19"/>
        <v>4152316Average Per PremiseAll</v>
      </c>
      <c r="F1272">
        <v>1.707662</v>
      </c>
      <c r="G1272">
        <v>2.7705009999999999</v>
      </c>
      <c r="H1272">
        <v>2.7395800000000001</v>
      </c>
      <c r="I1272">
        <v>93.703299999999999</v>
      </c>
      <c r="J1272">
        <v>0.92233540000000003</v>
      </c>
      <c r="K1272">
        <v>1.0053460000000001</v>
      </c>
      <c r="L1272" s="1">
        <v>1.0628390000000001</v>
      </c>
      <c r="M1272" s="1">
        <v>1.1203320000000001</v>
      </c>
      <c r="N1272">
        <v>1.2033430000000001</v>
      </c>
      <c r="O1272">
        <v>0.89141420000000005</v>
      </c>
      <c r="P1272">
        <v>0.97442499999999999</v>
      </c>
      <c r="Q1272">
        <v>1.0319179999999999</v>
      </c>
      <c r="R1272">
        <v>1.0894109999999999</v>
      </c>
      <c r="S1272">
        <v>1.1724220000000001</v>
      </c>
      <c r="T1272">
        <v>14</v>
      </c>
      <c r="U1272">
        <v>17</v>
      </c>
    </row>
    <row r="1273" spans="1:21">
      <c r="A1273" s="12">
        <v>41523</v>
      </c>
      <c r="B1273" s="13">
        <v>16</v>
      </c>
      <c r="C1273" t="s">
        <v>39</v>
      </c>
      <c r="D1273" t="s">
        <v>35</v>
      </c>
      <c r="E1273" t="str">
        <f t="shared" si="19"/>
        <v>4152316Average Per TonAll</v>
      </c>
      <c r="F1273">
        <v>0.43452540000000001</v>
      </c>
      <c r="G1273">
        <v>0.69862040000000003</v>
      </c>
      <c r="H1273">
        <v>0.70540080000000005</v>
      </c>
      <c r="I1273">
        <v>93.703299999999999</v>
      </c>
      <c r="J1273">
        <v>0.23016010000000001</v>
      </c>
      <c r="K1273">
        <v>0.25020910000000002</v>
      </c>
      <c r="L1273" s="1">
        <v>0.26409500000000002</v>
      </c>
      <c r="M1273" s="1">
        <v>0.27798079999999997</v>
      </c>
      <c r="N1273">
        <v>0.29802980000000001</v>
      </c>
      <c r="O1273">
        <v>0.2369405</v>
      </c>
      <c r="P1273">
        <v>0.25698949999999998</v>
      </c>
      <c r="Q1273">
        <v>0.27087539999999999</v>
      </c>
      <c r="R1273">
        <v>0.28476119999999999</v>
      </c>
      <c r="S1273">
        <v>0.30481019999999998</v>
      </c>
      <c r="T1273">
        <v>14</v>
      </c>
      <c r="U1273">
        <v>17</v>
      </c>
    </row>
    <row r="1274" spans="1:21">
      <c r="A1274" s="12">
        <v>41523</v>
      </c>
      <c r="B1274" s="13">
        <v>17</v>
      </c>
      <c r="C1274" t="s">
        <v>38</v>
      </c>
      <c r="D1274" t="s">
        <v>35</v>
      </c>
      <c r="E1274" t="str">
        <f t="shared" si="19"/>
        <v>4152317Average Per DeviceAll</v>
      </c>
      <c r="F1274">
        <v>1.6391709999999999</v>
      </c>
      <c r="G1274">
        <v>2.6959909999999998</v>
      </c>
      <c r="H1274">
        <v>2.669702</v>
      </c>
      <c r="I1274">
        <v>91.854200000000006</v>
      </c>
      <c r="J1274">
        <v>0.93340889999999999</v>
      </c>
      <c r="K1274">
        <v>1.006321</v>
      </c>
      <c r="L1274" s="1">
        <v>1.0568200000000001</v>
      </c>
      <c r="M1274" s="1">
        <v>1.1073189999999999</v>
      </c>
      <c r="N1274">
        <v>1.180231</v>
      </c>
      <c r="O1274">
        <v>0.90711989999999998</v>
      </c>
      <c r="P1274">
        <v>0.98003209999999996</v>
      </c>
      <c r="Q1274">
        <v>1.0305310000000001</v>
      </c>
      <c r="R1274">
        <v>1.0810299999999999</v>
      </c>
      <c r="S1274">
        <v>1.153942</v>
      </c>
      <c r="T1274">
        <v>14</v>
      </c>
      <c r="U1274">
        <v>17</v>
      </c>
    </row>
    <row r="1275" spans="1:21">
      <c r="A1275" s="12">
        <v>41523</v>
      </c>
      <c r="B1275" s="13">
        <v>17</v>
      </c>
      <c r="C1275" t="s">
        <v>37</v>
      </c>
      <c r="D1275" t="s">
        <v>35</v>
      </c>
      <c r="E1275" t="str">
        <f t="shared" si="19"/>
        <v>4152317Average Per PremiseAll</v>
      </c>
      <c r="F1275">
        <v>1.843953</v>
      </c>
      <c r="G1275">
        <v>3.0088919999999999</v>
      </c>
      <c r="H1275">
        <v>2.9753099999999999</v>
      </c>
      <c r="I1275">
        <v>91.854200000000006</v>
      </c>
      <c r="J1275">
        <v>1.0238910000000001</v>
      </c>
      <c r="K1275">
        <v>1.107224</v>
      </c>
      <c r="L1275" s="1">
        <v>1.1649389999999999</v>
      </c>
      <c r="M1275" s="1">
        <v>1.222655</v>
      </c>
      <c r="N1275">
        <v>1.305987</v>
      </c>
      <c r="O1275">
        <v>0.99030949999999995</v>
      </c>
      <c r="P1275">
        <v>1.073642</v>
      </c>
      <c r="Q1275">
        <v>1.1313580000000001</v>
      </c>
      <c r="R1275">
        <v>1.189073</v>
      </c>
      <c r="S1275">
        <v>1.2724059999999999</v>
      </c>
      <c r="T1275">
        <v>14</v>
      </c>
      <c r="U1275">
        <v>17</v>
      </c>
    </row>
    <row r="1276" spans="1:21">
      <c r="A1276" s="12">
        <v>41523</v>
      </c>
      <c r="B1276" s="13">
        <v>17</v>
      </c>
      <c r="C1276" t="s">
        <v>39</v>
      </c>
      <c r="D1276" t="s">
        <v>35</v>
      </c>
      <c r="E1276" t="str">
        <f t="shared" si="19"/>
        <v>4152317Average Per TonAll</v>
      </c>
      <c r="F1276">
        <v>0.46765060000000003</v>
      </c>
      <c r="G1276">
        <v>0.75783259999999997</v>
      </c>
      <c r="H1276">
        <v>0.76518770000000003</v>
      </c>
      <c r="I1276">
        <v>91.854200000000006</v>
      </c>
      <c r="J1276">
        <v>0.25585669999999999</v>
      </c>
      <c r="K1276">
        <v>0.2761364</v>
      </c>
      <c r="L1276" s="1">
        <v>0.290182</v>
      </c>
      <c r="M1276" s="1">
        <v>0.30422769999999999</v>
      </c>
      <c r="N1276">
        <v>0.3245073</v>
      </c>
      <c r="O1276">
        <v>0.2632118</v>
      </c>
      <c r="P1276">
        <v>0.28349150000000001</v>
      </c>
      <c r="Q1276">
        <v>0.2975371</v>
      </c>
      <c r="R1276">
        <v>0.31158269999999999</v>
      </c>
      <c r="S1276">
        <v>0.3318624</v>
      </c>
      <c r="T1276">
        <v>14</v>
      </c>
      <c r="U1276">
        <v>17</v>
      </c>
    </row>
    <row r="1277" spans="1:21">
      <c r="A1277" s="12">
        <v>41523</v>
      </c>
      <c r="B1277" s="13">
        <v>18</v>
      </c>
      <c r="C1277" t="s">
        <v>38</v>
      </c>
      <c r="D1277" t="s">
        <v>35</v>
      </c>
      <c r="E1277" t="str">
        <f t="shared" si="19"/>
        <v>4152318Average Per DeviceAll</v>
      </c>
      <c r="F1277">
        <v>2.6951170000000002</v>
      </c>
      <c r="G1277">
        <v>2.7915350000000001</v>
      </c>
      <c r="H1277">
        <v>2.7643140000000002</v>
      </c>
      <c r="I1277">
        <v>86.336500000000001</v>
      </c>
      <c r="J1277">
        <v>-4.2299499999999997E-2</v>
      </c>
      <c r="K1277">
        <v>3.96554E-2</v>
      </c>
      <c r="L1277" s="1">
        <v>9.6417199999999995E-2</v>
      </c>
      <c r="M1277" s="1">
        <v>0.15317890000000001</v>
      </c>
      <c r="N1277">
        <v>0.23513390000000001</v>
      </c>
      <c r="O1277">
        <v>-6.9520299999999993E-2</v>
      </c>
      <c r="P1277">
        <v>1.24347E-2</v>
      </c>
      <c r="Q1277">
        <v>6.9196499999999994E-2</v>
      </c>
      <c r="R1277">
        <v>0.12595819999999999</v>
      </c>
      <c r="S1277">
        <v>0.20791319999999999</v>
      </c>
      <c r="T1277">
        <v>14</v>
      </c>
      <c r="U1277">
        <v>17</v>
      </c>
    </row>
    <row r="1278" spans="1:21">
      <c r="A1278" s="12">
        <v>41523</v>
      </c>
      <c r="B1278" s="13">
        <v>18</v>
      </c>
      <c r="C1278" t="s">
        <v>37</v>
      </c>
      <c r="D1278" t="s">
        <v>35</v>
      </c>
      <c r="E1278" t="str">
        <f t="shared" si="19"/>
        <v>4152318Average Per PremiseAll</v>
      </c>
      <c r="F1278">
        <v>3.0456919999999998</v>
      </c>
      <c r="G1278">
        <v>3.1260270000000001</v>
      </c>
      <c r="H1278">
        <v>3.0911379999999999</v>
      </c>
      <c r="I1278">
        <v>86.336500000000001</v>
      </c>
      <c r="J1278">
        <v>-7.9638799999999996E-2</v>
      </c>
      <c r="K1278">
        <v>1.48751E-2</v>
      </c>
      <c r="L1278" s="1">
        <v>8.0335100000000007E-2</v>
      </c>
      <c r="M1278" s="1">
        <v>0.14579520000000001</v>
      </c>
      <c r="N1278">
        <v>0.2403091</v>
      </c>
      <c r="O1278">
        <v>-0.11452809999999999</v>
      </c>
      <c r="P1278">
        <v>-2.00141E-2</v>
      </c>
      <c r="Q1278">
        <v>4.5445899999999997E-2</v>
      </c>
      <c r="R1278">
        <v>0.110906</v>
      </c>
      <c r="S1278">
        <v>0.20541989999999999</v>
      </c>
      <c r="T1278">
        <v>14</v>
      </c>
      <c r="U1278">
        <v>17</v>
      </c>
    </row>
    <row r="1279" spans="1:21">
      <c r="A1279" s="12">
        <v>41523</v>
      </c>
      <c r="B1279" s="13">
        <v>18</v>
      </c>
      <c r="C1279" t="s">
        <v>39</v>
      </c>
      <c r="D1279" t="s">
        <v>35</v>
      </c>
      <c r="E1279" t="str">
        <f t="shared" si="19"/>
        <v>4152318Average Per TonAll</v>
      </c>
      <c r="F1279">
        <v>0.75643859999999996</v>
      </c>
      <c r="G1279">
        <v>0.78580870000000003</v>
      </c>
      <c r="H1279">
        <v>0.79343529999999995</v>
      </c>
      <c r="I1279">
        <v>86.336500000000001</v>
      </c>
      <c r="J1279">
        <v>-8.5363000000000001E-3</v>
      </c>
      <c r="K1279">
        <v>1.3859099999999999E-2</v>
      </c>
      <c r="L1279" s="1">
        <v>2.93701E-2</v>
      </c>
      <c r="M1279" s="1">
        <v>4.48811E-2</v>
      </c>
      <c r="N1279">
        <v>6.7276600000000006E-2</v>
      </c>
      <c r="O1279">
        <v>-9.0970000000000005E-4</v>
      </c>
      <c r="P1279">
        <v>2.14857E-2</v>
      </c>
      <c r="Q1279">
        <v>3.69967E-2</v>
      </c>
      <c r="R1279">
        <v>5.2507699999999997E-2</v>
      </c>
      <c r="S1279">
        <v>7.49031E-2</v>
      </c>
      <c r="T1279">
        <v>14</v>
      </c>
      <c r="U1279">
        <v>17</v>
      </c>
    </row>
    <row r="1280" spans="1:21">
      <c r="A1280" s="12">
        <v>41523</v>
      </c>
      <c r="B1280" s="13">
        <v>19</v>
      </c>
      <c r="C1280" t="s">
        <v>38</v>
      </c>
      <c r="D1280" t="s">
        <v>35</v>
      </c>
      <c r="E1280" t="str">
        <f t="shared" si="19"/>
        <v>4152319Average Per DeviceAll</v>
      </c>
      <c r="F1280">
        <v>2.940261</v>
      </c>
      <c r="G1280">
        <v>2.633972</v>
      </c>
      <c r="H1280">
        <v>2.6082879999999999</v>
      </c>
      <c r="I1280">
        <v>81.287400000000005</v>
      </c>
      <c r="J1280">
        <v>-0.44333879999999998</v>
      </c>
      <c r="K1280">
        <v>-0.36236829999999998</v>
      </c>
      <c r="L1280" s="1">
        <v>-0.30628850000000002</v>
      </c>
      <c r="M1280" s="1">
        <v>-0.2502086</v>
      </c>
      <c r="N1280">
        <v>-0.16923820000000001</v>
      </c>
      <c r="O1280">
        <v>-0.46902290000000002</v>
      </c>
      <c r="P1280">
        <v>-0.38805250000000002</v>
      </c>
      <c r="Q1280">
        <v>-0.33197260000000001</v>
      </c>
      <c r="R1280">
        <v>-0.27589269999999999</v>
      </c>
      <c r="S1280">
        <v>-0.19492229999999999</v>
      </c>
      <c r="T1280">
        <v>14</v>
      </c>
      <c r="U1280">
        <v>17</v>
      </c>
    </row>
    <row r="1281" spans="1:21">
      <c r="A1281" s="12">
        <v>41523</v>
      </c>
      <c r="B1281" s="13">
        <v>19</v>
      </c>
      <c r="C1281" t="s">
        <v>37</v>
      </c>
      <c r="D1281" t="s">
        <v>35</v>
      </c>
      <c r="E1281" t="str">
        <f t="shared" si="19"/>
        <v>4152319Average Per PremiseAll</v>
      </c>
      <c r="F1281">
        <v>3.3162929999999999</v>
      </c>
      <c r="G1281">
        <v>2.9573860000000001</v>
      </c>
      <c r="H1281">
        <v>2.9243790000000001</v>
      </c>
      <c r="I1281">
        <v>81.287400000000005</v>
      </c>
      <c r="J1281">
        <v>-0.51693009999999995</v>
      </c>
      <c r="K1281">
        <v>-0.42356909999999998</v>
      </c>
      <c r="L1281" s="1">
        <v>-0.35890749999999999</v>
      </c>
      <c r="M1281" s="1">
        <v>-0.2942459</v>
      </c>
      <c r="N1281">
        <v>-0.2008848</v>
      </c>
      <c r="O1281">
        <v>-0.54993700000000001</v>
      </c>
      <c r="P1281">
        <v>-0.45657599999999998</v>
      </c>
      <c r="Q1281">
        <v>-0.3919144</v>
      </c>
      <c r="R1281">
        <v>-0.32725280000000001</v>
      </c>
      <c r="S1281">
        <v>-0.23389170000000001</v>
      </c>
      <c r="T1281">
        <v>14</v>
      </c>
      <c r="U1281">
        <v>17</v>
      </c>
    </row>
    <row r="1282" spans="1:21">
      <c r="A1282" s="12">
        <v>41523</v>
      </c>
      <c r="B1282" s="13">
        <v>19</v>
      </c>
      <c r="C1282" t="s">
        <v>39</v>
      </c>
      <c r="D1282" t="s">
        <v>35</v>
      </c>
      <c r="E1282" t="str">
        <f t="shared" si="19"/>
        <v>4152319Average Per TonAll</v>
      </c>
      <c r="F1282">
        <v>0.82260449999999996</v>
      </c>
      <c r="G1282">
        <v>0.74097740000000001</v>
      </c>
      <c r="H1282">
        <v>0.74816890000000003</v>
      </c>
      <c r="I1282">
        <v>81.287400000000005</v>
      </c>
      <c r="J1282">
        <v>-0.118592</v>
      </c>
      <c r="K1282">
        <v>-9.6752900000000003E-2</v>
      </c>
      <c r="L1282" s="1">
        <v>-8.1627099999999994E-2</v>
      </c>
      <c r="M1282" s="1">
        <v>-6.6501400000000002E-2</v>
      </c>
      <c r="N1282">
        <v>-4.4662300000000002E-2</v>
      </c>
      <c r="O1282">
        <v>-0.1114005</v>
      </c>
      <c r="P1282">
        <v>-8.9561399999999999E-2</v>
      </c>
      <c r="Q1282">
        <v>-7.4435699999999994E-2</v>
      </c>
      <c r="R1282">
        <v>-5.9309899999999999E-2</v>
      </c>
      <c r="S1282">
        <v>-3.7470799999999999E-2</v>
      </c>
      <c r="T1282">
        <v>14</v>
      </c>
      <c r="U1282">
        <v>17</v>
      </c>
    </row>
    <row r="1283" spans="1:21">
      <c r="A1283" s="12">
        <v>41523</v>
      </c>
      <c r="B1283" s="13">
        <v>20</v>
      </c>
      <c r="C1283" t="s">
        <v>38</v>
      </c>
      <c r="D1283" t="s">
        <v>35</v>
      </c>
      <c r="E1283" t="str">
        <f t="shared" ref="E1283:E1346" si="20">CONCATENATE(A1283,B1283,C1283,D1283)</f>
        <v>4152320Average Per DeviceAll</v>
      </c>
      <c r="F1283">
        <v>2.7276370000000001</v>
      </c>
      <c r="G1283">
        <v>2.387346</v>
      </c>
      <c r="H1283">
        <v>2.3640659999999998</v>
      </c>
      <c r="I1283">
        <v>77.110500000000002</v>
      </c>
      <c r="J1283">
        <v>-0.4703927</v>
      </c>
      <c r="K1283">
        <v>-0.39352759999999998</v>
      </c>
      <c r="L1283" s="1">
        <v>-0.34029100000000001</v>
      </c>
      <c r="M1283" s="1">
        <v>-0.28705439999999999</v>
      </c>
      <c r="N1283">
        <v>-0.2101893</v>
      </c>
      <c r="O1283">
        <v>-0.49367220000000001</v>
      </c>
      <c r="P1283">
        <v>-0.41680699999999998</v>
      </c>
      <c r="Q1283">
        <v>-0.36357050000000002</v>
      </c>
      <c r="R1283">
        <v>-0.3103339</v>
      </c>
      <c r="S1283">
        <v>-0.2334687</v>
      </c>
      <c r="T1283">
        <v>14</v>
      </c>
      <c r="U1283">
        <v>17</v>
      </c>
    </row>
    <row r="1284" spans="1:21">
      <c r="A1284" s="12">
        <v>41523</v>
      </c>
      <c r="B1284" s="13">
        <v>20</v>
      </c>
      <c r="C1284" t="s">
        <v>37</v>
      </c>
      <c r="D1284" t="s">
        <v>35</v>
      </c>
      <c r="E1284" t="str">
        <f t="shared" si="20"/>
        <v>4152320Average Per PremiseAll</v>
      </c>
      <c r="F1284">
        <v>3.0679129999999999</v>
      </c>
      <c r="G1284">
        <v>2.6836410000000002</v>
      </c>
      <c r="H1284">
        <v>2.6536900000000001</v>
      </c>
      <c r="I1284">
        <v>77.110500000000002</v>
      </c>
      <c r="J1284">
        <v>-0.53231419999999996</v>
      </c>
      <c r="K1284">
        <v>-0.44484960000000001</v>
      </c>
      <c r="L1284" s="1">
        <v>-0.3842719</v>
      </c>
      <c r="M1284" s="1">
        <v>-0.32369409999999998</v>
      </c>
      <c r="N1284">
        <v>-0.23622950000000001</v>
      </c>
      <c r="O1284">
        <v>-0.56226609999999999</v>
      </c>
      <c r="P1284">
        <v>-0.47480139999999998</v>
      </c>
      <c r="Q1284">
        <v>-0.41422369999999997</v>
      </c>
      <c r="R1284">
        <v>-0.35364600000000002</v>
      </c>
      <c r="S1284">
        <v>-0.26618130000000001</v>
      </c>
      <c r="T1284">
        <v>14</v>
      </c>
      <c r="U1284">
        <v>17</v>
      </c>
    </row>
    <row r="1285" spans="1:21">
      <c r="A1285" s="12">
        <v>41523</v>
      </c>
      <c r="B1285" s="13">
        <v>20</v>
      </c>
      <c r="C1285" t="s">
        <v>39</v>
      </c>
      <c r="D1285" t="s">
        <v>35</v>
      </c>
      <c r="E1285" t="str">
        <f t="shared" si="20"/>
        <v>4152320Average Per TonAll</v>
      </c>
      <c r="F1285">
        <v>0.76715509999999998</v>
      </c>
      <c r="G1285">
        <v>0.67126929999999996</v>
      </c>
      <c r="H1285">
        <v>0.67778430000000001</v>
      </c>
      <c r="I1285">
        <v>77.110500000000002</v>
      </c>
      <c r="J1285">
        <v>-0.13135630000000001</v>
      </c>
      <c r="K1285">
        <v>-0.1104001</v>
      </c>
      <c r="L1285" s="1">
        <v>-9.5885799999999993E-2</v>
      </c>
      <c r="M1285" s="1">
        <v>-8.1371600000000002E-2</v>
      </c>
      <c r="N1285">
        <v>-6.0415299999999998E-2</v>
      </c>
      <c r="O1285">
        <v>-0.12484140000000001</v>
      </c>
      <c r="P1285">
        <v>-0.10388509999999999</v>
      </c>
      <c r="Q1285">
        <v>-8.93708E-2</v>
      </c>
      <c r="R1285">
        <v>-7.4856599999999995E-2</v>
      </c>
      <c r="S1285">
        <v>-5.3900299999999998E-2</v>
      </c>
      <c r="T1285">
        <v>14</v>
      </c>
      <c r="U1285">
        <v>17</v>
      </c>
    </row>
    <row r="1286" spans="1:21">
      <c r="A1286" s="12">
        <v>41523</v>
      </c>
      <c r="B1286" s="13">
        <v>21</v>
      </c>
      <c r="C1286" t="s">
        <v>38</v>
      </c>
      <c r="D1286" t="s">
        <v>35</v>
      </c>
      <c r="E1286" t="str">
        <f t="shared" si="20"/>
        <v>4152321Average Per DeviceAll</v>
      </c>
      <c r="F1286">
        <v>2.4554170000000002</v>
      </c>
      <c r="G1286">
        <v>2.18824</v>
      </c>
      <c r="H1286">
        <v>2.1669019999999999</v>
      </c>
      <c r="I1286">
        <v>76.266499999999994</v>
      </c>
      <c r="J1286">
        <v>-0.38456170000000001</v>
      </c>
      <c r="K1286">
        <v>-0.3152102</v>
      </c>
      <c r="L1286" s="1">
        <v>-0.26717760000000002</v>
      </c>
      <c r="M1286" s="1">
        <v>-0.21914500000000001</v>
      </c>
      <c r="N1286">
        <v>-0.1497935</v>
      </c>
      <c r="O1286">
        <v>-0.40589940000000002</v>
      </c>
      <c r="P1286">
        <v>-0.33654790000000001</v>
      </c>
      <c r="Q1286">
        <v>-0.28851529999999997</v>
      </c>
      <c r="R1286">
        <v>-0.24048269999999999</v>
      </c>
      <c r="S1286">
        <v>-0.17113129999999999</v>
      </c>
      <c r="T1286">
        <v>14</v>
      </c>
      <c r="U1286">
        <v>17</v>
      </c>
    </row>
    <row r="1287" spans="1:21">
      <c r="A1287" s="12">
        <v>41523</v>
      </c>
      <c r="B1287" s="13">
        <v>21</v>
      </c>
      <c r="C1287" t="s">
        <v>37</v>
      </c>
      <c r="D1287" t="s">
        <v>35</v>
      </c>
      <c r="E1287" t="str">
        <f t="shared" si="20"/>
        <v>4152321Average Per PremiseAll</v>
      </c>
      <c r="F1287">
        <v>2.7810579999999998</v>
      </c>
      <c r="G1287">
        <v>2.481322</v>
      </c>
      <c r="H1287">
        <v>2.4536280000000001</v>
      </c>
      <c r="I1287">
        <v>76.266499999999994</v>
      </c>
      <c r="J1287">
        <v>-0.43528169999999999</v>
      </c>
      <c r="K1287">
        <v>-0.35520049999999997</v>
      </c>
      <c r="L1287" s="1">
        <v>-0.29973650000000002</v>
      </c>
      <c r="M1287" s="1">
        <v>-0.2442725</v>
      </c>
      <c r="N1287">
        <v>-0.16419130000000001</v>
      </c>
      <c r="O1287">
        <v>-0.46297539999999998</v>
      </c>
      <c r="P1287">
        <v>-0.38289420000000002</v>
      </c>
      <c r="Q1287">
        <v>-0.3274302</v>
      </c>
      <c r="R1287">
        <v>-0.27196629999999999</v>
      </c>
      <c r="S1287">
        <v>-0.1918851</v>
      </c>
      <c r="T1287">
        <v>14</v>
      </c>
      <c r="U1287">
        <v>17</v>
      </c>
    </row>
    <row r="1288" spans="1:21">
      <c r="A1288" s="12">
        <v>41523</v>
      </c>
      <c r="B1288" s="13">
        <v>21</v>
      </c>
      <c r="C1288" t="s">
        <v>39</v>
      </c>
      <c r="D1288" t="s">
        <v>35</v>
      </c>
      <c r="E1288" t="str">
        <f t="shared" si="20"/>
        <v>4152321Average Per TonAll</v>
      </c>
      <c r="F1288">
        <v>0.69280039999999998</v>
      </c>
      <c r="G1288">
        <v>0.61741990000000002</v>
      </c>
      <c r="H1288">
        <v>0.62341219999999997</v>
      </c>
      <c r="I1288">
        <v>76.266499999999994</v>
      </c>
      <c r="J1288">
        <v>-0.1077996</v>
      </c>
      <c r="K1288">
        <v>-8.8646100000000005E-2</v>
      </c>
      <c r="L1288" s="1">
        <v>-7.5380500000000003E-2</v>
      </c>
      <c r="M1288" s="1">
        <v>-6.2114900000000001E-2</v>
      </c>
      <c r="N1288">
        <v>-4.29615E-2</v>
      </c>
      <c r="O1288">
        <v>-0.1018073</v>
      </c>
      <c r="P1288">
        <v>-8.2653799999999999E-2</v>
      </c>
      <c r="Q1288">
        <v>-6.9388199999999997E-2</v>
      </c>
      <c r="R1288">
        <v>-5.6122600000000002E-2</v>
      </c>
      <c r="S1288">
        <v>-3.6969200000000001E-2</v>
      </c>
      <c r="T1288">
        <v>14</v>
      </c>
      <c r="U1288">
        <v>17</v>
      </c>
    </row>
    <row r="1289" spans="1:21">
      <c r="A1289" s="12">
        <v>41523</v>
      </c>
      <c r="B1289" s="13">
        <v>22</v>
      </c>
      <c r="C1289" t="s">
        <v>38</v>
      </c>
      <c r="D1289" t="s">
        <v>35</v>
      </c>
      <c r="E1289" t="str">
        <f t="shared" si="20"/>
        <v>4152322Average Per DeviceAll</v>
      </c>
      <c r="F1289">
        <v>2.1040749999999999</v>
      </c>
      <c r="G1289">
        <v>1.9670259999999999</v>
      </c>
      <c r="H1289">
        <v>1.947845</v>
      </c>
      <c r="I1289">
        <v>75.347300000000004</v>
      </c>
      <c r="J1289">
        <v>-0.24396909999999999</v>
      </c>
      <c r="K1289">
        <v>-0.18079980000000001</v>
      </c>
      <c r="L1289" s="1">
        <v>-0.1370488</v>
      </c>
      <c r="M1289" s="1">
        <v>-9.3297900000000003E-2</v>
      </c>
      <c r="N1289">
        <v>-3.0128499999999999E-2</v>
      </c>
      <c r="O1289">
        <v>-0.26314989999999999</v>
      </c>
      <c r="P1289">
        <v>-0.19998050000000001</v>
      </c>
      <c r="Q1289">
        <v>-0.1562296</v>
      </c>
      <c r="R1289">
        <v>-0.1124787</v>
      </c>
      <c r="S1289">
        <v>-4.93093E-2</v>
      </c>
      <c r="T1289">
        <v>14</v>
      </c>
      <c r="U1289">
        <v>17</v>
      </c>
    </row>
    <row r="1290" spans="1:21">
      <c r="A1290" s="12">
        <v>41523</v>
      </c>
      <c r="B1290" s="13">
        <v>22</v>
      </c>
      <c r="C1290" t="s">
        <v>37</v>
      </c>
      <c r="D1290" t="s">
        <v>35</v>
      </c>
      <c r="E1290" t="str">
        <f t="shared" si="20"/>
        <v>4152322Average Per PremiseAll</v>
      </c>
      <c r="F1290">
        <v>2.4096359999999999</v>
      </c>
      <c r="G1290">
        <v>2.2560340000000001</v>
      </c>
      <c r="H1290">
        <v>2.230855</v>
      </c>
      <c r="I1290">
        <v>75.347300000000004</v>
      </c>
      <c r="J1290">
        <v>-0.28032829999999997</v>
      </c>
      <c r="K1290">
        <v>-0.20545759999999999</v>
      </c>
      <c r="L1290" s="1">
        <v>-0.1536024</v>
      </c>
      <c r="M1290" s="1">
        <v>-0.10174709999999999</v>
      </c>
      <c r="N1290">
        <v>-2.6876400000000002E-2</v>
      </c>
      <c r="O1290">
        <v>-0.30550749999999999</v>
      </c>
      <c r="P1290">
        <v>-0.2306367</v>
      </c>
      <c r="Q1290">
        <v>-0.17878150000000001</v>
      </c>
      <c r="R1290">
        <v>-0.12692629999999999</v>
      </c>
      <c r="S1290">
        <v>-5.20556E-2</v>
      </c>
      <c r="T1290">
        <v>14</v>
      </c>
      <c r="U1290">
        <v>17</v>
      </c>
    </row>
    <row r="1291" spans="1:21">
      <c r="A1291" s="12">
        <v>41523</v>
      </c>
      <c r="B1291" s="13">
        <v>22</v>
      </c>
      <c r="C1291" t="s">
        <v>39</v>
      </c>
      <c r="D1291" t="s">
        <v>35</v>
      </c>
      <c r="E1291" t="str">
        <f t="shared" si="20"/>
        <v>4152322Average Per TonAll</v>
      </c>
      <c r="F1291">
        <v>0.59380440000000001</v>
      </c>
      <c r="G1291">
        <v>0.55769150000000001</v>
      </c>
      <c r="H1291">
        <v>0.56310420000000005</v>
      </c>
      <c r="I1291">
        <v>75.347300000000004</v>
      </c>
      <c r="J1291">
        <v>-6.5558699999999998E-2</v>
      </c>
      <c r="K1291">
        <v>-4.8161799999999998E-2</v>
      </c>
      <c r="L1291" s="1">
        <v>-3.61128E-2</v>
      </c>
      <c r="M1291" s="1">
        <v>-2.40638E-2</v>
      </c>
      <c r="N1291">
        <v>-6.6670000000000002E-3</v>
      </c>
      <c r="O1291">
        <v>-6.0145999999999998E-2</v>
      </c>
      <c r="P1291">
        <v>-4.2749200000000001E-2</v>
      </c>
      <c r="Q1291">
        <v>-3.07002E-2</v>
      </c>
      <c r="R1291">
        <v>-1.86512E-2</v>
      </c>
      <c r="S1291">
        <v>-1.2543999999999999E-3</v>
      </c>
      <c r="T1291">
        <v>14</v>
      </c>
      <c r="U1291">
        <v>17</v>
      </c>
    </row>
    <row r="1292" spans="1:21">
      <c r="A1292" s="12">
        <v>41523</v>
      </c>
      <c r="B1292" s="13">
        <v>23</v>
      </c>
      <c r="C1292" t="s">
        <v>38</v>
      </c>
      <c r="D1292" t="s">
        <v>35</v>
      </c>
      <c r="E1292" t="str">
        <f t="shared" si="20"/>
        <v>4152323Average Per DeviceAll</v>
      </c>
      <c r="F1292">
        <v>1.7444789999999999</v>
      </c>
      <c r="G1292">
        <v>1.6502889999999999</v>
      </c>
      <c r="H1292">
        <v>1.6341969999999999</v>
      </c>
      <c r="I1292">
        <v>73.418599999999998</v>
      </c>
      <c r="J1292">
        <v>-0.1894797</v>
      </c>
      <c r="K1292">
        <v>-0.13318140000000001</v>
      </c>
      <c r="L1292" s="1">
        <v>-9.4189400000000006E-2</v>
      </c>
      <c r="M1292" s="1">
        <v>-5.5197400000000001E-2</v>
      </c>
      <c r="N1292">
        <v>1.1008999999999999E-3</v>
      </c>
      <c r="O1292">
        <v>-0.2055719</v>
      </c>
      <c r="P1292">
        <v>-0.14927360000000001</v>
      </c>
      <c r="Q1292">
        <v>-0.11028159999999999</v>
      </c>
      <c r="R1292">
        <v>-7.1289599999999995E-2</v>
      </c>
      <c r="S1292">
        <v>-1.4991300000000001E-2</v>
      </c>
      <c r="T1292">
        <v>14</v>
      </c>
      <c r="U1292">
        <v>17</v>
      </c>
    </row>
    <row r="1293" spans="1:21">
      <c r="A1293" s="12">
        <v>41523</v>
      </c>
      <c r="B1293" s="13">
        <v>23</v>
      </c>
      <c r="C1293" t="s">
        <v>37</v>
      </c>
      <c r="D1293" t="s">
        <v>35</v>
      </c>
      <c r="E1293" t="str">
        <f t="shared" si="20"/>
        <v>4152323Average Per PremiseAll</v>
      </c>
      <c r="F1293">
        <v>1.978869</v>
      </c>
      <c r="G1293">
        <v>1.891953</v>
      </c>
      <c r="H1293">
        <v>1.8708370000000001</v>
      </c>
      <c r="I1293">
        <v>73.418599999999998</v>
      </c>
      <c r="J1293">
        <v>-0.1980595</v>
      </c>
      <c r="K1293">
        <v>-0.13239519999999999</v>
      </c>
      <c r="L1293" s="1">
        <v>-8.6916300000000002E-2</v>
      </c>
      <c r="M1293" s="1">
        <v>-4.1437399999999999E-2</v>
      </c>
      <c r="N1293">
        <v>2.42268E-2</v>
      </c>
      <c r="O1293">
        <v>-0.21917529999999999</v>
      </c>
      <c r="P1293">
        <v>-0.15351100000000001</v>
      </c>
      <c r="Q1293">
        <v>-0.10803210000000001</v>
      </c>
      <c r="R1293">
        <v>-6.2553200000000003E-2</v>
      </c>
      <c r="S1293">
        <v>3.1110999999999999E-3</v>
      </c>
      <c r="T1293">
        <v>14</v>
      </c>
      <c r="U1293">
        <v>17</v>
      </c>
    </row>
    <row r="1294" spans="1:21">
      <c r="A1294" s="12">
        <v>41523</v>
      </c>
      <c r="B1294" s="13">
        <v>23</v>
      </c>
      <c r="C1294" t="s">
        <v>39</v>
      </c>
      <c r="D1294" t="s">
        <v>35</v>
      </c>
      <c r="E1294" t="str">
        <f t="shared" si="20"/>
        <v>4152323Average Per TonAll</v>
      </c>
      <c r="F1294">
        <v>0.4928343</v>
      </c>
      <c r="G1294">
        <v>0.46750799999999998</v>
      </c>
      <c r="H1294">
        <v>0.4720454</v>
      </c>
      <c r="I1294">
        <v>73.418599999999998</v>
      </c>
      <c r="J1294">
        <v>-5.1690399999999997E-2</v>
      </c>
      <c r="K1294">
        <v>-3.6114300000000002E-2</v>
      </c>
      <c r="L1294" s="1">
        <v>-2.53263E-2</v>
      </c>
      <c r="M1294" s="1">
        <v>-1.4538300000000001E-2</v>
      </c>
      <c r="N1294">
        <v>1.0378E-3</v>
      </c>
      <c r="O1294">
        <v>-4.7153E-2</v>
      </c>
      <c r="P1294">
        <v>-3.1576899999999998E-2</v>
      </c>
      <c r="Q1294">
        <v>-2.0788899999999999E-2</v>
      </c>
      <c r="R1294">
        <v>-1.0000999999999999E-2</v>
      </c>
      <c r="S1294">
        <v>5.5751999999999998E-3</v>
      </c>
      <c r="T1294">
        <v>14</v>
      </c>
      <c r="U1294">
        <v>17</v>
      </c>
    </row>
    <row r="1295" spans="1:21">
      <c r="A1295" s="12">
        <v>41523</v>
      </c>
      <c r="B1295" s="13">
        <v>24</v>
      </c>
      <c r="C1295" t="s">
        <v>38</v>
      </c>
      <c r="D1295" t="s">
        <v>35</v>
      </c>
      <c r="E1295" t="str">
        <f t="shared" si="20"/>
        <v>4152324Average Per DeviceAll</v>
      </c>
      <c r="F1295">
        <v>1.3841859999999999</v>
      </c>
      <c r="G1295">
        <v>1.343356</v>
      </c>
      <c r="H1295">
        <v>1.330257</v>
      </c>
      <c r="I1295">
        <v>72.384200000000007</v>
      </c>
      <c r="J1295">
        <v>-0.124914</v>
      </c>
      <c r="K1295">
        <v>-7.52361E-2</v>
      </c>
      <c r="L1295" s="1">
        <v>-4.0829400000000002E-2</v>
      </c>
      <c r="M1295" s="1">
        <v>-6.4226999999999999E-3</v>
      </c>
      <c r="N1295">
        <v>4.3255099999999998E-2</v>
      </c>
      <c r="O1295">
        <v>-0.13801330000000001</v>
      </c>
      <c r="P1295">
        <v>-8.8335499999999997E-2</v>
      </c>
      <c r="Q1295">
        <v>-5.3928700000000003E-2</v>
      </c>
      <c r="R1295">
        <v>-1.9522000000000001E-2</v>
      </c>
      <c r="S1295">
        <v>3.01558E-2</v>
      </c>
      <c r="T1295">
        <v>14</v>
      </c>
      <c r="U1295">
        <v>17</v>
      </c>
    </row>
    <row r="1296" spans="1:21">
      <c r="A1296" s="12">
        <v>41523</v>
      </c>
      <c r="B1296" s="13">
        <v>24</v>
      </c>
      <c r="C1296" t="s">
        <v>37</v>
      </c>
      <c r="D1296" t="s">
        <v>35</v>
      </c>
      <c r="E1296" t="str">
        <f t="shared" si="20"/>
        <v>4152324Average Per PremiseAll</v>
      </c>
      <c r="F1296">
        <v>1.5702370000000001</v>
      </c>
      <c r="G1296">
        <v>1.5346139999999999</v>
      </c>
      <c r="H1296">
        <v>1.5174859999999999</v>
      </c>
      <c r="I1296">
        <v>72.384200000000007</v>
      </c>
      <c r="J1296">
        <v>-0.13114229999999999</v>
      </c>
      <c r="K1296">
        <v>-7.4708800000000006E-2</v>
      </c>
      <c r="L1296" s="1">
        <v>-3.5623099999999998E-2</v>
      </c>
      <c r="M1296" s="1">
        <v>3.4626000000000001E-3</v>
      </c>
      <c r="N1296">
        <v>5.9896100000000001E-2</v>
      </c>
      <c r="O1296">
        <v>-0.14826990000000001</v>
      </c>
      <c r="P1296">
        <v>-9.1836399999999999E-2</v>
      </c>
      <c r="Q1296">
        <v>-5.2750699999999998E-2</v>
      </c>
      <c r="R1296">
        <v>-1.3665E-2</v>
      </c>
      <c r="S1296">
        <v>4.2768500000000001E-2</v>
      </c>
      <c r="T1296">
        <v>14</v>
      </c>
      <c r="U1296">
        <v>17</v>
      </c>
    </row>
    <row r="1297" spans="1:21">
      <c r="A1297" s="12">
        <v>41523</v>
      </c>
      <c r="B1297" s="13">
        <v>24</v>
      </c>
      <c r="C1297" t="s">
        <v>39</v>
      </c>
      <c r="D1297" t="s">
        <v>35</v>
      </c>
      <c r="E1297" t="str">
        <f t="shared" si="20"/>
        <v>4152324Average Per TonAll</v>
      </c>
      <c r="F1297">
        <v>0.38772529999999999</v>
      </c>
      <c r="G1297">
        <v>0.37969629999999999</v>
      </c>
      <c r="H1297">
        <v>0.38338139999999998</v>
      </c>
      <c r="I1297">
        <v>72.384200000000007</v>
      </c>
      <c r="J1297">
        <v>-3.1203600000000001E-2</v>
      </c>
      <c r="K1297">
        <v>-1.75119E-2</v>
      </c>
      <c r="L1297" s="1">
        <v>-8.0289999999999997E-3</v>
      </c>
      <c r="M1297" s="1">
        <v>1.4538999999999999E-3</v>
      </c>
      <c r="N1297">
        <v>1.51457E-2</v>
      </c>
      <c r="O1297">
        <v>-2.7518500000000001E-2</v>
      </c>
      <c r="P1297">
        <v>-1.3826700000000001E-2</v>
      </c>
      <c r="Q1297">
        <v>-4.3439000000000004E-3</v>
      </c>
      <c r="R1297">
        <v>5.1390000000000003E-3</v>
      </c>
      <c r="S1297">
        <v>1.8830800000000002E-2</v>
      </c>
      <c r="T1297">
        <v>14</v>
      </c>
      <c r="U1297">
        <v>17</v>
      </c>
    </row>
    <row r="1298" spans="1:21">
      <c r="A1298" s="12" t="s">
        <v>47</v>
      </c>
      <c r="B1298" s="13">
        <v>1</v>
      </c>
      <c r="C1298" t="s">
        <v>38</v>
      </c>
      <c r="D1298" t="s">
        <v>40</v>
      </c>
      <c r="E1298" t="str">
        <f t="shared" si="20"/>
        <v>Average Event Day1Average Per Device50% Cycling</v>
      </c>
      <c r="F1298">
        <v>1.1654150000000001</v>
      </c>
      <c r="G1298">
        <v>1.173503</v>
      </c>
      <c r="H1298">
        <v>1.1487970000000001</v>
      </c>
      <c r="I1298">
        <v>73.491699999999994</v>
      </c>
      <c r="J1298">
        <v>-5.0226600000000003E-2</v>
      </c>
      <c r="K1298">
        <v>-1.5773800000000001E-2</v>
      </c>
      <c r="L1298">
        <v>8.0881000000000008E-3</v>
      </c>
      <c r="M1298">
        <v>3.1949999999999999E-2</v>
      </c>
      <c r="N1298">
        <v>6.6402799999999998E-2</v>
      </c>
      <c r="O1298">
        <v>-7.4932600000000002E-2</v>
      </c>
      <c r="P1298">
        <v>-4.0479800000000003E-2</v>
      </c>
      <c r="Q1298">
        <v>-1.6617900000000001E-2</v>
      </c>
      <c r="R1298">
        <v>7.2439999999999996E-3</v>
      </c>
      <c r="S1298">
        <v>4.1696799999999999E-2</v>
      </c>
      <c r="T1298">
        <v>14</v>
      </c>
      <c r="U1298">
        <v>17</v>
      </c>
    </row>
    <row r="1299" spans="1:21">
      <c r="A1299" s="12" t="s">
        <v>47</v>
      </c>
      <c r="B1299" s="13">
        <v>1</v>
      </c>
      <c r="C1299" t="s">
        <v>38</v>
      </c>
      <c r="D1299" t="s">
        <v>41</v>
      </c>
      <c r="E1299" t="str">
        <f t="shared" si="20"/>
        <v>Average Event Day1Average Per Device100% Cycling</v>
      </c>
      <c r="F1299">
        <v>0.96227770000000001</v>
      </c>
      <c r="G1299">
        <v>0.92976619999999999</v>
      </c>
      <c r="H1299">
        <v>0.89305129999999999</v>
      </c>
      <c r="I1299">
        <v>72.858000000000004</v>
      </c>
      <c r="J1299">
        <v>-7.8719600000000001E-2</v>
      </c>
      <c r="K1299">
        <v>-5.14195E-2</v>
      </c>
      <c r="L1299">
        <v>-3.2511499999999999E-2</v>
      </c>
      <c r="M1299">
        <v>-1.3603499999999999E-2</v>
      </c>
      <c r="N1299">
        <v>1.36966E-2</v>
      </c>
      <c r="O1299">
        <v>-0.11543440000000001</v>
      </c>
      <c r="P1299">
        <v>-8.8134299999999999E-2</v>
      </c>
      <c r="Q1299">
        <v>-6.9226300000000004E-2</v>
      </c>
      <c r="R1299">
        <v>-5.0318300000000003E-2</v>
      </c>
      <c r="S1299">
        <v>-2.3018199999999999E-2</v>
      </c>
      <c r="T1299">
        <v>14</v>
      </c>
      <c r="U1299">
        <v>17</v>
      </c>
    </row>
    <row r="1300" spans="1:21">
      <c r="A1300" s="12" t="s">
        <v>47</v>
      </c>
      <c r="B1300" s="13">
        <v>1</v>
      </c>
      <c r="C1300" t="s">
        <v>37</v>
      </c>
      <c r="D1300" t="s">
        <v>40</v>
      </c>
      <c r="E1300" t="str">
        <f t="shared" si="20"/>
        <v>Average Event Day1Average Per Premise50% Cycling</v>
      </c>
      <c r="F1300">
        <v>1.309016</v>
      </c>
      <c r="G1300">
        <v>1.3202069999999999</v>
      </c>
      <c r="H1300">
        <v>1.276912</v>
      </c>
      <c r="I1300">
        <v>73.491699999999994</v>
      </c>
      <c r="J1300">
        <v>-5.3526499999999998E-2</v>
      </c>
      <c r="K1300">
        <v>-1.5291300000000001E-2</v>
      </c>
      <c r="L1300">
        <v>1.11903E-2</v>
      </c>
      <c r="M1300">
        <v>3.7671900000000001E-2</v>
      </c>
      <c r="N1300">
        <v>7.5907100000000005E-2</v>
      </c>
      <c r="O1300">
        <v>-9.6821299999999999E-2</v>
      </c>
      <c r="P1300">
        <v>-5.8586100000000002E-2</v>
      </c>
      <c r="Q1300">
        <v>-3.2104500000000001E-2</v>
      </c>
      <c r="R1300">
        <v>-5.6229000000000001E-3</v>
      </c>
      <c r="S1300">
        <v>3.2612299999999997E-2</v>
      </c>
      <c r="T1300">
        <v>14</v>
      </c>
      <c r="U1300">
        <v>17</v>
      </c>
    </row>
    <row r="1301" spans="1:21">
      <c r="A1301" s="12" t="s">
        <v>47</v>
      </c>
      <c r="B1301" s="13">
        <v>1</v>
      </c>
      <c r="C1301" t="s">
        <v>37</v>
      </c>
      <c r="D1301" t="s">
        <v>41</v>
      </c>
      <c r="E1301" t="str">
        <f t="shared" si="20"/>
        <v>Average Event Day1Average Per Premise100% Cycling</v>
      </c>
      <c r="F1301">
        <v>1.113178</v>
      </c>
      <c r="G1301">
        <v>1.0862989999999999</v>
      </c>
      <c r="H1301">
        <v>1.0468170000000001</v>
      </c>
      <c r="I1301">
        <v>72.858000000000004</v>
      </c>
      <c r="J1301">
        <v>-8.2578899999999997E-2</v>
      </c>
      <c r="K1301">
        <v>-4.9671100000000003E-2</v>
      </c>
      <c r="L1301">
        <v>-2.6879299999999998E-2</v>
      </c>
      <c r="M1301">
        <v>-4.0875E-3</v>
      </c>
      <c r="N1301">
        <v>2.8820200000000001E-2</v>
      </c>
      <c r="O1301">
        <v>-0.1220609</v>
      </c>
      <c r="P1301">
        <v>-8.9153099999999999E-2</v>
      </c>
      <c r="Q1301">
        <v>-6.6361299999999998E-2</v>
      </c>
      <c r="R1301">
        <v>-4.3569499999999997E-2</v>
      </c>
      <c r="S1301">
        <v>-1.0661800000000001E-2</v>
      </c>
      <c r="T1301">
        <v>14</v>
      </c>
      <c r="U1301">
        <v>17</v>
      </c>
    </row>
    <row r="1302" spans="1:21">
      <c r="A1302" s="12" t="s">
        <v>47</v>
      </c>
      <c r="B1302" s="13">
        <v>1</v>
      </c>
      <c r="C1302" t="s">
        <v>39</v>
      </c>
      <c r="D1302" t="s">
        <v>40</v>
      </c>
      <c r="E1302" t="str">
        <f t="shared" si="20"/>
        <v>Average Event Day1Average Per Ton50% Cycling</v>
      </c>
      <c r="F1302">
        <v>0.3389258</v>
      </c>
      <c r="G1302">
        <v>0.33989160000000002</v>
      </c>
      <c r="H1302">
        <v>0.33371410000000001</v>
      </c>
      <c r="I1302">
        <v>73.491699999999994</v>
      </c>
      <c r="J1302">
        <v>-1.6386899999999999E-2</v>
      </c>
      <c r="K1302">
        <v>-6.1348000000000001E-3</v>
      </c>
      <c r="L1302">
        <v>9.6579999999999995E-4</v>
      </c>
      <c r="M1302">
        <v>8.0663000000000002E-3</v>
      </c>
      <c r="N1302">
        <v>1.8318399999999999E-2</v>
      </c>
      <c r="O1302">
        <v>-2.2564399999999998E-2</v>
      </c>
      <c r="P1302">
        <v>-1.23123E-2</v>
      </c>
      <c r="Q1302">
        <v>-5.2117999999999999E-3</v>
      </c>
      <c r="R1302">
        <v>1.8887999999999999E-3</v>
      </c>
      <c r="S1302">
        <v>1.21409E-2</v>
      </c>
      <c r="T1302">
        <v>14</v>
      </c>
      <c r="U1302">
        <v>17</v>
      </c>
    </row>
    <row r="1303" spans="1:21">
      <c r="A1303" s="12" t="s">
        <v>47</v>
      </c>
      <c r="B1303" s="13">
        <v>1</v>
      </c>
      <c r="C1303" t="s">
        <v>39</v>
      </c>
      <c r="D1303" t="s">
        <v>41</v>
      </c>
      <c r="E1303" t="str">
        <f t="shared" si="20"/>
        <v>Average Event Day1Average Per Ton100% Cycling</v>
      </c>
      <c r="F1303">
        <v>0.26484269999999999</v>
      </c>
      <c r="G1303">
        <v>0.2562566</v>
      </c>
      <c r="H1303">
        <v>0.24750800000000001</v>
      </c>
      <c r="I1303">
        <v>72.858000000000004</v>
      </c>
      <c r="J1303">
        <v>-2.1037899999999998E-2</v>
      </c>
      <c r="K1303">
        <v>-1.36813E-2</v>
      </c>
      <c r="L1303">
        <v>-8.5860999999999993E-3</v>
      </c>
      <c r="M1303">
        <v>-3.4910000000000002E-3</v>
      </c>
      <c r="N1303">
        <v>3.8655999999999999E-3</v>
      </c>
      <c r="O1303">
        <v>-2.9786400000000001E-2</v>
      </c>
      <c r="P1303">
        <v>-2.2429899999999999E-2</v>
      </c>
      <c r="Q1303">
        <v>-1.7334700000000001E-2</v>
      </c>
      <c r="R1303">
        <v>-1.22396E-2</v>
      </c>
      <c r="S1303">
        <v>-4.8830000000000002E-3</v>
      </c>
      <c r="T1303">
        <v>14</v>
      </c>
      <c r="U1303">
        <v>17</v>
      </c>
    </row>
    <row r="1304" spans="1:21">
      <c r="A1304" s="12" t="s">
        <v>47</v>
      </c>
      <c r="B1304" s="13">
        <v>2</v>
      </c>
      <c r="C1304" t="s">
        <v>38</v>
      </c>
      <c r="D1304" t="s">
        <v>40</v>
      </c>
      <c r="E1304" t="str">
        <f t="shared" si="20"/>
        <v>Average Event Day2Average Per Device50% Cycling</v>
      </c>
      <c r="F1304">
        <v>0.99282729999999997</v>
      </c>
      <c r="G1304">
        <v>1.0306029999999999</v>
      </c>
      <c r="H1304">
        <v>1.0089049999999999</v>
      </c>
      <c r="I1304">
        <v>72.702100000000002</v>
      </c>
      <c r="J1304">
        <v>-1.3658200000000001E-2</v>
      </c>
      <c r="K1304">
        <v>1.6729299999999999E-2</v>
      </c>
      <c r="L1304">
        <v>3.7775599999999999E-2</v>
      </c>
      <c r="M1304">
        <v>5.8821999999999999E-2</v>
      </c>
      <c r="N1304">
        <v>8.9209499999999997E-2</v>
      </c>
      <c r="O1304">
        <v>-3.53558E-2</v>
      </c>
      <c r="P1304">
        <v>-4.9681999999999999E-3</v>
      </c>
      <c r="Q1304">
        <v>1.6078100000000001E-2</v>
      </c>
      <c r="R1304">
        <v>3.7124400000000002E-2</v>
      </c>
      <c r="S1304">
        <v>6.7512000000000003E-2</v>
      </c>
      <c r="T1304">
        <v>14</v>
      </c>
      <c r="U1304">
        <v>17</v>
      </c>
    </row>
    <row r="1305" spans="1:21">
      <c r="A1305" s="12" t="s">
        <v>47</v>
      </c>
      <c r="B1305" s="13">
        <v>2</v>
      </c>
      <c r="C1305" t="s">
        <v>38</v>
      </c>
      <c r="D1305" t="s">
        <v>41</v>
      </c>
      <c r="E1305" t="str">
        <f t="shared" si="20"/>
        <v>Average Event Day2Average Per Device100% Cycling</v>
      </c>
      <c r="F1305">
        <v>0.8368428</v>
      </c>
      <c r="G1305">
        <v>0.78720749999999995</v>
      </c>
      <c r="H1305">
        <v>0.75612210000000002</v>
      </c>
      <c r="I1305">
        <v>72.264700000000005</v>
      </c>
      <c r="J1305">
        <v>-9.0488799999999994E-2</v>
      </c>
      <c r="K1305">
        <v>-6.63522E-2</v>
      </c>
      <c r="L1305">
        <v>-4.96353E-2</v>
      </c>
      <c r="M1305">
        <v>-3.29184E-2</v>
      </c>
      <c r="N1305">
        <v>-8.7817999999999993E-3</v>
      </c>
      <c r="O1305">
        <v>-0.12157419999999999</v>
      </c>
      <c r="P1305">
        <v>-9.7437599999999999E-2</v>
      </c>
      <c r="Q1305">
        <v>-8.0720700000000006E-2</v>
      </c>
      <c r="R1305">
        <v>-6.40038E-2</v>
      </c>
      <c r="S1305">
        <v>-3.9867300000000001E-2</v>
      </c>
      <c r="T1305">
        <v>14</v>
      </c>
      <c r="U1305">
        <v>17</v>
      </c>
    </row>
    <row r="1306" spans="1:21">
      <c r="A1306" s="12" t="s">
        <v>47</v>
      </c>
      <c r="B1306" s="13">
        <v>2</v>
      </c>
      <c r="C1306" t="s">
        <v>37</v>
      </c>
      <c r="D1306" t="s">
        <v>40</v>
      </c>
      <c r="E1306" t="str">
        <f t="shared" si="20"/>
        <v>Average Event Day2Average Per Premise50% Cycling</v>
      </c>
      <c r="F1306">
        <v>1.114976</v>
      </c>
      <c r="G1306">
        <v>1.166199</v>
      </c>
      <c r="H1306">
        <v>1.1279539999999999</v>
      </c>
      <c r="I1306">
        <v>72.702100000000002</v>
      </c>
      <c r="J1306">
        <v>-6.1213999999999999E-3</v>
      </c>
      <c r="K1306">
        <v>2.7757899999999999E-2</v>
      </c>
      <c r="L1306">
        <v>5.1222700000000003E-2</v>
      </c>
      <c r="M1306">
        <v>7.4687400000000001E-2</v>
      </c>
      <c r="N1306">
        <v>0.1085668</v>
      </c>
      <c r="O1306">
        <v>-4.4365599999999998E-2</v>
      </c>
      <c r="P1306">
        <v>-1.04863E-2</v>
      </c>
      <c r="Q1306">
        <v>1.2978399999999999E-2</v>
      </c>
      <c r="R1306">
        <v>3.6443200000000002E-2</v>
      </c>
      <c r="S1306">
        <v>7.0322499999999996E-2</v>
      </c>
      <c r="T1306">
        <v>14</v>
      </c>
      <c r="U1306">
        <v>17</v>
      </c>
    </row>
    <row r="1307" spans="1:21">
      <c r="A1307" s="12" t="s">
        <v>47</v>
      </c>
      <c r="B1307" s="13">
        <v>2</v>
      </c>
      <c r="C1307" t="s">
        <v>37</v>
      </c>
      <c r="D1307" t="s">
        <v>41</v>
      </c>
      <c r="E1307" t="str">
        <f t="shared" si="20"/>
        <v>Average Event Day2Average Per Premise100% Cycling</v>
      </c>
      <c r="F1307">
        <v>0.96912609999999999</v>
      </c>
      <c r="G1307">
        <v>0.91691670000000003</v>
      </c>
      <c r="H1307">
        <v>0.88359089999999996</v>
      </c>
      <c r="I1307">
        <v>72.264700000000005</v>
      </c>
      <c r="J1307">
        <v>-0.1024542</v>
      </c>
      <c r="K1307">
        <v>-7.2769200000000006E-2</v>
      </c>
      <c r="L1307">
        <v>-5.2209400000000003E-2</v>
      </c>
      <c r="M1307">
        <v>-3.1649700000000003E-2</v>
      </c>
      <c r="N1307">
        <v>-1.9645999999999999E-3</v>
      </c>
      <c r="O1307">
        <v>-0.13578000000000001</v>
      </c>
      <c r="P1307">
        <v>-0.10609499999999999</v>
      </c>
      <c r="Q1307">
        <v>-8.5535200000000006E-2</v>
      </c>
      <c r="R1307">
        <v>-6.4975500000000005E-2</v>
      </c>
      <c r="S1307">
        <v>-3.52904E-2</v>
      </c>
      <c r="T1307">
        <v>14</v>
      </c>
      <c r="U1307">
        <v>17</v>
      </c>
    </row>
    <row r="1308" spans="1:21">
      <c r="A1308" s="12" t="s">
        <v>47</v>
      </c>
      <c r="B1308" s="13">
        <v>2</v>
      </c>
      <c r="C1308" t="s">
        <v>39</v>
      </c>
      <c r="D1308" t="s">
        <v>40</v>
      </c>
      <c r="E1308" t="str">
        <f t="shared" si="20"/>
        <v>Average Event Day2Average Per Ton50% Cycling</v>
      </c>
      <c r="F1308">
        <v>0.28915069999999998</v>
      </c>
      <c r="G1308">
        <v>0.30073119999999998</v>
      </c>
      <c r="H1308">
        <v>0.29526540000000001</v>
      </c>
      <c r="I1308">
        <v>72.702100000000002</v>
      </c>
      <c r="J1308">
        <v>-4.3071000000000003E-3</v>
      </c>
      <c r="K1308">
        <v>5.0794000000000004E-3</v>
      </c>
      <c r="L1308">
        <v>1.1580500000000001E-2</v>
      </c>
      <c r="M1308">
        <v>1.80815E-2</v>
      </c>
      <c r="N1308">
        <v>2.7468099999999999E-2</v>
      </c>
      <c r="O1308">
        <v>-9.7728999999999993E-3</v>
      </c>
      <c r="P1308">
        <v>-3.8640000000000001E-4</v>
      </c>
      <c r="Q1308">
        <v>6.1146999999999998E-3</v>
      </c>
      <c r="R1308">
        <v>1.2615700000000001E-2</v>
      </c>
      <c r="S1308">
        <v>2.2002299999999999E-2</v>
      </c>
      <c r="T1308">
        <v>14</v>
      </c>
      <c r="U1308">
        <v>17</v>
      </c>
    </row>
    <row r="1309" spans="1:21">
      <c r="A1309" s="12" t="s">
        <v>47</v>
      </c>
      <c r="B1309" s="13">
        <v>2</v>
      </c>
      <c r="C1309" t="s">
        <v>39</v>
      </c>
      <c r="D1309" t="s">
        <v>41</v>
      </c>
      <c r="E1309" t="str">
        <f t="shared" si="20"/>
        <v>Average Event Day2Average Per Ton100% Cycling</v>
      </c>
      <c r="F1309">
        <v>0.2317226</v>
      </c>
      <c r="G1309">
        <v>0.2187365</v>
      </c>
      <c r="H1309">
        <v>0.21126890000000001</v>
      </c>
      <c r="I1309">
        <v>72.264700000000005</v>
      </c>
      <c r="J1309">
        <v>-2.4163199999999999E-2</v>
      </c>
      <c r="K1309">
        <v>-1.7559600000000002E-2</v>
      </c>
      <c r="L1309">
        <v>-1.2985999999999999E-2</v>
      </c>
      <c r="M1309">
        <v>-8.4124000000000004E-3</v>
      </c>
      <c r="N1309">
        <v>-1.8087999999999999E-3</v>
      </c>
      <c r="O1309">
        <v>-3.1630900000000003E-2</v>
      </c>
      <c r="P1309">
        <v>-2.5027299999999999E-2</v>
      </c>
      <c r="Q1309">
        <v>-2.0453699999999998E-2</v>
      </c>
      <c r="R1309">
        <v>-1.5880100000000001E-2</v>
      </c>
      <c r="S1309">
        <v>-9.2765E-3</v>
      </c>
      <c r="T1309">
        <v>14</v>
      </c>
      <c r="U1309">
        <v>17</v>
      </c>
    </row>
    <row r="1310" spans="1:21">
      <c r="A1310" s="12" t="s">
        <v>47</v>
      </c>
      <c r="B1310" s="13">
        <v>3</v>
      </c>
      <c r="C1310" t="s">
        <v>38</v>
      </c>
      <c r="D1310" t="s">
        <v>40</v>
      </c>
      <c r="E1310" t="str">
        <f t="shared" si="20"/>
        <v>Average Event Day3Average Per Device50% Cycling</v>
      </c>
      <c r="F1310">
        <v>0.88195259999999998</v>
      </c>
      <c r="G1310">
        <v>0.90447789999999995</v>
      </c>
      <c r="H1310">
        <v>0.88543570000000005</v>
      </c>
      <c r="I1310">
        <v>72.0137</v>
      </c>
      <c r="J1310">
        <v>-2.2239800000000001E-2</v>
      </c>
      <c r="K1310">
        <v>4.2078000000000003E-3</v>
      </c>
      <c r="L1310">
        <v>2.2525300000000002E-2</v>
      </c>
      <c r="M1310">
        <v>4.0842799999999999E-2</v>
      </c>
      <c r="N1310">
        <v>6.72904E-2</v>
      </c>
      <c r="O1310">
        <v>-4.1281999999999999E-2</v>
      </c>
      <c r="P1310">
        <v>-1.4834399999999999E-2</v>
      </c>
      <c r="Q1310">
        <v>3.4830999999999998E-3</v>
      </c>
      <c r="R1310">
        <v>2.18006E-2</v>
      </c>
      <c r="S1310">
        <v>4.8248199999999998E-2</v>
      </c>
      <c r="T1310">
        <v>14</v>
      </c>
      <c r="U1310">
        <v>17</v>
      </c>
    </row>
    <row r="1311" spans="1:21">
      <c r="A1311" s="12" t="s">
        <v>47</v>
      </c>
      <c r="B1311" s="13">
        <v>3</v>
      </c>
      <c r="C1311" t="s">
        <v>38</v>
      </c>
      <c r="D1311" t="s">
        <v>41</v>
      </c>
      <c r="E1311" t="str">
        <f t="shared" si="20"/>
        <v>Average Event Day3Average Per Device100% Cycling</v>
      </c>
      <c r="F1311">
        <v>0.75308779999999997</v>
      </c>
      <c r="G1311">
        <v>0.73359609999999997</v>
      </c>
      <c r="H1311">
        <v>0.70462769999999997</v>
      </c>
      <c r="I1311">
        <v>71.554199999999994</v>
      </c>
      <c r="J1311">
        <v>-5.71225E-2</v>
      </c>
      <c r="K1311">
        <v>-3.4889900000000001E-2</v>
      </c>
      <c r="L1311">
        <v>-1.9491600000000001E-2</v>
      </c>
      <c r="M1311">
        <v>-4.0933999999999996E-3</v>
      </c>
      <c r="N1311">
        <v>1.8139300000000001E-2</v>
      </c>
      <c r="O1311">
        <v>-8.6090899999999998E-2</v>
      </c>
      <c r="P1311">
        <v>-6.3858300000000007E-2</v>
      </c>
      <c r="Q1311">
        <v>-4.8460099999999999E-2</v>
      </c>
      <c r="R1311">
        <v>-3.3061800000000002E-2</v>
      </c>
      <c r="S1311">
        <v>-1.0829200000000001E-2</v>
      </c>
      <c r="T1311">
        <v>14</v>
      </c>
      <c r="U1311">
        <v>17</v>
      </c>
    </row>
    <row r="1312" spans="1:21">
      <c r="A1312" s="12" t="s">
        <v>47</v>
      </c>
      <c r="B1312" s="13">
        <v>3</v>
      </c>
      <c r="C1312" t="s">
        <v>37</v>
      </c>
      <c r="D1312" t="s">
        <v>40</v>
      </c>
      <c r="E1312" t="str">
        <f t="shared" si="20"/>
        <v>Average Event Day3Average Per Premise50% Cycling</v>
      </c>
      <c r="F1312">
        <v>0.98893030000000004</v>
      </c>
      <c r="G1312">
        <v>1.0222359999999999</v>
      </c>
      <c r="H1312">
        <v>0.98871279999999995</v>
      </c>
      <c r="I1312">
        <v>72.0137</v>
      </c>
      <c r="J1312">
        <v>-1.6121699999999999E-2</v>
      </c>
      <c r="K1312">
        <v>1.3080400000000001E-2</v>
      </c>
      <c r="L1312">
        <v>3.3305700000000001E-2</v>
      </c>
      <c r="M1312">
        <v>5.3531000000000002E-2</v>
      </c>
      <c r="N1312">
        <v>8.2733100000000004E-2</v>
      </c>
      <c r="O1312">
        <v>-4.9644800000000003E-2</v>
      </c>
      <c r="P1312">
        <v>-2.0442700000000001E-2</v>
      </c>
      <c r="Q1312">
        <v>-2.174E-4</v>
      </c>
      <c r="R1312">
        <v>2.0007799999999999E-2</v>
      </c>
      <c r="S1312">
        <v>4.9209900000000001E-2</v>
      </c>
      <c r="T1312">
        <v>14</v>
      </c>
      <c r="U1312">
        <v>17</v>
      </c>
    </row>
    <row r="1313" spans="1:21">
      <c r="A1313" s="12" t="s">
        <v>47</v>
      </c>
      <c r="B1313" s="13">
        <v>3</v>
      </c>
      <c r="C1313" t="s">
        <v>37</v>
      </c>
      <c r="D1313" t="s">
        <v>41</v>
      </c>
      <c r="E1313" t="str">
        <f t="shared" si="20"/>
        <v>Average Event Day3Average Per Premise100% Cycling</v>
      </c>
      <c r="F1313">
        <v>0.86644829999999995</v>
      </c>
      <c r="G1313">
        <v>0.84947379999999995</v>
      </c>
      <c r="H1313">
        <v>0.81859919999999997</v>
      </c>
      <c r="I1313">
        <v>71.554199999999994</v>
      </c>
      <c r="J1313">
        <v>-6.1607000000000002E-2</v>
      </c>
      <c r="K1313">
        <v>-3.52378E-2</v>
      </c>
      <c r="L1313">
        <v>-1.6974599999999999E-2</v>
      </c>
      <c r="M1313">
        <v>1.2887E-3</v>
      </c>
      <c r="N1313">
        <v>2.76578E-2</v>
      </c>
      <c r="O1313">
        <v>-9.2481499999999994E-2</v>
      </c>
      <c r="P1313">
        <v>-6.6112299999999999E-2</v>
      </c>
      <c r="Q1313">
        <v>-4.7849099999999999E-2</v>
      </c>
      <c r="R1313">
        <v>-2.9585899999999998E-2</v>
      </c>
      <c r="S1313">
        <v>-3.2166999999999999E-3</v>
      </c>
      <c r="T1313">
        <v>14</v>
      </c>
      <c r="U1313">
        <v>17</v>
      </c>
    </row>
    <row r="1314" spans="1:21">
      <c r="A1314" s="12" t="s">
        <v>47</v>
      </c>
      <c r="B1314" s="13">
        <v>3</v>
      </c>
      <c r="C1314" t="s">
        <v>39</v>
      </c>
      <c r="D1314" t="s">
        <v>40</v>
      </c>
      <c r="E1314" t="str">
        <f t="shared" si="20"/>
        <v>Average Event Day3Average Per Ton50% Cycling</v>
      </c>
      <c r="F1314">
        <v>0.25681700000000002</v>
      </c>
      <c r="G1314">
        <v>0.26365480000000002</v>
      </c>
      <c r="H1314">
        <v>0.25886290000000001</v>
      </c>
      <c r="I1314">
        <v>72.0137</v>
      </c>
      <c r="J1314">
        <v>-6.7190000000000001E-3</v>
      </c>
      <c r="K1314">
        <v>1.2905E-3</v>
      </c>
      <c r="L1314">
        <v>6.8379000000000001E-3</v>
      </c>
      <c r="M1314">
        <v>1.2385200000000001E-2</v>
      </c>
      <c r="N1314">
        <v>2.0394800000000001E-2</v>
      </c>
      <c r="O1314">
        <v>-1.1511E-2</v>
      </c>
      <c r="P1314">
        <v>-3.5014E-3</v>
      </c>
      <c r="Q1314">
        <v>2.0458999999999998E-3</v>
      </c>
      <c r="R1314">
        <v>7.5932999999999999E-3</v>
      </c>
      <c r="S1314">
        <v>1.56028E-2</v>
      </c>
      <c r="T1314">
        <v>14</v>
      </c>
      <c r="U1314">
        <v>17</v>
      </c>
    </row>
    <row r="1315" spans="1:21">
      <c r="A1315" s="12" t="s">
        <v>47</v>
      </c>
      <c r="B1315" s="13">
        <v>3</v>
      </c>
      <c r="C1315" t="s">
        <v>39</v>
      </c>
      <c r="D1315" t="s">
        <v>41</v>
      </c>
      <c r="E1315" t="str">
        <f t="shared" si="20"/>
        <v>Average Event Day3Average Per Ton100% Cycling</v>
      </c>
      <c r="F1315">
        <v>0.20771619999999999</v>
      </c>
      <c r="G1315">
        <v>0.2036124</v>
      </c>
      <c r="H1315">
        <v>0.19666110000000001</v>
      </c>
      <c r="I1315">
        <v>71.554199999999994</v>
      </c>
      <c r="J1315">
        <v>-1.4316499999999999E-2</v>
      </c>
      <c r="K1315">
        <v>-8.2827999999999999E-3</v>
      </c>
      <c r="L1315">
        <v>-4.1038000000000003E-3</v>
      </c>
      <c r="M1315">
        <v>7.5199999999999998E-5</v>
      </c>
      <c r="N1315">
        <v>6.1089999999999998E-3</v>
      </c>
      <c r="O1315">
        <v>-2.1267899999999999E-2</v>
      </c>
      <c r="P1315">
        <v>-1.52341E-2</v>
      </c>
      <c r="Q1315">
        <v>-1.10551E-2</v>
      </c>
      <c r="R1315">
        <v>-6.8760999999999996E-3</v>
      </c>
      <c r="S1315">
        <v>-8.4239999999999998E-4</v>
      </c>
      <c r="T1315">
        <v>14</v>
      </c>
      <c r="U1315">
        <v>17</v>
      </c>
    </row>
    <row r="1316" spans="1:21">
      <c r="A1316" s="12" t="s">
        <v>47</v>
      </c>
      <c r="B1316" s="13">
        <v>4</v>
      </c>
      <c r="C1316" t="s">
        <v>38</v>
      </c>
      <c r="D1316" t="s">
        <v>40</v>
      </c>
      <c r="E1316" t="str">
        <f t="shared" si="20"/>
        <v>Average Event Day4Average Per Device50% Cycling</v>
      </c>
      <c r="F1316">
        <v>0.81806250000000003</v>
      </c>
      <c r="G1316">
        <v>0.81402819999999998</v>
      </c>
      <c r="H1316">
        <v>0.79689030000000005</v>
      </c>
      <c r="I1316">
        <v>71.320700000000002</v>
      </c>
      <c r="J1316">
        <v>-4.4342199999999998E-2</v>
      </c>
      <c r="K1316">
        <v>-2.0527900000000002E-2</v>
      </c>
      <c r="L1316">
        <v>-4.0343000000000002E-3</v>
      </c>
      <c r="M1316">
        <v>1.2459400000000001E-2</v>
      </c>
      <c r="N1316">
        <v>3.6273600000000003E-2</v>
      </c>
      <c r="O1316">
        <v>-6.1480100000000003E-2</v>
      </c>
      <c r="P1316">
        <v>-3.7665900000000002E-2</v>
      </c>
      <c r="Q1316">
        <v>-2.1172199999999999E-2</v>
      </c>
      <c r="R1316">
        <v>-4.6785999999999998E-3</v>
      </c>
      <c r="S1316">
        <v>1.9135699999999999E-2</v>
      </c>
      <c r="T1316">
        <v>14</v>
      </c>
      <c r="U1316">
        <v>17</v>
      </c>
    </row>
    <row r="1317" spans="1:21">
      <c r="A1317" s="12" t="s">
        <v>47</v>
      </c>
      <c r="B1317" s="13">
        <v>4</v>
      </c>
      <c r="C1317" t="s">
        <v>38</v>
      </c>
      <c r="D1317" t="s">
        <v>41</v>
      </c>
      <c r="E1317" t="str">
        <f t="shared" si="20"/>
        <v>Average Event Day4Average Per Device100% Cycling</v>
      </c>
      <c r="F1317">
        <v>0.68570050000000005</v>
      </c>
      <c r="G1317">
        <v>0.66376230000000003</v>
      </c>
      <c r="H1317">
        <v>0.63755150000000005</v>
      </c>
      <c r="I1317">
        <v>71.182000000000002</v>
      </c>
      <c r="J1317">
        <v>-5.3348300000000001E-2</v>
      </c>
      <c r="K1317">
        <v>-3.4791000000000002E-2</v>
      </c>
      <c r="L1317">
        <v>-2.1938200000000001E-2</v>
      </c>
      <c r="M1317">
        <v>-9.0854000000000004E-3</v>
      </c>
      <c r="N1317">
        <v>9.4719000000000001E-3</v>
      </c>
      <c r="O1317">
        <v>-7.9559199999999997E-2</v>
      </c>
      <c r="P1317">
        <v>-6.1001800000000002E-2</v>
      </c>
      <c r="Q1317">
        <v>-4.8148999999999997E-2</v>
      </c>
      <c r="R1317">
        <v>-3.5296300000000003E-2</v>
      </c>
      <c r="S1317">
        <v>-1.6738900000000001E-2</v>
      </c>
      <c r="T1317">
        <v>14</v>
      </c>
      <c r="U1317">
        <v>17</v>
      </c>
    </row>
    <row r="1318" spans="1:21">
      <c r="A1318" s="12" t="s">
        <v>47</v>
      </c>
      <c r="B1318" s="13">
        <v>4</v>
      </c>
      <c r="C1318" t="s">
        <v>37</v>
      </c>
      <c r="D1318" t="s">
        <v>40</v>
      </c>
      <c r="E1318" t="str">
        <f t="shared" si="20"/>
        <v>Average Event Day4Average Per Premise50% Cycling</v>
      </c>
      <c r="F1318">
        <v>0.91812689999999997</v>
      </c>
      <c r="G1318">
        <v>0.92290289999999997</v>
      </c>
      <c r="H1318">
        <v>0.89263729999999997</v>
      </c>
      <c r="I1318">
        <v>71.320700000000002</v>
      </c>
      <c r="J1318">
        <v>-4.0317100000000002E-2</v>
      </c>
      <c r="K1318">
        <v>-1.36758E-2</v>
      </c>
      <c r="L1318">
        <v>4.7758999999999996E-3</v>
      </c>
      <c r="M1318">
        <v>2.32277E-2</v>
      </c>
      <c r="N1318">
        <v>4.9868999999999997E-2</v>
      </c>
      <c r="O1318">
        <v>-7.0582800000000001E-2</v>
      </c>
      <c r="P1318">
        <v>-4.3941399999999999E-2</v>
      </c>
      <c r="Q1318">
        <v>-2.5489700000000001E-2</v>
      </c>
      <c r="R1318">
        <v>-7.038E-3</v>
      </c>
      <c r="S1318">
        <v>1.96034E-2</v>
      </c>
      <c r="T1318">
        <v>14</v>
      </c>
      <c r="U1318">
        <v>17</v>
      </c>
    </row>
    <row r="1319" spans="1:21">
      <c r="A1319" s="12" t="s">
        <v>47</v>
      </c>
      <c r="B1319" s="13">
        <v>4</v>
      </c>
      <c r="C1319" t="s">
        <v>37</v>
      </c>
      <c r="D1319" t="s">
        <v>41</v>
      </c>
      <c r="E1319" t="str">
        <f t="shared" si="20"/>
        <v>Average Event Day4Average Per Premise100% Cycling</v>
      </c>
      <c r="F1319">
        <v>0.78758130000000004</v>
      </c>
      <c r="G1319">
        <v>0.76781679999999997</v>
      </c>
      <c r="H1319">
        <v>0.73991010000000002</v>
      </c>
      <c r="I1319">
        <v>71.182000000000002</v>
      </c>
      <c r="J1319">
        <v>-5.7772700000000003E-2</v>
      </c>
      <c r="K1319">
        <v>-3.5317099999999997E-2</v>
      </c>
      <c r="L1319">
        <v>-1.9764500000000001E-2</v>
      </c>
      <c r="M1319">
        <v>-4.2117999999999999E-3</v>
      </c>
      <c r="N1319">
        <v>1.8243700000000002E-2</v>
      </c>
      <c r="O1319">
        <v>-8.56793E-2</v>
      </c>
      <c r="P1319">
        <v>-6.3223799999999997E-2</v>
      </c>
      <c r="Q1319">
        <v>-4.7671100000000001E-2</v>
      </c>
      <c r="R1319">
        <v>-3.2118500000000001E-2</v>
      </c>
      <c r="S1319">
        <v>-9.6629000000000003E-3</v>
      </c>
      <c r="T1319">
        <v>14</v>
      </c>
      <c r="U1319">
        <v>17</v>
      </c>
    </row>
    <row r="1320" spans="1:21">
      <c r="A1320" s="12" t="s">
        <v>47</v>
      </c>
      <c r="B1320" s="13">
        <v>4</v>
      </c>
      <c r="C1320" t="s">
        <v>39</v>
      </c>
      <c r="D1320" t="s">
        <v>40</v>
      </c>
      <c r="E1320" t="str">
        <f t="shared" si="20"/>
        <v>Average Event Day4Average Per Ton50% Cycling</v>
      </c>
      <c r="F1320">
        <v>0.23830670000000001</v>
      </c>
      <c r="G1320">
        <v>0.2370826</v>
      </c>
      <c r="H1320">
        <v>0.2327736</v>
      </c>
      <c r="I1320">
        <v>71.320700000000002</v>
      </c>
      <c r="J1320">
        <v>-1.36378E-2</v>
      </c>
      <c r="K1320">
        <v>-6.3036000000000003E-3</v>
      </c>
      <c r="L1320">
        <v>-1.224E-3</v>
      </c>
      <c r="M1320">
        <v>3.8555999999999998E-3</v>
      </c>
      <c r="N1320">
        <v>1.11897E-2</v>
      </c>
      <c r="O1320">
        <v>-1.7946799999999999E-2</v>
      </c>
      <c r="P1320">
        <v>-1.06126E-2</v>
      </c>
      <c r="Q1320">
        <v>-5.5329999999999997E-3</v>
      </c>
      <c r="R1320">
        <v>-4.5340000000000002E-4</v>
      </c>
      <c r="S1320">
        <v>6.8807E-3</v>
      </c>
      <c r="T1320">
        <v>14</v>
      </c>
      <c r="U1320">
        <v>17</v>
      </c>
    </row>
    <row r="1321" spans="1:21">
      <c r="A1321" s="12" t="s">
        <v>47</v>
      </c>
      <c r="B1321" s="13">
        <v>4</v>
      </c>
      <c r="C1321" t="s">
        <v>39</v>
      </c>
      <c r="D1321" t="s">
        <v>41</v>
      </c>
      <c r="E1321" t="str">
        <f t="shared" si="20"/>
        <v>Average Event Day4Average Per Ton100% Cycling</v>
      </c>
      <c r="F1321">
        <v>0.18945229999999999</v>
      </c>
      <c r="G1321">
        <v>0.1850514</v>
      </c>
      <c r="H1321">
        <v>0.1787338</v>
      </c>
      <c r="I1321">
        <v>71.182000000000002</v>
      </c>
      <c r="J1321">
        <v>-1.3115399999999999E-2</v>
      </c>
      <c r="K1321">
        <v>-7.9667999999999996E-3</v>
      </c>
      <c r="L1321">
        <v>-4.4009000000000001E-3</v>
      </c>
      <c r="M1321">
        <v>-8.3500000000000002E-4</v>
      </c>
      <c r="N1321">
        <v>4.3135999999999999E-3</v>
      </c>
      <c r="O1321">
        <v>-1.9433099999999998E-2</v>
      </c>
      <c r="P1321">
        <v>-1.42845E-2</v>
      </c>
      <c r="Q1321">
        <v>-1.0718500000000001E-2</v>
      </c>
      <c r="R1321">
        <v>-7.1526000000000003E-3</v>
      </c>
      <c r="S1321">
        <v>-2.0040000000000001E-3</v>
      </c>
      <c r="T1321">
        <v>14</v>
      </c>
      <c r="U1321">
        <v>17</v>
      </c>
    </row>
    <row r="1322" spans="1:21">
      <c r="A1322" s="12" t="s">
        <v>47</v>
      </c>
      <c r="B1322" s="13">
        <v>5</v>
      </c>
      <c r="C1322" t="s">
        <v>38</v>
      </c>
      <c r="D1322" t="s">
        <v>40</v>
      </c>
      <c r="E1322" t="str">
        <f t="shared" si="20"/>
        <v>Average Event Day5Average Per Device50% Cycling</v>
      </c>
      <c r="F1322">
        <v>0.76014519999999997</v>
      </c>
      <c r="G1322">
        <v>0.75789119999999999</v>
      </c>
      <c r="H1322">
        <v>0.74193509999999996</v>
      </c>
      <c r="I1322">
        <v>71.138900000000007</v>
      </c>
      <c r="J1322">
        <v>-3.7315599999999997E-2</v>
      </c>
      <c r="K1322">
        <v>-1.6600899999999998E-2</v>
      </c>
      <c r="L1322">
        <v>-2.2539999999999999E-3</v>
      </c>
      <c r="M1322">
        <v>1.20929E-2</v>
      </c>
      <c r="N1322">
        <v>3.2807500000000003E-2</v>
      </c>
      <c r="O1322">
        <v>-5.3271699999999998E-2</v>
      </c>
      <c r="P1322">
        <v>-3.2557000000000003E-2</v>
      </c>
      <c r="Q1322">
        <v>-1.82101E-2</v>
      </c>
      <c r="R1322">
        <v>-3.8631999999999998E-3</v>
      </c>
      <c r="S1322">
        <v>1.6851399999999999E-2</v>
      </c>
      <c r="T1322">
        <v>14</v>
      </c>
      <c r="U1322">
        <v>17</v>
      </c>
    </row>
    <row r="1323" spans="1:21">
      <c r="A1323" s="12" t="s">
        <v>47</v>
      </c>
      <c r="B1323" s="13">
        <v>5</v>
      </c>
      <c r="C1323" t="s">
        <v>38</v>
      </c>
      <c r="D1323" t="s">
        <v>41</v>
      </c>
      <c r="E1323" t="str">
        <f t="shared" si="20"/>
        <v>Average Event Day5Average Per Device100% Cycling</v>
      </c>
      <c r="F1323">
        <v>0.66133770000000003</v>
      </c>
      <c r="G1323">
        <v>0.64124919999999996</v>
      </c>
      <c r="H1323">
        <v>0.61592740000000001</v>
      </c>
      <c r="I1323">
        <v>71.147199999999998</v>
      </c>
      <c r="J1323">
        <v>-4.8697999999999998E-2</v>
      </c>
      <c r="K1323">
        <v>-3.1795299999999999E-2</v>
      </c>
      <c r="L1323">
        <v>-2.0088499999999999E-2</v>
      </c>
      <c r="M1323">
        <v>-8.3817000000000006E-3</v>
      </c>
      <c r="N1323">
        <v>8.5210000000000008E-3</v>
      </c>
      <c r="O1323">
        <v>-7.40199E-2</v>
      </c>
      <c r="P1323">
        <v>-5.7117099999999997E-2</v>
      </c>
      <c r="Q1323">
        <v>-4.5410300000000001E-2</v>
      </c>
      <c r="R1323">
        <v>-3.3703499999999997E-2</v>
      </c>
      <c r="S1323">
        <v>-1.6800800000000001E-2</v>
      </c>
      <c r="T1323">
        <v>14</v>
      </c>
      <c r="U1323">
        <v>17</v>
      </c>
    </row>
    <row r="1324" spans="1:21">
      <c r="A1324" s="12" t="s">
        <v>47</v>
      </c>
      <c r="B1324" s="13">
        <v>5</v>
      </c>
      <c r="C1324" t="s">
        <v>37</v>
      </c>
      <c r="D1324" t="s">
        <v>40</v>
      </c>
      <c r="E1324" t="str">
        <f t="shared" si="20"/>
        <v>Average Event Day5Average Per Premise50% Cycling</v>
      </c>
      <c r="F1324">
        <v>0.85110189999999997</v>
      </c>
      <c r="G1324">
        <v>0.85607390000000005</v>
      </c>
      <c r="H1324">
        <v>0.82799979999999995</v>
      </c>
      <c r="I1324">
        <v>71.138900000000007</v>
      </c>
      <c r="J1324">
        <v>-3.4308999999999999E-2</v>
      </c>
      <c r="K1324">
        <v>-1.11015E-2</v>
      </c>
      <c r="L1324">
        <v>4.9719999999999999E-3</v>
      </c>
      <c r="M1324">
        <v>2.1045399999999999E-2</v>
      </c>
      <c r="N1324">
        <v>4.4252899999999998E-2</v>
      </c>
      <c r="O1324">
        <v>-6.2383000000000001E-2</v>
      </c>
      <c r="P1324">
        <v>-3.9175500000000002E-2</v>
      </c>
      <c r="Q1324">
        <v>-2.3102000000000001E-2</v>
      </c>
      <c r="R1324">
        <v>-7.0286000000000003E-3</v>
      </c>
      <c r="S1324">
        <v>1.61789E-2</v>
      </c>
      <c r="T1324">
        <v>14</v>
      </c>
      <c r="U1324">
        <v>17</v>
      </c>
    </row>
    <row r="1325" spans="1:21">
      <c r="A1325" s="12" t="s">
        <v>47</v>
      </c>
      <c r="B1325" s="13">
        <v>5</v>
      </c>
      <c r="C1325" t="s">
        <v>37</v>
      </c>
      <c r="D1325" t="s">
        <v>41</v>
      </c>
      <c r="E1325" t="str">
        <f t="shared" si="20"/>
        <v>Average Event Day5Average Per Premise100% Cycling</v>
      </c>
      <c r="F1325">
        <v>0.76459679999999997</v>
      </c>
      <c r="G1325">
        <v>0.74502780000000002</v>
      </c>
      <c r="H1325">
        <v>0.71794939999999996</v>
      </c>
      <c r="I1325">
        <v>71.147199999999998</v>
      </c>
      <c r="J1325">
        <v>-5.5635900000000002E-2</v>
      </c>
      <c r="K1325">
        <v>-3.4327299999999998E-2</v>
      </c>
      <c r="L1325">
        <v>-1.9569E-2</v>
      </c>
      <c r="M1325">
        <v>-4.8107999999999996E-3</v>
      </c>
      <c r="N1325">
        <v>1.64978E-2</v>
      </c>
      <c r="O1325">
        <v>-8.2714300000000004E-2</v>
      </c>
      <c r="P1325">
        <v>-6.1405700000000001E-2</v>
      </c>
      <c r="Q1325">
        <v>-4.6647399999999999E-2</v>
      </c>
      <c r="R1325">
        <v>-3.1889199999999999E-2</v>
      </c>
      <c r="S1325">
        <v>-1.0580600000000001E-2</v>
      </c>
      <c r="T1325">
        <v>14</v>
      </c>
      <c r="U1325">
        <v>17</v>
      </c>
    </row>
    <row r="1326" spans="1:21">
      <c r="A1326" s="12" t="s">
        <v>47</v>
      </c>
      <c r="B1326" s="13">
        <v>5</v>
      </c>
      <c r="C1326" t="s">
        <v>39</v>
      </c>
      <c r="D1326" t="s">
        <v>40</v>
      </c>
      <c r="E1326" t="str">
        <f t="shared" si="20"/>
        <v>Average Event Day5Average Per Ton50% Cycling</v>
      </c>
      <c r="F1326">
        <v>0.22181300000000001</v>
      </c>
      <c r="G1326">
        <v>0.22183739999999999</v>
      </c>
      <c r="H1326">
        <v>0.21780550000000001</v>
      </c>
      <c r="I1326">
        <v>71.138900000000007</v>
      </c>
      <c r="J1326">
        <v>-1.07241E-2</v>
      </c>
      <c r="K1326">
        <v>-4.3737999999999997E-3</v>
      </c>
      <c r="L1326">
        <v>2.44E-5</v>
      </c>
      <c r="M1326">
        <v>4.4225999999999996E-3</v>
      </c>
      <c r="N1326">
        <v>1.07729E-2</v>
      </c>
      <c r="O1326">
        <v>-1.4756E-2</v>
      </c>
      <c r="P1326">
        <v>-8.4057000000000003E-3</v>
      </c>
      <c r="Q1326">
        <v>-4.0074999999999998E-3</v>
      </c>
      <c r="R1326">
        <v>3.9070000000000001E-4</v>
      </c>
      <c r="S1326">
        <v>6.7409999999999996E-3</v>
      </c>
      <c r="T1326">
        <v>14</v>
      </c>
      <c r="U1326">
        <v>17</v>
      </c>
    </row>
    <row r="1327" spans="1:21">
      <c r="A1327" s="12" t="s">
        <v>47</v>
      </c>
      <c r="B1327" s="13">
        <v>5</v>
      </c>
      <c r="C1327" t="s">
        <v>39</v>
      </c>
      <c r="D1327" t="s">
        <v>41</v>
      </c>
      <c r="E1327" t="str">
        <f t="shared" si="20"/>
        <v>Average Event Day5Average Per Ton100% Cycling</v>
      </c>
      <c r="F1327">
        <v>0.18350259999999999</v>
      </c>
      <c r="G1327">
        <v>0.17919589999999999</v>
      </c>
      <c r="H1327">
        <v>0.17307810000000001</v>
      </c>
      <c r="I1327">
        <v>71.147199999999998</v>
      </c>
      <c r="J1327">
        <v>-1.23312E-2</v>
      </c>
      <c r="K1327">
        <v>-7.5903000000000003E-3</v>
      </c>
      <c r="L1327">
        <v>-4.3067000000000001E-3</v>
      </c>
      <c r="M1327">
        <v>-1.0231999999999999E-3</v>
      </c>
      <c r="N1327">
        <v>3.7177E-3</v>
      </c>
      <c r="O1327">
        <v>-1.8448900000000001E-2</v>
      </c>
      <c r="P1327">
        <v>-1.3708E-2</v>
      </c>
      <c r="Q1327">
        <v>-1.04245E-2</v>
      </c>
      <c r="R1327">
        <v>-7.1409000000000004E-3</v>
      </c>
      <c r="S1327">
        <v>-2.3999999999999998E-3</v>
      </c>
      <c r="T1327">
        <v>14</v>
      </c>
      <c r="U1327">
        <v>17</v>
      </c>
    </row>
    <row r="1328" spans="1:21">
      <c r="A1328" s="12" t="s">
        <v>47</v>
      </c>
      <c r="B1328" s="13">
        <v>6</v>
      </c>
      <c r="C1328" t="s">
        <v>38</v>
      </c>
      <c r="D1328" t="s">
        <v>40</v>
      </c>
      <c r="E1328" t="str">
        <f t="shared" si="20"/>
        <v>Average Event Day6Average Per Device50% Cycling</v>
      </c>
      <c r="F1328">
        <v>0.78939959999999998</v>
      </c>
      <c r="G1328">
        <v>0.78843810000000003</v>
      </c>
      <c r="H1328">
        <v>0.77183889999999999</v>
      </c>
      <c r="I1328">
        <v>70.604699999999994</v>
      </c>
      <c r="J1328">
        <v>-3.6901099999999999E-2</v>
      </c>
      <c r="K1328">
        <v>-1.56677E-2</v>
      </c>
      <c r="L1328">
        <v>-9.6150000000000001E-4</v>
      </c>
      <c r="M1328">
        <v>1.37447E-2</v>
      </c>
      <c r="N1328">
        <v>3.4978099999999998E-2</v>
      </c>
      <c r="O1328">
        <v>-5.3500300000000001E-2</v>
      </c>
      <c r="P1328">
        <v>-3.2266900000000001E-2</v>
      </c>
      <c r="Q1328">
        <v>-1.7560699999999999E-2</v>
      </c>
      <c r="R1328">
        <v>-2.8544999999999998E-3</v>
      </c>
      <c r="S1328">
        <v>1.8379E-2</v>
      </c>
      <c r="T1328">
        <v>14</v>
      </c>
      <c r="U1328">
        <v>17</v>
      </c>
    </row>
    <row r="1329" spans="1:21">
      <c r="A1329" s="12" t="s">
        <v>47</v>
      </c>
      <c r="B1329" s="13">
        <v>6</v>
      </c>
      <c r="C1329" t="s">
        <v>38</v>
      </c>
      <c r="D1329" t="s">
        <v>41</v>
      </c>
      <c r="E1329" t="str">
        <f t="shared" si="20"/>
        <v>Average Event Day6Average Per Device100% Cycling</v>
      </c>
      <c r="F1329">
        <v>0.68485370000000001</v>
      </c>
      <c r="G1329">
        <v>0.68187070000000005</v>
      </c>
      <c r="H1329">
        <v>0.65494479999999999</v>
      </c>
      <c r="I1329">
        <v>70.705299999999994</v>
      </c>
      <c r="J1329">
        <v>-3.2862799999999998E-2</v>
      </c>
      <c r="K1329">
        <v>-1.52096E-2</v>
      </c>
      <c r="L1329">
        <v>-2.983E-3</v>
      </c>
      <c r="M1329">
        <v>9.2435E-3</v>
      </c>
      <c r="N1329">
        <v>2.6896799999999998E-2</v>
      </c>
      <c r="O1329">
        <v>-5.97887E-2</v>
      </c>
      <c r="P1329">
        <v>-4.2135499999999999E-2</v>
      </c>
      <c r="Q1329">
        <v>-2.9908899999999999E-2</v>
      </c>
      <c r="R1329">
        <v>-1.7682300000000001E-2</v>
      </c>
      <c r="S1329">
        <v>-2.9099999999999999E-5</v>
      </c>
      <c r="T1329">
        <v>14</v>
      </c>
      <c r="U1329">
        <v>17</v>
      </c>
    </row>
    <row r="1330" spans="1:21">
      <c r="A1330" s="12" t="s">
        <v>47</v>
      </c>
      <c r="B1330" s="13">
        <v>6</v>
      </c>
      <c r="C1330" t="s">
        <v>37</v>
      </c>
      <c r="D1330" t="s">
        <v>40</v>
      </c>
      <c r="E1330" t="str">
        <f t="shared" si="20"/>
        <v>Average Event Day6Average Per Premise50% Cycling</v>
      </c>
      <c r="F1330">
        <v>0.88222679999999998</v>
      </c>
      <c r="G1330">
        <v>0.8866444</v>
      </c>
      <c r="H1330">
        <v>0.85756779999999999</v>
      </c>
      <c r="I1330">
        <v>70.604699999999994</v>
      </c>
      <c r="J1330">
        <v>-3.54784E-2</v>
      </c>
      <c r="K1330">
        <v>-1.19075E-2</v>
      </c>
      <c r="L1330">
        <v>4.4175000000000004E-3</v>
      </c>
      <c r="M1330">
        <v>2.07426E-2</v>
      </c>
      <c r="N1330">
        <v>4.4313400000000003E-2</v>
      </c>
      <c r="O1330">
        <v>-6.4554899999999998E-2</v>
      </c>
      <c r="P1330">
        <v>-4.0984100000000002E-2</v>
      </c>
      <c r="Q1330">
        <v>-2.4659E-2</v>
      </c>
      <c r="R1330">
        <v>-8.3339999999999994E-3</v>
      </c>
      <c r="S1330">
        <v>1.5236899999999999E-2</v>
      </c>
      <c r="T1330">
        <v>14</v>
      </c>
      <c r="U1330">
        <v>17</v>
      </c>
    </row>
    <row r="1331" spans="1:21">
      <c r="A1331" s="12" t="s">
        <v>47</v>
      </c>
      <c r="B1331" s="13">
        <v>6</v>
      </c>
      <c r="C1331" t="s">
        <v>37</v>
      </c>
      <c r="D1331" t="s">
        <v>41</v>
      </c>
      <c r="E1331" t="str">
        <f t="shared" si="20"/>
        <v>Average Event Day6Average Per Premise100% Cycling</v>
      </c>
      <c r="F1331">
        <v>0.78993139999999995</v>
      </c>
      <c r="G1331">
        <v>0.79600850000000001</v>
      </c>
      <c r="H1331">
        <v>0.76707720000000001</v>
      </c>
      <c r="I1331">
        <v>70.705299999999994</v>
      </c>
      <c r="J1331">
        <v>-3.1905299999999998E-2</v>
      </c>
      <c r="K1331">
        <v>-9.4649999999999995E-3</v>
      </c>
      <c r="L1331">
        <v>6.0771000000000002E-3</v>
      </c>
      <c r="M1331">
        <v>2.1619200000000002E-2</v>
      </c>
      <c r="N1331">
        <v>4.4059500000000001E-2</v>
      </c>
      <c r="O1331">
        <v>-6.0836599999999998E-2</v>
      </c>
      <c r="P1331">
        <v>-3.8396300000000001E-2</v>
      </c>
      <c r="Q1331">
        <v>-2.2854200000000002E-2</v>
      </c>
      <c r="R1331">
        <v>-7.3121000000000002E-3</v>
      </c>
      <c r="S1331">
        <v>1.51282E-2</v>
      </c>
      <c r="T1331">
        <v>14</v>
      </c>
      <c r="U1331">
        <v>17</v>
      </c>
    </row>
    <row r="1332" spans="1:21">
      <c r="A1332" s="12" t="s">
        <v>47</v>
      </c>
      <c r="B1332" s="13">
        <v>6</v>
      </c>
      <c r="C1332" t="s">
        <v>39</v>
      </c>
      <c r="D1332" t="s">
        <v>40</v>
      </c>
      <c r="E1332" t="str">
        <f t="shared" si="20"/>
        <v>Average Event Day6Average Per Ton50% Cycling</v>
      </c>
      <c r="F1332">
        <v>0.2303953</v>
      </c>
      <c r="G1332">
        <v>0.23086419999999999</v>
      </c>
      <c r="H1332">
        <v>0.22666819999999999</v>
      </c>
      <c r="I1332">
        <v>70.604699999999994</v>
      </c>
      <c r="J1332">
        <v>-1.06658E-2</v>
      </c>
      <c r="K1332">
        <v>-4.0873999999999997E-3</v>
      </c>
      <c r="L1332">
        <v>4.6890000000000001E-4</v>
      </c>
      <c r="M1332">
        <v>5.0251000000000002E-3</v>
      </c>
      <c r="N1332">
        <v>1.1603499999999999E-2</v>
      </c>
      <c r="O1332">
        <v>-1.48618E-2</v>
      </c>
      <c r="P1332">
        <v>-8.2833000000000004E-3</v>
      </c>
      <c r="Q1332">
        <v>-3.7271000000000001E-3</v>
      </c>
      <c r="R1332">
        <v>8.2910000000000004E-4</v>
      </c>
      <c r="S1332">
        <v>7.4076000000000003E-3</v>
      </c>
      <c r="T1332">
        <v>14</v>
      </c>
      <c r="U1332">
        <v>17</v>
      </c>
    </row>
    <row r="1333" spans="1:21">
      <c r="A1333" s="12" t="s">
        <v>47</v>
      </c>
      <c r="B1333" s="13">
        <v>6</v>
      </c>
      <c r="C1333" t="s">
        <v>39</v>
      </c>
      <c r="D1333" t="s">
        <v>41</v>
      </c>
      <c r="E1333" t="str">
        <f t="shared" si="20"/>
        <v>Average Event Day6Average Per Ton100% Cycling</v>
      </c>
      <c r="F1333">
        <v>0.19084870000000001</v>
      </c>
      <c r="G1333">
        <v>0.19004289999999999</v>
      </c>
      <c r="H1333">
        <v>0.18355489999999999</v>
      </c>
      <c r="I1333">
        <v>70.705299999999994</v>
      </c>
      <c r="J1333">
        <v>-9.2054000000000007E-3</v>
      </c>
      <c r="K1333">
        <v>-4.2427999999999997E-3</v>
      </c>
      <c r="L1333">
        <v>-8.0579999999999996E-4</v>
      </c>
      <c r="M1333">
        <v>2.6313E-3</v>
      </c>
      <c r="N1333">
        <v>7.5938000000000004E-3</v>
      </c>
      <c r="O1333">
        <v>-1.56934E-2</v>
      </c>
      <c r="P1333">
        <v>-1.07309E-2</v>
      </c>
      <c r="Q1333">
        <v>-7.2937999999999996E-3</v>
      </c>
      <c r="R1333">
        <v>-3.8568000000000001E-3</v>
      </c>
      <c r="S1333">
        <v>1.1058000000000001E-3</v>
      </c>
      <c r="T1333">
        <v>14</v>
      </c>
      <c r="U1333">
        <v>17</v>
      </c>
    </row>
    <row r="1334" spans="1:21">
      <c r="A1334" s="12" t="s">
        <v>47</v>
      </c>
      <c r="B1334" s="13">
        <v>7</v>
      </c>
      <c r="C1334" t="s">
        <v>38</v>
      </c>
      <c r="D1334" t="s">
        <v>40</v>
      </c>
      <c r="E1334" t="str">
        <f t="shared" si="20"/>
        <v>Average Event Day7Average Per Device50% Cycling</v>
      </c>
      <c r="F1334">
        <v>0.91384129999999997</v>
      </c>
      <c r="G1334">
        <v>0.9084139</v>
      </c>
      <c r="H1334">
        <v>0.88928879999999999</v>
      </c>
      <c r="I1334">
        <v>72.228300000000004</v>
      </c>
      <c r="J1334">
        <v>-4.6208699999999998E-2</v>
      </c>
      <c r="K1334">
        <v>-2.21148E-2</v>
      </c>
      <c r="L1334">
        <v>-5.4273999999999998E-3</v>
      </c>
      <c r="M1334">
        <v>1.12599E-2</v>
      </c>
      <c r="N1334">
        <v>3.5353900000000001E-2</v>
      </c>
      <c r="O1334">
        <v>-6.5333699999999995E-2</v>
      </c>
      <c r="P1334">
        <v>-4.12398E-2</v>
      </c>
      <c r="Q1334">
        <v>-2.4552500000000001E-2</v>
      </c>
      <c r="R1334">
        <v>-7.8650999999999999E-3</v>
      </c>
      <c r="S1334">
        <v>1.6228800000000002E-2</v>
      </c>
      <c r="T1334">
        <v>14</v>
      </c>
      <c r="U1334">
        <v>17</v>
      </c>
    </row>
    <row r="1335" spans="1:21">
      <c r="A1335" s="12" t="s">
        <v>47</v>
      </c>
      <c r="B1335" s="13">
        <v>7</v>
      </c>
      <c r="C1335" t="s">
        <v>38</v>
      </c>
      <c r="D1335" t="s">
        <v>41</v>
      </c>
      <c r="E1335" t="str">
        <f t="shared" si="20"/>
        <v>Average Event Day7Average Per Device100% Cycling</v>
      </c>
      <c r="F1335">
        <v>0.77549939999999995</v>
      </c>
      <c r="G1335">
        <v>0.78147840000000002</v>
      </c>
      <c r="H1335">
        <v>0.75061920000000004</v>
      </c>
      <c r="I1335">
        <v>72.489000000000004</v>
      </c>
      <c r="J1335">
        <v>-2.6347099999999998E-2</v>
      </c>
      <c r="K1335">
        <v>-7.2486E-3</v>
      </c>
      <c r="L1335">
        <v>5.9789999999999999E-3</v>
      </c>
      <c r="M1335">
        <v>1.9206600000000001E-2</v>
      </c>
      <c r="N1335">
        <v>3.8305100000000002E-2</v>
      </c>
      <c r="O1335">
        <v>-5.7206300000000002E-2</v>
      </c>
      <c r="P1335">
        <v>-3.8107799999999997E-2</v>
      </c>
      <c r="Q1335">
        <v>-2.4880200000000002E-2</v>
      </c>
      <c r="R1335">
        <v>-1.1652600000000001E-2</v>
      </c>
      <c r="S1335">
        <v>7.4459000000000001E-3</v>
      </c>
      <c r="T1335">
        <v>14</v>
      </c>
      <c r="U1335">
        <v>17</v>
      </c>
    </row>
    <row r="1336" spans="1:21">
      <c r="A1336" s="12" t="s">
        <v>47</v>
      </c>
      <c r="B1336" s="13">
        <v>7</v>
      </c>
      <c r="C1336" t="s">
        <v>37</v>
      </c>
      <c r="D1336" t="s">
        <v>40</v>
      </c>
      <c r="E1336" t="str">
        <f t="shared" si="20"/>
        <v>Average Event Day7Average Per Premise50% Cycling</v>
      </c>
      <c r="F1336">
        <v>1.0273350000000001</v>
      </c>
      <c r="G1336">
        <v>1.016489</v>
      </c>
      <c r="H1336">
        <v>0.98315459999999999</v>
      </c>
      <c r="I1336">
        <v>72.228300000000004</v>
      </c>
      <c r="J1336">
        <v>-5.6894699999999999E-2</v>
      </c>
      <c r="K1336">
        <v>-2.9688699999999998E-2</v>
      </c>
      <c r="L1336">
        <v>-1.0846E-2</v>
      </c>
      <c r="M1336">
        <v>7.9967000000000007E-3</v>
      </c>
      <c r="N1336">
        <v>3.5202600000000001E-2</v>
      </c>
      <c r="O1336">
        <v>-9.0229299999999998E-2</v>
      </c>
      <c r="P1336">
        <v>-6.3023399999999993E-2</v>
      </c>
      <c r="Q1336">
        <v>-4.4180700000000003E-2</v>
      </c>
      <c r="R1336">
        <v>-2.5337999999999999E-2</v>
      </c>
      <c r="S1336">
        <v>1.8679E-3</v>
      </c>
      <c r="T1336">
        <v>14</v>
      </c>
      <c r="U1336">
        <v>17</v>
      </c>
    </row>
    <row r="1337" spans="1:21">
      <c r="A1337" s="12" t="s">
        <v>47</v>
      </c>
      <c r="B1337" s="13">
        <v>7</v>
      </c>
      <c r="C1337" t="s">
        <v>37</v>
      </c>
      <c r="D1337" t="s">
        <v>41</v>
      </c>
      <c r="E1337" t="str">
        <f t="shared" si="20"/>
        <v>Average Event Day7Average Per Premise100% Cycling</v>
      </c>
      <c r="F1337">
        <v>0.89011209999999996</v>
      </c>
      <c r="G1337">
        <v>0.89987729999999999</v>
      </c>
      <c r="H1337">
        <v>0.86717080000000002</v>
      </c>
      <c r="I1337">
        <v>72.489000000000004</v>
      </c>
      <c r="J1337">
        <v>-2.9825500000000001E-2</v>
      </c>
      <c r="K1337">
        <v>-6.4349999999999997E-3</v>
      </c>
      <c r="L1337">
        <v>9.7651000000000005E-3</v>
      </c>
      <c r="M1337">
        <v>2.59653E-2</v>
      </c>
      <c r="N1337">
        <v>4.9355799999999998E-2</v>
      </c>
      <c r="O1337">
        <v>-6.2532000000000004E-2</v>
      </c>
      <c r="P1337">
        <v>-3.9141500000000003E-2</v>
      </c>
      <c r="Q1337">
        <v>-2.2941400000000001E-2</v>
      </c>
      <c r="R1337">
        <v>-6.7412000000000001E-3</v>
      </c>
      <c r="S1337">
        <v>1.6649299999999999E-2</v>
      </c>
      <c r="T1337">
        <v>14</v>
      </c>
      <c r="U1337">
        <v>17</v>
      </c>
    </row>
    <row r="1338" spans="1:21">
      <c r="A1338" s="12" t="s">
        <v>47</v>
      </c>
      <c r="B1338" s="13">
        <v>7</v>
      </c>
      <c r="C1338" t="s">
        <v>39</v>
      </c>
      <c r="D1338" t="s">
        <v>40</v>
      </c>
      <c r="E1338" t="str">
        <f t="shared" si="20"/>
        <v>Average Event Day7Average Per Ton50% Cycling</v>
      </c>
      <c r="F1338">
        <v>0.2641501</v>
      </c>
      <c r="G1338">
        <v>0.2644627</v>
      </c>
      <c r="H1338">
        <v>0.259656</v>
      </c>
      <c r="I1338">
        <v>72.228300000000004</v>
      </c>
      <c r="J1338">
        <v>-1.1443200000000001E-2</v>
      </c>
      <c r="K1338">
        <v>-4.4977999999999997E-3</v>
      </c>
      <c r="L1338">
        <v>3.1260000000000001E-4</v>
      </c>
      <c r="M1338">
        <v>5.1228999999999997E-3</v>
      </c>
      <c r="N1338">
        <v>1.2068300000000001E-2</v>
      </c>
      <c r="O1338">
        <v>-1.6249799999999998E-2</v>
      </c>
      <c r="P1338">
        <v>-9.3044000000000009E-3</v>
      </c>
      <c r="Q1338">
        <v>-4.4941E-3</v>
      </c>
      <c r="R1338">
        <v>3.1629999999999999E-4</v>
      </c>
      <c r="S1338">
        <v>7.2617000000000003E-3</v>
      </c>
      <c r="T1338">
        <v>14</v>
      </c>
      <c r="U1338">
        <v>17</v>
      </c>
    </row>
    <row r="1339" spans="1:21">
      <c r="A1339" s="12" t="s">
        <v>47</v>
      </c>
      <c r="B1339" s="13">
        <v>7</v>
      </c>
      <c r="C1339" t="s">
        <v>39</v>
      </c>
      <c r="D1339" t="s">
        <v>41</v>
      </c>
      <c r="E1339" t="str">
        <f t="shared" si="20"/>
        <v>Average Event Day7Average Per Ton100% Cycling</v>
      </c>
      <c r="F1339">
        <v>0.2157213</v>
      </c>
      <c r="G1339">
        <v>0.2173176</v>
      </c>
      <c r="H1339">
        <v>0.20989840000000001</v>
      </c>
      <c r="I1339">
        <v>72.489000000000004</v>
      </c>
      <c r="J1339">
        <v>-7.5589000000000003E-3</v>
      </c>
      <c r="K1339">
        <v>-2.1499000000000002E-3</v>
      </c>
      <c r="L1339">
        <v>1.5962999999999999E-3</v>
      </c>
      <c r="M1339">
        <v>5.3425E-3</v>
      </c>
      <c r="N1339">
        <v>1.0751500000000001E-2</v>
      </c>
      <c r="O1339">
        <v>-1.4978099999999999E-2</v>
      </c>
      <c r="P1339">
        <v>-9.5691999999999999E-3</v>
      </c>
      <c r="Q1339">
        <v>-5.8228999999999998E-3</v>
      </c>
      <c r="R1339">
        <v>-2.0766999999999999E-3</v>
      </c>
      <c r="S1339">
        <v>3.3322999999999998E-3</v>
      </c>
      <c r="T1339">
        <v>14</v>
      </c>
      <c r="U1339">
        <v>17</v>
      </c>
    </row>
    <row r="1340" spans="1:21">
      <c r="A1340" s="12" t="s">
        <v>47</v>
      </c>
      <c r="B1340" s="13">
        <v>8</v>
      </c>
      <c r="C1340" t="s">
        <v>38</v>
      </c>
      <c r="D1340" t="s">
        <v>40</v>
      </c>
      <c r="E1340" t="str">
        <f t="shared" si="20"/>
        <v>Average Event Day8Average Per Device50% Cycling</v>
      </c>
      <c r="F1340">
        <v>0.98441089999999998</v>
      </c>
      <c r="G1340">
        <v>0.98470619999999998</v>
      </c>
      <c r="H1340">
        <v>0.96397500000000003</v>
      </c>
      <c r="I1340">
        <v>76.367199999999997</v>
      </c>
      <c r="J1340">
        <v>-4.4568900000000002E-2</v>
      </c>
      <c r="K1340">
        <v>-1.80628E-2</v>
      </c>
      <c r="L1340">
        <v>2.9530000000000002E-4</v>
      </c>
      <c r="M1340">
        <v>1.8653300000000001E-2</v>
      </c>
      <c r="N1340">
        <v>4.5159499999999998E-2</v>
      </c>
      <c r="O1340">
        <v>-6.5300200000000003E-2</v>
      </c>
      <c r="P1340">
        <v>-3.8794099999999998E-2</v>
      </c>
      <c r="Q1340">
        <v>-2.0435999999999999E-2</v>
      </c>
      <c r="R1340">
        <v>-2.0779000000000001E-3</v>
      </c>
      <c r="S1340">
        <v>2.4428200000000001E-2</v>
      </c>
      <c r="T1340">
        <v>14</v>
      </c>
      <c r="U1340">
        <v>17</v>
      </c>
    </row>
    <row r="1341" spans="1:21">
      <c r="A1341" s="12" t="s">
        <v>47</v>
      </c>
      <c r="B1341" s="13">
        <v>8</v>
      </c>
      <c r="C1341" t="s">
        <v>38</v>
      </c>
      <c r="D1341" t="s">
        <v>41</v>
      </c>
      <c r="E1341" t="str">
        <f t="shared" si="20"/>
        <v>Average Event Day8Average Per Device100% Cycling</v>
      </c>
      <c r="F1341">
        <v>0.83237329999999998</v>
      </c>
      <c r="G1341">
        <v>0.83525700000000003</v>
      </c>
      <c r="H1341">
        <v>0.80227420000000005</v>
      </c>
      <c r="I1341">
        <v>75.901799999999994</v>
      </c>
      <c r="J1341">
        <v>-3.2250500000000001E-2</v>
      </c>
      <c r="K1341">
        <v>-1.14929E-2</v>
      </c>
      <c r="L1341">
        <v>2.8836999999999999E-3</v>
      </c>
      <c r="M1341">
        <v>1.7260299999999999E-2</v>
      </c>
      <c r="N1341">
        <v>3.8017799999999997E-2</v>
      </c>
      <c r="O1341">
        <v>-6.5233299999999994E-2</v>
      </c>
      <c r="P1341">
        <v>-4.4475800000000003E-2</v>
      </c>
      <c r="Q1341">
        <v>-3.00992E-2</v>
      </c>
      <c r="R1341">
        <v>-1.57226E-2</v>
      </c>
      <c r="S1341">
        <v>5.0350000000000004E-3</v>
      </c>
      <c r="T1341">
        <v>14</v>
      </c>
      <c r="U1341">
        <v>17</v>
      </c>
    </row>
    <row r="1342" spans="1:21">
      <c r="A1342" s="12" t="s">
        <v>47</v>
      </c>
      <c r="B1342" s="13">
        <v>8</v>
      </c>
      <c r="C1342" t="s">
        <v>37</v>
      </c>
      <c r="D1342" t="s">
        <v>40</v>
      </c>
      <c r="E1342" t="str">
        <f t="shared" si="20"/>
        <v>Average Event Day8Average Per Premise50% Cycling</v>
      </c>
      <c r="F1342">
        <v>1.105396</v>
      </c>
      <c r="G1342">
        <v>1.098058</v>
      </c>
      <c r="H1342">
        <v>1.0620480000000001</v>
      </c>
      <c r="I1342">
        <v>76.367199999999997</v>
      </c>
      <c r="J1342">
        <v>-5.7152500000000002E-2</v>
      </c>
      <c r="K1342">
        <v>-2.7721900000000001E-2</v>
      </c>
      <c r="L1342">
        <v>-7.3382999999999999E-3</v>
      </c>
      <c r="M1342">
        <v>1.3045299999999999E-2</v>
      </c>
      <c r="N1342">
        <v>4.2475899999999997E-2</v>
      </c>
      <c r="O1342">
        <v>-9.3162200000000001E-2</v>
      </c>
      <c r="P1342">
        <v>-6.3731499999999996E-2</v>
      </c>
      <c r="Q1342">
        <v>-4.3347999999999998E-2</v>
      </c>
      <c r="R1342">
        <v>-2.2964399999999999E-2</v>
      </c>
      <c r="S1342">
        <v>6.4663000000000003E-3</v>
      </c>
      <c r="T1342">
        <v>14</v>
      </c>
      <c r="U1342">
        <v>17</v>
      </c>
    </row>
    <row r="1343" spans="1:21">
      <c r="A1343" s="12" t="s">
        <v>47</v>
      </c>
      <c r="B1343" s="13">
        <v>8</v>
      </c>
      <c r="C1343" t="s">
        <v>37</v>
      </c>
      <c r="D1343" t="s">
        <v>41</v>
      </c>
      <c r="E1343" t="str">
        <f t="shared" si="20"/>
        <v>Average Event Day8Average Per Premise100% Cycling</v>
      </c>
      <c r="F1343">
        <v>0.94555060000000002</v>
      </c>
      <c r="G1343">
        <v>0.95516939999999995</v>
      </c>
      <c r="H1343">
        <v>0.92045339999999998</v>
      </c>
      <c r="I1343">
        <v>75.901799999999994</v>
      </c>
      <c r="J1343">
        <v>-3.2216599999999998E-2</v>
      </c>
      <c r="K1343">
        <v>-7.4999000000000003E-3</v>
      </c>
      <c r="L1343">
        <v>9.6188000000000003E-3</v>
      </c>
      <c r="M1343">
        <v>2.6737500000000001E-2</v>
      </c>
      <c r="N1343">
        <v>5.1454199999999999E-2</v>
      </c>
      <c r="O1343">
        <v>-6.6932699999999998E-2</v>
      </c>
      <c r="P1343">
        <v>-4.2215999999999997E-2</v>
      </c>
      <c r="Q1343">
        <v>-2.5097299999999999E-2</v>
      </c>
      <c r="R1343">
        <v>-7.9784999999999995E-3</v>
      </c>
      <c r="S1343">
        <v>1.6738200000000002E-2</v>
      </c>
      <c r="T1343">
        <v>14</v>
      </c>
      <c r="U1343">
        <v>17</v>
      </c>
    </row>
    <row r="1344" spans="1:21">
      <c r="A1344" s="12" t="s">
        <v>47</v>
      </c>
      <c r="B1344" s="13">
        <v>8</v>
      </c>
      <c r="C1344" t="s">
        <v>39</v>
      </c>
      <c r="D1344" t="s">
        <v>40</v>
      </c>
      <c r="E1344" t="str">
        <f t="shared" si="20"/>
        <v>Average Event Day8Average Per Ton50% Cycling</v>
      </c>
      <c r="F1344">
        <v>0.28513179999999999</v>
      </c>
      <c r="G1344">
        <v>0.28667209999999999</v>
      </c>
      <c r="H1344">
        <v>0.28146179999999998</v>
      </c>
      <c r="I1344">
        <v>76.367199999999997</v>
      </c>
      <c r="J1344">
        <v>-1.14228E-2</v>
      </c>
      <c r="K1344">
        <v>-3.7640999999999998E-3</v>
      </c>
      <c r="L1344">
        <v>1.5402E-3</v>
      </c>
      <c r="M1344">
        <v>6.8446000000000002E-3</v>
      </c>
      <c r="N1344">
        <v>1.45033E-2</v>
      </c>
      <c r="O1344">
        <v>-1.6633100000000001E-2</v>
      </c>
      <c r="P1344">
        <v>-8.9744000000000004E-3</v>
      </c>
      <c r="Q1344">
        <v>-3.6700000000000001E-3</v>
      </c>
      <c r="R1344">
        <v>1.6344E-3</v>
      </c>
      <c r="S1344">
        <v>9.2929999999999992E-3</v>
      </c>
      <c r="T1344">
        <v>14</v>
      </c>
      <c r="U1344">
        <v>17</v>
      </c>
    </row>
    <row r="1345" spans="1:21">
      <c r="A1345" s="12" t="s">
        <v>47</v>
      </c>
      <c r="B1345" s="13">
        <v>8</v>
      </c>
      <c r="C1345" t="s">
        <v>39</v>
      </c>
      <c r="D1345" t="s">
        <v>41</v>
      </c>
      <c r="E1345" t="str">
        <f t="shared" si="20"/>
        <v>Average Event Day8Average Per Ton100% Cycling</v>
      </c>
      <c r="F1345">
        <v>0.23035050000000001</v>
      </c>
      <c r="G1345">
        <v>0.2317545</v>
      </c>
      <c r="H1345">
        <v>0.2238424</v>
      </c>
      <c r="I1345">
        <v>75.901799999999994</v>
      </c>
      <c r="J1345">
        <v>-8.2316000000000004E-3</v>
      </c>
      <c r="K1345">
        <v>-2.5387999999999999E-3</v>
      </c>
      <c r="L1345">
        <v>1.4040000000000001E-3</v>
      </c>
      <c r="M1345">
        <v>5.3468999999999999E-3</v>
      </c>
      <c r="N1345">
        <v>1.10397E-2</v>
      </c>
      <c r="O1345">
        <v>-1.61437E-2</v>
      </c>
      <c r="P1345">
        <v>-1.0450900000000001E-2</v>
      </c>
      <c r="Q1345">
        <v>-6.5081000000000002E-3</v>
      </c>
      <c r="R1345">
        <v>-2.5652000000000001E-3</v>
      </c>
      <c r="S1345">
        <v>3.1275999999999999E-3</v>
      </c>
      <c r="T1345">
        <v>14</v>
      </c>
      <c r="U1345">
        <v>17</v>
      </c>
    </row>
    <row r="1346" spans="1:21">
      <c r="A1346" s="12" t="s">
        <v>47</v>
      </c>
      <c r="B1346" s="13">
        <v>9</v>
      </c>
      <c r="C1346" t="s">
        <v>38</v>
      </c>
      <c r="D1346" t="s">
        <v>40</v>
      </c>
      <c r="E1346" t="str">
        <f t="shared" si="20"/>
        <v>Average Event Day9Average Per Device50% Cycling</v>
      </c>
      <c r="F1346">
        <v>1.095305</v>
      </c>
      <c r="G1346">
        <v>1.10758</v>
      </c>
      <c r="H1346">
        <v>1.0842620000000001</v>
      </c>
      <c r="I1346">
        <v>82.018500000000003</v>
      </c>
      <c r="J1346">
        <v>-4.2280699999999997E-2</v>
      </c>
      <c r="K1346">
        <v>-1.00488E-2</v>
      </c>
      <c r="L1346">
        <v>1.22749E-2</v>
      </c>
      <c r="M1346">
        <v>3.45986E-2</v>
      </c>
      <c r="N1346">
        <v>6.6830500000000001E-2</v>
      </c>
      <c r="O1346">
        <v>-6.5598900000000002E-2</v>
      </c>
      <c r="P1346">
        <v>-3.3367000000000001E-2</v>
      </c>
      <c r="Q1346">
        <v>-1.1043300000000001E-2</v>
      </c>
      <c r="R1346">
        <v>1.1280399999999999E-2</v>
      </c>
      <c r="S1346">
        <v>4.3512299999999997E-2</v>
      </c>
      <c r="T1346">
        <v>14</v>
      </c>
      <c r="U1346">
        <v>17</v>
      </c>
    </row>
    <row r="1347" spans="1:21">
      <c r="A1347" s="12" t="s">
        <v>47</v>
      </c>
      <c r="B1347" s="13">
        <v>9</v>
      </c>
      <c r="C1347" t="s">
        <v>38</v>
      </c>
      <c r="D1347" t="s">
        <v>41</v>
      </c>
      <c r="E1347" t="str">
        <f t="shared" ref="E1347:E1410" si="21">CONCATENATE(A1347,B1347,C1347,D1347)</f>
        <v>Average Event Day9Average Per Device100% Cycling</v>
      </c>
      <c r="F1347">
        <v>0.91967169999999998</v>
      </c>
      <c r="G1347">
        <v>0.92332329999999996</v>
      </c>
      <c r="H1347">
        <v>0.88686290000000001</v>
      </c>
      <c r="I1347">
        <v>80.894400000000005</v>
      </c>
      <c r="J1347">
        <v>-4.1340000000000002E-2</v>
      </c>
      <c r="K1347">
        <v>-1.47586E-2</v>
      </c>
      <c r="L1347">
        <v>3.6516000000000001E-3</v>
      </c>
      <c r="M1347">
        <v>2.2061799999999999E-2</v>
      </c>
      <c r="N1347">
        <v>4.86433E-2</v>
      </c>
      <c r="O1347">
        <v>-7.7800400000000006E-2</v>
      </c>
      <c r="P1347">
        <v>-5.1219000000000001E-2</v>
      </c>
      <c r="Q1347">
        <v>-3.2808799999999999E-2</v>
      </c>
      <c r="R1347">
        <v>-1.4398599999999999E-2</v>
      </c>
      <c r="S1347">
        <v>1.21829E-2</v>
      </c>
      <c r="T1347">
        <v>14</v>
      </c>
      <c r="U1347">
        <v>17</v>
      </c>
    </row>
    <row r="1348" spans="1:21">
      <c r="A1348" s="12" t="s">
        <v>47</v>
      </c>
      <c r="B1348" s="13">
        <v>9</v>
      </c>
      <c r="C1348" t="s">
        <v>37</v>
      </c>
      <c r="D1348" t="s">
        <v>40</v>
      </c>
      <c r="E1348" t="str">
        <f t="shared" si="21"/>
        <v>Average Event Day9Average Per Premise50% Cycling</v>
      </c>
      <c r="F1348">
        <v>1.2373050000000001</v>
      </c>
      <c r="G1348">
        <v>1.2322580000000001</v>
      </c>
      <c r="H1348">
        <v>1.1918470000000001</v>
      </c>
      <c r="I1348">
        <v>82.018500000000003</v>
      </c>
      <c r="J1348">
        <v>-6.8030400000000005E-2</v>
      </c>
      <c r="K1348">
        <v>-3.08195E-2</v>
      </c>
      <c r="L1348">
        <v>-5.0473000000000002E-3</v>
      </c>
      <c r="M1348">
        <v>2.0724900000000001E-2</v>
      </c>
      <c r="N1348">
        <v>5.7935800000000003E-2</v>
      </c>
      <c r="O1348">
        <v>-0.1084411</v>
      </c>
      <c r="P1348">
        <v>-7.1230100000000005E-2</v>
      </c>
      <c r="Q1348">
        <v>-4.5457999999999998E-2</v>
      </c>
      <c r="R1348">
        <v>-1.96858E-2</v>
      </c>
      <c r="S1348">
        <v>1.7525200000000001E-2</v>
      </c>
      <c r="T1348">
        <v>14</v>
      </c>
      <c r="U1348">
        <v>17</v>
      </c>
    </row>
    <row r="1349" spans="1:21">
      <c r="A1349" s="12" t="s">
        <v>47</v>
      </c>
      <c r="B1349" s="13">
        <v>9</v>
      </c>
      <c r="C1349" t="s">
        <v>37</v>
      </c>
      <c r="D1349" t="s">
        <v>41</v>
      </c>
      <c r="E1349" t="str">
        <f t="shared" si="21"/>
        <v>Average Event Day9Average Per Premise100% Cycling</v>
      </c>
      <c r="F1349">
        <v>1.035758</v>
      </c>
      <c r="G1349">
        <v>1.0489710000000001</v>
      </c>
      <c r="H1349">
        <v>1.0108459999999999</v>
      </c>
      <c r="I1349">
        <v>80.894400000000005</v>
      </c>
      <c r="J1349">
        <v>-3.8387200000000003E-2</v>
      </c>
      <c r="K1349">
        <v>-7.9013E-3</v>
      </c>
      <c r="L1349">
        <v>1.3213000000000001E-2</v>
      </c>
      <c r="M1349">
        <v>3.4327400000000001E-2</v>
      </c>
      <c r="N1349">
        <v>6.4813200000000001E-2</v>
      </c>
      <c r="O1349">
        <v>-7.6512499999999997E-2</v>
      </c>
      <c r="P1349">
        <v>-4.6026699999999997E-2</v>
      </c>
      <c r="Q1349">
        <v>-2.4912400000000001E-2</v>
      </c>
      <c r="R1349">
        <v>-3.7980000000000002E-3</v>
      </c>
      <c r="S1349">
        <v>2.6687800000000001E-2</v>
      </c>
      <c r="T1349">
        <v>14</v>
      </c>
      <c r="U1349">
        <v>17</v>
      </c>
    </row>
    <row r="1350" spans="1:21">
      <c r="A1350" s="12" t="s">
        <v>47</v>
      </c>
      <c r="B1350" s="13">
        <v>9</v>
      </c>
      <c r="C1350" t="s">
        <v>39</v>
      </c>
      <c r="D1350" t="s">
        <v>40</v>
      </c>
      <c r="E1350" t="str">
        <f t="shared" si="21"/>
        <v>Average Event Day9Average Per Ton50% Cycling</v>
      </c>
      <c r="F1350">
        <v>0.31539879999999998</v>
      </c>
      <c r="G1350">
        <v>0.32007079999999999</v>
      </c>
      <c r="H1350">
        <v>0.31425350000000002</v>
      </c>
      <c r="I1350">
        <v>82.018500000000003</v>
      </c>
      <c r="J1350">
        <v>-1.06315E-2</v>
      </c>
      <c r="K1350">
        <v>-1.5900000000000001E-3</v>
      </c>
      <c r="L1350">
        <v>4.6719999999999999E-3</v>
      </c>
      <c r="M1350">
        <v>1.09341E-2</v>
      </c>
      <c r="N1350">
        <v>1.99755E-2</v>
      </c>
      <c r="O1350">
        <v>-1.64488E-2</v>
      </c>
      <c r="P1350">
        <v>-7.4073000000000003E-3</v>
      </c>
      <c r="Q1350">
        <v>-1.1452999999999999E-3</v>
      </c>
      <c r="R1350">
        <v>5.1168000000000003E-3</v>
      </c>
      <c r="S1350">
        <v>1.4158199999999999E-2</v>
      </c>
      <c r="T1350">
        <v>14</v>
      </c>
      <c r="U1350">
        <v>17</v>
      </c>
    </row>
    <row r="1351" spans="1:21">
      <c r="A1351" s="12" t="s">
        <v>47</v>
      </c>
      <c r="B1351" s="13">
        <v>9</v>
      </c>
      <c r="C1351" t="s">
        <v>39</v>
      </c>
      <c r="D1351" t="s">
        <v>41</v>
      </c>
      <c r="E1351" t="str">
        <f t="shared" si="21"/>
        <v>Average Event Day9Average Per Ton100% Cycling</v>
      </c>
      <c r="F1351">
        <v>0.25459140000000002</v>
      </c>
      <c r="G1351">
        <v>0.25653169999999997</v>
      </c>
      <c r="H1351">
        <v>0.24777370000000001</v>
      </c>
      <c r="I1351">
        <v>80.894400000000005</v>
      </c>
      <c r="J1351">
        <v>-1.0442399999999999E-2</v>
      </c>
      <c r="K1351">
        <v>-3.1266000000000002E-3</v>
      </c>
      <c r="L1351">
        <v>1.9403000000000001E-3</v>
      </c>
      <c r="M1351">
        <v>7.0071999999999999E-3</v>
      </c>
      <c r="N1351">
        <v>1.4323000000000001E-2</v>
      </c>
      <c r="O1351">
        <v>-1.9200399999999999E-2</v>
      </c>
      <c r="P1351">
        <v>-1.18846E-2</v>
      </c>
      <c r="Q1351">
        <v>-6.8177000000000003E-3</v>
      </c>
      <c r="R1351">
        <v>-1.7508000000000001E-3</v>
      </c>
      <c r="S1351">
        <v>5.5649999999999996E-3</v>
      </c>
      <c r="T1351">
        <v>14</v>
      </c>
      <c r="U1351">
        <v>17</v>
      </c>
    </row>
    <row r="1352" spans="1:21">
      <c r="A1352" s="12" t="s">
        <v>47</v>
      </c>
      <c r="B1352" s="13">
        <v>10</v>
      </c>
      <c r="C1352" t="s">
        <v>38</v>
      </c>
      <c r="D1352" t="s">
        <v>40</v>
      </c>
      <c r="E1352" t="str">
        <f t="shared" si="21"/>
        <v>Average Event Day10Average Per Device50% Cycling</v>
      </c>
      <c r="F1352">
        <v>1.263555</v>
      </c>
      <c r="G1352">
        <v>1.238075</v>
      </c>
      <c r="H1352">
        <v>1.2120089999999999</v>
      </c>
      <c r="I1352">
        <v>86.655199999999994</v>
      </c>
      <c r="J1352">
        <v>-8.9138300000000004E-2</v>
      </c>
      <c r="K1352">
        <v>-5.1528999999999998E-2</v>
      </c>
      <c r="L1352">
        <v>-2.5480900000000001E-2</v>
      </c>
      <c r="M1352">
        <v>5.6720000000000002E-4</v>
      </c>
      <c r="N1352">
        <v>3.8176599999999998E-2</v>
      </c>
      <c r="O1352">
        <v>-0.1152038</v>
      </c>
      <c r="P1352">
        <v>-7.7594399999999994E-2</v>
      </c>
      <c r="Q1352">
        <v>-5.1546300000000003E-2</v>
      </c>
      <c r="R1352">
        <v>-2.5498199999999999E-2</v>
      </c>
      <c r="S1352">
        <v>1.21111E-2</v>
      </c>
      <c r="T1352">
        <v>14</v>
      </c>
      <c r="U1352">
        <v>17</v>
      </c>
    </row>
    <row r="1353" spans="1:21">
      <c r="A1353" s="12" t="s">
        <v>47</v>
      </c>
      <c r="B1353" s="13">
        <v>10</v>
      </c>
      <c r="C1353" t="s">
        <v>38</v>
      </c>
      <c r="D1353" t="s">
        <v>41</v>
      </c>
      <c r="E1353" t="str">
        <f t="shared" si="21"/>
        <v>Average Event Day10Average Per Device100% Cycling</v>
      </c>
      <c r="F1353">
        <v>1.000329</v>
      </c>
      <c r="G1353">
        <v>1.0268219999999999</v>
      </c>
      <c r="H1353">
        <v>0.9862744</v>
      </c>
      <c r="I1353">
        <v>85.570599999999999</v>
      </c>
      <c r="J1353">
        <v>-2.9166000000000001E-2</v>
      </c>
      <c r="K1353">
        <v>3.7179000000000001E-3</v>
      </c>
      <c r="L1353">
        <v>2.6493200000000001E-2</v>
      </c>
      <c r="M1353">
        <v>4.92685E-2</v>
      </c>
      <c r="N1353">
        <v>8.21524E-2</v>
      </c>
      <c r="O1353">
        <v>-6.9713499999999998E-2</v>
      </c>
      <c r="P1353">
        <v>-3.6829500000000001E-2</v>
      </c>
      <c r="Q1353">
        <v>-1.4054199999999999E-2</v>
      </c>
      <c r="R1353">
        <v>8.7211000000000007E-3</v>
      </c>
      <c r="S1353">
        <v>4.1605000000000003E-2</v>
      </c>
      <c r="T1353">
        <v>14</v>
      </c>
      <c r="U1353">
        <v>17</v>
      </c>
    </row>
    <row r="1354" spans="1:21">
      <c r="A1354" s="12" t="s">
        <v>47</v>
      </c>
      <c r="B1354" s="13">
        <v>10</v>
      </c>
      <c r="C1354" t="s">
        <v>37</v>
      </c>
      <c r="D1354" t="s">
        <v>40</v>
      </c>
      <c r="E1354" t="str">
        <f t="shared" si="21"/>
        <v>Average Event Day10Average Per Premise50% Cycling</v>
      </c>
      <c r="F1354">
        <v>1.4088849999999999</v>
      </c>
      <c r="G1354">
        <v>1.382633</v>
      </c>
      <c r="H1354">
        <v>1.337291</v>
      </c>
      <c r="I1354">
        <v>86.655199999999994</v>
      </c>
      <c r="J1354">
        <v>-9.8774100000000004E-2</v>
      </c>
      <c r="K1354">
        <v>-5.59278E-2</v>
      </c>
      <c r="L1354">
        <v>-2.6252500000000002E-2</v>
      </c>
      <c r="M1354">
        <v>3.4226999999999999E-3</v>
      </c>
      <c r="N1354">
        <v>4.6269100000000001E-2</v>
      </c>
      <c r="O1354">
        <v>-0.1441161</v>
      </c>
      <c r="P1354">
        <v>-0.1012697</v>
      </c>
      <c r="Q1354">
        <v>-7.1594500000000005E-2</v>
      </c>
      <c r="R1354">
        <v>-4.1919199999999997E-2</v>
      </c>
      <c r="S1354">
        <v>9.2710000000000004E-4</v>
      </c>
      <c r="T1354">
        <v>14</v>
      </c>
      <c r="U1354">
        <v>17</v>
      </c>
    </row>
    <row r="1355" spans="1:21">
      <c r="A1355" s="12" t="s">
        <v>47</v>
      </c>
      <c r="B1355" s="13">
        <v>10</v>
      </c>
      <c r="C1355" t="s">
        <v>37</v>
      </c>
      <c r="D1355" t="s">
        <v>41</v>
      </c>
      <c r="E1355" t="str">
        <f t="shared" si="21"/>
        <v>Average Event Day10Average Per Premise100% Cycling</v>
      </c>
      <c r="F1355">
        <v>1.1292869999999999</v>
      </c>
      <c r="G1355">
        <v>1.1459170000000001</v>
      </c>
      <c r="H1355">
        <v>1.104268</v>
      </c>
      <c r="I1355">
        <v>85.570599999999999</v>
      </c>
      <c r="J1355">
        <v>-4.5324799999999998E-2</v>
      </c>
      <c r="K1355">
        <v>-8.7212999999999995E-3</v>
      </c>
      <c r="L1355">
        <v>1.6630200000000001E-2</v>
      </c>
      <c r="M1355">
        <v>4.1981699999999997E-2</v>
      </c>
      <c r="N1355">
        <v>7.8585199999999994E-2</v>
      </c>
      <c r="O1355">
        <v>-8.6973700000000001E-2</v>
      </c>
      <c r="P1355">
        <v>-5.0370199999999997E-2</v>
      </c>
      <c r="Q1355">
        <v>-2.5018700000000001E-2</v>
      </c>
      <c r="R1355">
        <v>3.3280000000000001E-4</v>
      </c>
      <c r="S1355">
        <v>3.6936299999999998E-2</v>
      </c>
      <c r="T1355">
        <v>14</v>
      </c>
      <c r="U1355">
        <v>17</v>
      </c>
    </row>
    <row r="1356" spans="1:21">
      <c r="A1356" s="12" t="s">
        <v>47</v>
      </c>
      <c r="B1356" s="13">
        <v>10</v>
      </c>
      <c r="C1356" t="s">
        <v>39</v>
      </c>
      <c r="D1356" t="s">
        <v>40</v>
      </c>
      <c r="E1356" t="str">
        <f t="shared" si="21"/>
        <v>Average Event Day10Average Per Ton50% Cycling</v>
      </c>
      <c r="F1356">
        <v>0.3666973</v>
      </c>
      <c r="G1356">
        <v>0.3592978</v>
      </c>
      <c r="H1356">
        <v>0.35276760000000001</v>
      </c>
      <c r="I1356">
        <v>86.655199999999994</v>
      </c>
      <c r="J1356">
        <v>-2.5622900000000001E-2</v>
      </c>
      <c r="K1356">
        <v>-1.4856400000000001E-2</v>
      </c>
      <c r="L1356">
        <v>-7.3994999999999998E-3</v>
      </c>
      <c r="M1356">
        <v>5.7399999999999999E-5</v>
      </c>
      <c r="N1356">
        <v>1.0823899999999999E-2</v>
      </c>
      <c r="O1356">
        <v>-3.2153099999999997E-2</v>
      </c>
      <c r="P1356">
        <v>-2.1386599999999999E-2</v>
      </c>
      <c r="Q1356">
        <v>-1.3929800000000001E-2</v>
      </c>
      <c r="R1356">
        <v>-6.4729000000000002E-3</v>
      </c>
      <c r="S1356">
        <v>4.2935999999999998E-3</v>
      </c>
      <c r="T1356">
        <v>14</v>
      </c>
      <c r="U1356">
        <v>17</v>
      </c>
    </row>
    <row r="1357" spans="1:21">
      <c r="A1357" s="12" t="s">
        <v>47</v>
      </c>
      <c r="B1357" s="13">
        <v>10</v>
      </c>
      <c r="C1357" t="s">
        <v>39</v>
      </c>
      <c r="D1357" t="s">
        <v>41</v>
      </c>
      <c r="E1357" t="str">
        <f t="shared" si="21"/>
        <v>Average Event Day10Average Per Ton100% Cycling</v>
      </c>
      <c r="F1357">
        <v>0.2755302</v>
      </c>
      <c r="G1357">
        <v>0.28523159999999997</v>
      </c>
      <c r="H1357">
        <v>0.27549390000000001</v>
      </c>
      <c r="I1357">
        <v>85.570599999999999</v>
      </c>
      <c r="J1357">
        <v>-5.5903000000000003E-3</v>
      </c>
      <c r="K1357">
        <v>3.4442000000000001E-3</v>
      </c>
      <c r="L1357">
        <v>9.7014000000000006E-3</v>
      </c>
      <c r="M1357">
        <v>1.59586E-2</v>
      </c>
      <c r="N1357">
        <v>2.4993100000000001E-2</v>
      </c>
      <c r="O1357">
        <v>-1.5328100000000001E-2</v>
      </c>
      <c r="P1357">
        <v>-6.2935999999999999E-3</v>
      </c>
      <c r="Q1357">
        <v>-3.6399999999999997E-5</v>
      </c>
      <c r="R1357">
        <v>6.2208000000000003E-3</v>
      </c>
      <c r="S1357">
        <v>1.5255299999999999E-2</v>
      </c>
      <c r="T1357">
        <v>14</v>
      </c>
      <c r="U1357">
        <v>17</v>
      </c>
    </row>
    <row r="1358" spans="1:21">
      <c r="A1358" s="12" t="s">
        <v>47</v>
      </c>
      <c r="B1358" s="13">
        <v>11</v>
      </c>
      <c r="C1358" t="s">
        <v>38</v>
      </c>
      <c r="D1358" t="s">
        <v>40</v>
      </c>
      <c r="E1358" t="str">
        <f t="shared" si="21"/>
        <v>Average Event Day11Average Per Device50% Cycling</v>
      </c>
      <c r="F1358">
        <v>1.476253</v>
      </c>
      <c r="G1358">
        <v>1.4934149999999999</v>
      </c>
      <c r="H1358">
        <v>1.4619740000000001</v>
      </c>
      <c r="I1358">
        <v>88.601900000000001</v>
      </c>
      <c r="J1358">
        <v>-5.8093800000000001E-2</v>
      </c>
      <c r="K1358">
        <v>-1.3631900000000001E-2</v>
      </c>
      <c r="L1358">
        <v>1.7162199999999999E-2</v>
      </c>
      <c r="M1358">
        <v>4.79563E-2</v>
      </c>
      <c r="N1358">
        <v>9.2418200000000006E-2</v>
      </c>
      <c r="O1358">
        <v>-8.9535000000000003E-2</v>
      </c>
      <c r="P1358">
        <v>-4.5073200000000001E-2</v>
      </c>
      <c r="Q1358">
        <v>-1.4279E-2</v>
      </c>
      <c r="R1358">
        <v>1.6515100000000001E-2</v>
      </c>
      <c r="S1358">
        <v>6.0977000000000003E-2</v>
      </c>
      <c r="T1358">
        <v>14</v>
      </c>
      <c r="U1358">
        <v>17</v>
      </c>
    </row>
    <row r="1359" spans="1:21">
      <c r="A1359" s="12" t="s">
        <v>47</v>
      </c>
      <c r="B1359" s="13">
        <v>11</v>
      </c>
      <c r="C1359" t="s">
        <v>38</v>
      </c>
      <c r="D1359" t="s">
        <v>41</v>
      </c>
      <c r="E1359" t="str">
        <f t="shared" si="21"/>
        <v>Average Event Day11Average Per Device100% Cycling</v>
      </c>
      <c r="F1359">
        <v>1.1134919999999999</v>
      </c>
      <c r="G1359">
        <v>1.1881699999999999</v>
      </c>
      <c r="H1359">
        <v>1.141251</v>
      </c>
      <c r="I1359">
        <v>87.792100000000005</v>
      </c>
      <c r="J1359">
        <v>1.02504E-2</v>
      </c>
      <c r="K1359">
        <v>4.8314799999999998E-2</v>
      </c>
      <c r="L1359">
        <v>7.4678099999999997E-2</v>
      </c>
      <c r="M1359">
        <v>0.1010414</v>
      </c>
      <c r="N1359">
        <v>0.1391058</v>
      </c>
      <c r="O1359">
        <v>-3.6668399999999997E-2</v>
      </c>
      <c r="P1359">
        <v>1.3960000000000001E-3</v>
      </c>
      <c r="Q1359">
        <v>2.7759300000000001E-2</v>
      </c>
      <c r="R1359">
        <v>5.41226E-2</v>
      </c>
      <c r="S1359">
        <v>9.2187000000000005E-2</v>
      </c>
      <c r="T1359">
        <v>14</v>
      </c>
      <c r="U1359">
        <v>17</v>
      </c>
    </row>
    <row r="1360" spans="1:21">
      <c r="A1360" s="12" t="s">
        <v>47</v>
      </c>
      <c r="B1360" s="13">
        <v>11</v>
      </c>
      <c r="C1360" t="s">
        <v>37</v>
      </c>
      <c r="D1360" t="s">
        <v>40</v>
      </c>
      <c r="E1360" t="str">
        <f t="shared" si="21"/>
        <v>Average Event Day11Average Per Premise50% Cycling</v>
      </c>
      <c r="F1360">
        <v>1.6375930000000001</v>
      </c>
      <c r="G1360">
        <v>1.6585099999999999</v>
      </c>
      <c r="H1360">
        <v>1.6041209999999999</v>
      </c>
      <c r="I1360">
        <v>88.601900000000001</v>
      </c>
      <c r="J1360">
        <v>-6.2433099999999998E-2</v>
      </c>
      <c r="K1360">
        <v>-1.31895E-2</v>
      </c>
      <c r="L1360">
        <v>2.0916500000000001E-2</v>
      </c>
      <c r="M1360">
        <v>5.5022399999999999E-2</v>
      </c>
      <c r="N1360">
        <v>0.104266</v>
      </c>
      <c r="O1360">
        <v>-0.1168222</v>
      </c>
      <c r="P1360">
        <v>-6.7578600000000003E-2</v>
      </c>
      <c r="Q1360">
        <v>-3.3472700000000001E-2</v>
      </c>
      <c r="R1360">
        <v>6.3330000000000005E-4</v>
      </c>
      <c r="S1360">
        <v>4.9876900000000002E-2</v>
      </c>
      <c r="T1360">
        <v>14</v>
      </c>
      <c r="U1360">
        <v>17</v>
      </c>
    </row>
    <row r="1361" spans="1:21">
      <c r="A1361" s="12" t="s">
        <v>47</v>
      </c>
      <c r="B1361" s="13">
        <v>11</v>
      </c>
      <c r="C1361" t="s">
        <v>37</v>
      </c>
      <c r="D1361" t="s">
        <v>41</v>
      </c>
      <c r="E1361" t="str">
        <f t="shared" si="21"/>
        <v>Average Event Day11Average Per Premise100% Cycling</v>
      </c>
      <c r="F1361">
        <v>1.259396</v>
      </c>
      <c r="G1361">
        <v>1.328813</v>
      </c>
      <c r="H1361">
        <v>1.2805169999999999</v>
      </c>
      <c r="I1361">
        <v>87.792100000000005</v>
      </c>
      <c r="J1361">
        <v>-2.9074999999999999E-3</v>
      </c>
      <c r="K1361">
        <v>3.9822400000000001E-2</v>
      </c>
      <c r="L1361">
        <v>6.9417000000000006E-2</v>
      </c>
      <c r="M1361">
        <v>9.9011600000000005E-2</v>
      </c>
      <c r="N1361">
        <v>0.14174149999999999</v>
      </c>
      <c r="O1361">
        <v>-5.1203800000000001E-2</v>
      </c>
      <c r="P1361">
        <v>-8.4738999999999995E-3</v>
      </c>
      <c r="Q1361">
        <v>2.1120699999999999E-2</v>
      </c>
      <c r="R1361">
        <v>5.0715299999999998E-2</v>
      </c>
      <c r="S1361">
        <v>9.3445200000000006E-2</v>
      </c>
      <c r="T1361">
        <v>14</v>
      </c>
      <c r="U1361">
        <v>17</v>
      </c>
    </row>
    <row r="1362" spans="1:21">
      <c r="A1362" s="12" t="s">
        <v>47</v>
      </c>
      <c r="B1362" s="13">
        <v>11</v>
      </c>
      <c r="C1362" t="s">
        <v>39</v>
      </c>
      <c r="D1362" t="s">
        <v>40</v>
      </c>
      <c r="E1362" t="str">
        <f t="shared" si="21"/>
        <v>Average Event Day11Average Per Ton50% Cycling</v>
      </c>
      <c r="F1362">
        <v>0.4279115</v>
      </c>
      <c r="G1362">
        <v>0.43091420000000002</v>
      </c>
      <c r="H1362">
        <v>0.42308230000000002</v>
      </c>
      <c r="I1362">
        <v>88.601900000000001</v>
      </c>
      <c r="J1362">
        <v>-1.8486599999999999E-2</v>
      </c>
      <c r="K1362">
        <v>-5.7904999999999996E-3</v>
      </c>
      <c r="L1362">
        <v>3.0027999999999999E-3</v>
      </c>
      <c r="M1362">
        <v>1.1795999999999999E-2</v>
      </c>
      <c r="N1362">
        <v>2.4492099999999999E-2</v>
      </c>
      <c r="O1362">
        <v>-2.6318500000000002E-2</v>
      </c>
      <c r="P1362">
        <v>-1.36224E-2</v>
      </c>
      <c r="Q1362">
        <v>-4.8291000000000002E-3</v>
      </c>
      <c r="R1362">
        <v>3.9640999999999999E-3</v>
      </c>
      <c r="S1362">
        <v>1.66602E-2</v>
      </c>
      <c r="T1362">
        <v>14</v>
      </c>
      <c r="U1362">
        <v>17</v>
      </c>
    </row>
    <row r="1363" spans="1:21">
      <c r="A1363" s="12" t="s">
        <v>47</v>
      </c>
      <c r="B1363" s="13">
        <v>11</v>
      </c>
      <c r="C1363" t="s">
        <v>39</v>
      </c>
      <c r="D1363" t="s">
        <v>41</v>
      </c>
      <c r="E1363" t="str">
        <f t="shared" si="21"/>
        <v>Average Event Day11Average Per Ton100% Cycling</v>
      </c>
      <c r="F1363">
        <v>0.31006719999999999</v>
      </c>
      <c r="G1363">
        <v>0.33036979999999999</v>
      </c>
      <c r="H1363">
        <v>0.31909100000000001</v>
      </c>
      <c r="I1363">
        <v>87.792100000000005</v>
      </c>
      <c r="J1363">
        <v>2.4361999999999999E-3</v>
      </c>
      <c r="K1363">
        <v>1.2991900000000001E-2</v>
      </c>
      <c r="L1363">
        <v>2.03027E-2</v>
      </c>
      <c r="M1363">
        <v>2.7613499999999999E-2</v>
      </c>
      <c r="N1363">
        <v>3.8169099999999997E-2</v>
      </c>
      <c r="O1363">
        <v>-8.8426000000000008E-3</v>
      </c>
      <c r="P1363">
        <v>1.7129999999999999E-3</v>
      </c>
      <c r="Q1363">
        <v>9.0238000000000002E-3</v>
      </c>
      <c r="R1363">
        <v>1.6334600000000001E-2</v>
      </c>
      <c r="S1363">
        <v>2.6890299999999999E-2</v>
      </c>
      <c r="T1363">
        <v>14</v>
      </c>
      <c r="U1363">
        <v>17</v>
      </c>
    </row>
    <row r="1364" spans="1:21">
      <c r="A1364" s="12" t="s">
        <v>47</v>
      </c>
      <c r="B1364" s="13">
        <v>12</v>
      </c>
      <c r="C1364" t="s">
        <v>38</v>
      </c>
      <c r="D1364" t="s">
        <v>40</v>
      </c>
      <c r="E1364" t="str">
        <f t="shared" si="21"/>
        <v>Average Event Day12Average Per Device50% Cycling</v>
      </c>
      <c r="F1364">
        <v>1.7726930000000001</v>
      </c>
      <c r="G1364">
        <v>1.7965359999999999</v>
      </c>
      <c r="H1364">
        <v>1.758713</v>
      </c>
      <c r="I1364">
        <v>89.775800000000004</v>
      </c>
      <c r="J1364">
        <v>-6.2747499999999998E-2</v>
      </c>
      <c r="K1364">
        <v>-1.15888E-2</v>
      </c>
      <c r="L1364">
        <v>2.38435E-2</v>
      </c>
      <c r="M1364">
        <v>5.9275899999999999E-2</v>
      </c>
      <c r="N1364">
        <v>0.11043459999999999</v>
      </c>
      <c r="O1364">
        <v>-0.10057049999999999</v>
      </c>
      <c r="P1364">
        <v>-4.9411799999999999E-2</v>
      </c>
      <c r="Q1364">
        <v>-1.3979399999999999E-2</v>
      </c>
      <c r="R1364">
        <v>2.14529E-2</v>
      </c>
      <c r="S1364">
        <v>7.2611599999999998E-2</v>
      </c>
      <c r="T1364">
        <v>14</v>
      </c>
      <c r="U1364">
        <v>17</v>
      </c>
    </row>
    <row r="1365" spans="1:21">
      <c r="A1365" s="12" t="s">
        <v>47</v>
      </c>
      <c r="B1365" s="13">
        <v>12</v>
      </c>
      <c r="C1365" t="s">
        <v>38</v>
      </c>
      <c r="D1365" t="s">
        <v>41</v>
      </c>
      <c r="E1365" t="str">
        <f t="shared" si="21"/>
        <v>Average Event Day12Average Per Device100% Cycling</v>
      </c>
      <c r="F1365">
        <v>1.281522</v>
      </c>
      <c r="G1365">
        <v>1.347567</v>
      </c>
      <c r="H1365">
        <v>1.294354</v>
      </c>
      <c r="I1365">
        <v>89.218900000000005</v>
      </c>
      <c r="J1365">
        <v>-7.3117E-3</v>
      </c>
      <c r="K1365">
        <v>3.6027799999999999E-2</v>
      </c>
      <c r="L1365">
        <v>6.6044699999999998E-2</v>
      </c>
      <c r="M1365">
        <v>9.6061499999999994E-2</v>
      </c>
      <c r="N1365">
        <v>0.1394011</v>
      </c>
      <c r="O1365">
        <v>-6.0524700000000001E-2</v>
      </c>
      <c r="P1365">
        <v>-1.7185200000000001E-2</v>
      </c>
      <c r="Q1365">
        <v>1.28317E-2</v>
      </c>
      <c r="R1365">
        <v>4.2848499999999998E-2</v>
      </c>
      <c r="S1365">
        <v>8.6188100000000004E-2</v>
      </c>
      <c r="T1365">
        <v>14</v>
      </c>
      <c r="U1365">
        <v>17</v>
      </c>
    </row>
    <row r="1366" spans="1:21">
      <c r="A1366" s="12" t="s">
        <v>47</v>
      </c>
      <c r="B1366" s="13">
        <v>12</v>
      </c>
      <c r="C1366" t="s">
        <v>37</v>
      </c>
      <c r="D1366" t="s">
        <v>40</v>
      </c>
      <c r="E1366" t="str">
        <f t="shared" si="21"/>
        <v>Average Event Day12Average Per Premise50% Cycling</v>
      </c>
      <c r="F1366">
        <v>1.955994</v>
      </c>
      <c r="G1366">
        <v>1.9927630000000001</v>
      </c>
      <c r="H1366">
        <v>1.927413</v>
      </c>
      <c r="I1366">
        <v>89.775800000000004</v>
      </c>
      <c r="J1366">
        <v>-5.8644000000000002E-2</v>
      </c>
      <c r="K1366">
        <v>-2.2731000000000001E-3</v>
      </c>
      <c r="L1366">
        <v>3.6769200000000002E-2</v>
      </c>
      <c r="M1366">
        <v>7.5811400000000001E-2</v>
      </c>
      <c r="N1366">
        <v>0.1321823</v>
      </c>
      <c r="O1366">
        <v>-0.12399449999999999</v>
      </c>
      <c r="P1366">
        <v>-6.7623699999999995E-2</v>
      </c>
      <c r="Q1366">
        <v>-2.85814E-2</v>
      </c>
      <c r="R1366">
        <v>1.04609E-2</v>
      </c>
      <c r="S1366">
        <v>6.6831799999999997E-2</v>
      </c>
      <c r="T1366">
        <v>14</v>
      </c>
      <c r="U1366">
        <v>17</v>
      </c>
    </row>
    <row r="1367" spans="1:21">
      <c r="A1367" s="12" t="s">
        <v>47</v>
      </c>
      <c r="B1367" s="13">
        <v>12</v>
      </c>
      <c r="C1367" t="s">
        <v>37</v>
      </c>
      <c r="D1367" t="s">
        <v>41</v>
      </c>
      <c r="E1367" t="str">
        <f t="shared" si="21"/>
        <v>Average Event Day12Average Per Premise100% Cycling</v>
      </c>
      <c r="F1367">
        <v>1.438293</v>
      </c>
      <c r="G1367">
        <v>1.5011319999999999</v>
      </c>
      <c r="H1367">
        <v>1.4465730000000001</v>
      </c>
      <c r="I1367">
        <v>89.218900000000005</v>
      </c>
      <c r="J1367">
        <v>-1.9065800000000001E-2</v>
      </c>
      <c r="K1367">
        <v>2.93245E-2</v>
      </c>
      <c r="L1367">
        <v>6.2839500000000006E-2</v>
      </c>
      <c r="M1367">
        <v>9.6354499999999996E-2</v>
      </c>
      <c r="N1367">
        <v>0.14474480000000001</v>
      </c>
      <c r="O1367">
        <v>-7.3625200000000002E-2</v>
      </c>
      <c r="P1367">
        <v>-2.5234800000000002E-2</v>
      </c>
      <c r="Q1367">
        <v>8.2801999999999997E-3</v>
      </c>
      <c r="R1367">
        <v>4.1795199999999998E-2</v>
      </c>
      <c r="S1367">
        <v>9.0185500000000002E-2</v>
      </c>
      <c r="T1367">
        <v>14</v>
      </c>
      <c r="U1367">
        <v>17</v>
      </c>
    </row>
    <row r="1368" spans="1:21">
      <c r="A1368" s="12" t="s">
        <v>47</v>
      </c>
      <c r="B1368" s="13">
        <v>12</v>
      </c>
      <c r="C1368" t="s">
        <v>39</v>
      </c>
      <c r="D1368" t="s">
        <v>40</v>
      </c>
      <c r="E1368" t="str">
        <f t="shared" si="21"/>
        <v>Average Event Day12Average Per Ton50% Cycling</v>
      </c>
      <c r="F1368">
        <v>0.5127389</v>
      </c>
      <c r="G1368">
        <v>0.51677209999999996</v>
      </c>
      <c r="H1368">
        <v>0.50737969999999999</v>
      </c>
      <c r="I1368">
        <v>89.775800000000004</v>
      </c>
      <c r="J1368">
        <v>-2.02636E-2</v>
      </c>
      <c r="K1368">
        <v>-5.9088999999999999E-3</v>
      </c>
      <c r="L1368">
        <v>4.0331000000000004E-3</v>
      </c>
      <c r="M1368">
        <v>1.39752E-2</v>
      </c>
      <c r="N1368">
        <v>2.8329900000000002E-2</v>
      </c>
      <c r="O1368">
        <v>-2.9655999999999998E-2</v>
      </c>
      <c r="P1368">
        <v>-1.53013E-2</v>
      </c>
      <c r="Q1368">
        <v>-5.3591999999999997E-3</v>
      </c>
      <c r="R1368">
        <v>4.5827999999999997E-3</v>
      </c>
      <c r="S1368">
        <v>1.8937499999999999E-2</v>
      </c>
      <c r="T1368">
        <v>14</v>
      </c>
      <c r="U1368">
        <v>17</v>
      </c>
    </row>
    <row r="1369" spans="1:21">
      <c r="A1369" s="12" t="s">
        <v>47</v>
      </c>
      <c r="B1369" s="13">
        <v>12</v>
      </c>
      <c r="C1369" t="s">
        <v>39</v>
      </c>
      <c r="D1369" t="s">
        <v>41</v>
      </c>
      <c r="E1369" t="str">
        <f t="shared" si="21"/>
        <v>Average Event Day12Average Per Ton100% Cycling</v>
      </c>
      <c r="F1369">
        <v>0.35658099999999998</v>
      </c>
      <c r="G1369">
        <v>0.37536170000000002</v>
      </c>
      <c r="H1369">
        <v>0.3625468</v>
      </c>
      <c r="I1369">
        <v>89.218900000000005</v>
      </c>
      <c r="J1369">
        <v>-1.5813999999999999E-3</v>
      </c>
      <c r="K1369">
        <v>1.04487E-2</v>
      </c>
      <c r="L1369">
        <v>1.8780700000000001E-2</v>
      </c>
      <c r="M1369">
        <v>2.71127E-2</v>
      </c>
      <c r="N1369">
        <v>3.9142799999999998E-2</v>
      </c>
      <c r="O1369">
        <v>-1.43962E-2</v>
      </c>
      <c r="P1369">
        <v>-2.3660999999999999E-3</v>
      </c>
      <c r="Q1369">
        <v>5.9658999999999997E-3</v>
      </c>
      <c r="R1369">
        <v>1.4297900000000001E-2</v>
      </c>
      <c r="S1369">
        <v>2.6327900000000001E-2</v>
      </c>
      <c r="T1369">
        <v>14</v>
      </c>
      <c r="U1369">
        <v>17</v>
      </c>
    </row>
    <row r="1370" spans="1:21">
      <c r="A1370" s="12" t="s">
        <v>47</v>
      </c>
      <c r="B1370" s="13">
        <v>13</v>
      </c>
      <c r="C1370" t="s">
        <v>38</v>
      </c>
      <c r="D1370" t="s">
        <v>40</v>
      </c>
      <c r="E1370" t="str">
        <f t="shared" si="21"/>
        <v>Average Event Day13Average Per Device50% Cycling</v>
      </c>
      <c r="F1370">
        <v>2.0479400000000001</v>
      </c>
      <c r="G1370">
        <v>2.0919829999999999</v>
      </c>
      <c r="H1370">
        <v>2.0479400000000001</v>
      </c>
      <c r="I1370">
        <v>90.598399999999998</v>
      </c>
      <c r="J1370">
        <v>-4.9866500000000001E-2</v>
      </c>
      <c r="K1370">
        <v>5.6160000000000003E-3</v>
      </c>
      <c r="L1370">
        <v>4.4043100000000002E-2</v>
      </c>
      <c r="M1370">
        <v>8.2470100000000005E-2</v>
      </c>
      <c r="N1370">
        <v>0.13795260000000001</v>
      </c>
      <c r="O1370">
        <v>-9.3909599999999996E-2</v>
      </c>
      <c r="P1370">
        <v>-3.8427000000000003E-2</v>
      </c>
      <c r="Q1370">
        <v>0</v>
      </c>
      <c r="R1370">
        <v>3.8427000000000003E-2</v>
      </c>
      <c r="S1370">
        <v>9.3909599999999996E-2</v>
      </c>
      <c r="T1370">
        <v>14</v>
      </c>
      <c r="U1370">
        <v>17</v>
      </c>
    </row>
    <row r="1371" spans="1:21">
      <c r="A1371" s="12" t="s">
        <v>47</v>
      </c>
      <c r="B1371" s="13">
        <v>13</v>
      </c>
      <c r="C1371" t="s">
        <v>38</v>
      </c>
      <c r="D1371" t="s">
        <v>41</v>
      </c>
      <c r="E1371" t="str">
        <f t="shared" si="21"/>
        <v>Average Event Day13Average Per Device100% Cycling</v>
      </c>
      <c r="F1371">
        <v>1.4547110000000001</v>
      </c>
      <c r="G1371">
        <v>1.514516</v>
      </c>
      <c r="H1371">
        <v>1.4547110000000001</v>
      </c>
      <c r="I1371">
        <v>89.867500000000007</v>
      </c>
      <c r="J1371">
        <v>-1.8976E-2</v>
      </c>
      <c r="K1371">
        <v>2.7568800000000001E-2</v>
      </c>
      <c r="L1371">
        <v>5.98056E-2</v>
      </c>
      <c r="M1371">
        <v>9.2042499999999999E-2</v>
      </c>
      <c r="N1371">
        <v>0.1385873</v>
      </c>
      <c r="O1371">
        <v>-7.8781699999999996E-2</v>
      </c>
      <c r="P1371">
        <v>-3.2236800000000003E-2</v>
      </c>
      <c r="Q1371">
        <v>0</v>
      </c>
      <c r="R1371">
        <v>3.2236800000000003E-2</v>
      </c>
      <c r="S1371">
        <v>7.8781699999999996E-2</v>
      </c>
      <c r="T1371">
        <v>14</v>
      </c>
      <c r="U1371">
        <v>17</v>
      </c>
    </row>
    <row r="1372" spans="1:21">
      <c r="A1372" s="12" t="s">
        <v>47</v>
      </c>
      <c r="B1372" s="13">
        <v>13</v>
      </c>
      <c r="C1372" t="s">
        <v>37</v>
      </c>
      <c r="D1372" t="s">
        <v>40</v>
      </c>
      <c r="E1372" t="str">
        <f t="shared" si="21"/>
        <v>Average Event Day13Average Per Premise50% Cycling</v>
      </c>
      <c r="F1372">
        <v>2.2536369999999999</v>
      </c>
      <c r="G1372">
        <v>2.3300480000000001</v>
      </c>
      <c r="H1372">
        <v>2.2536369999999999</v>
      </c>
      <c r="I1372">
        <v>90.598399999999998</v>
      </c>
      <c r="J1372">
        <v>-2.7448299999999998E-2</v>
      </c>
      <c r="K1372">
        <v>3.3912900000000003E-2</v>
      </c>
      <c r="L1372">
        <v>7.6411499999999993E-2</v>
      </c>
      <c r="M1372">
        <v>0.1189101</v>
      </c>
      <c r="N1372">
        <v>0.1802713</v>
      </c>
      <c r="O1372">
        <v>-0.1038598</v>
      </c>
      <c r="P1372">
        <v>-4.2498599999999997E-2</v>
      </c>
      <c r="Q1372">
        <v>0</v>
      </c>
      <c r="R1372">
        <v>4.2498599999999997E-2</v>
      </c>
      <c r="S1372">
        <v>0.1038598</v>
      </c>
      <c r="T1372">
        <v>14</v>
      </c>
      <c r="U1372">
        <v>17</v>
      </c>
    </row>
    <row r="1373" spans="1:21">
      <c r="A1373" s="12" t="s">
        <v>47</v>
      </c>
      <c r="B1373" s="13">
        <v>13</v>
      </c>
      <c r="C1373" t="s">
        <v>37</v>
      </c>
      <c r="D1373" t="s">
        <v>41</v>
      </c>
      <c r="E1373" t="str">
        <f t="shared" si="21"/>
        <v>Average Event Day13Average Per Premise100% Cycling</v>
      </c>
      <c r="F1373">
        <v>1.625599</v>
      </c>
      <c r="G1373">
        <v>1.686911</v>
      </c>
      <c r="H1373">
        <v>1.625599</v>
      </c>
      <c r="I1373">
        <v>89.867500000000007</v>
      </c>
      <c r="J1373">
        <v>-2.67348E-2</v>
      </c>
      <c r="K1373">
        <v>2.5283699999999999E-2</v>
      </c>
      <c r="L1373">
        <v>6.1311600000000001E-2</v>
      </c>
      <c r="M1373">
        <v>9.7339499999999995E-2</v>
      </c>
      <c r="N1373">
        <v>0.14935799999999999</v>
      </c>
      <c r="O1373">
        <v>-8.8046399999999997E-2</v>
      </c>
      <c r="P1373">
        <v>-3.6027900000000002E-2</v>
      </c>
      <c r="Q1373">
        <v>0</v>
      </c>
      <c r="R1373">
        <v>3.6027900000000002E-2</v>
      </c>
      <c r="S1373">
        <v>8.8046399999999997E-2</v>
      </c>
      <c r="T1373">
        <v>14</v>
      </c>
      <c r="U1373">
        <v>17</v>
      </c>
    </row>
    <row r="1374" spans="1:21">
      <c r="A1374" s="12" t="s">
        <v>47</v>
      </c>
      <c r="B1374" s="13">
        <v>13</v>
      </c>
      <c r="C1374" t="s">
        <v>39</v>
      </c>
      <c r="D1374" t="s">
        <v>40</v>
      </c>
      <c r="E1374" t="str">
        <f t="shared" si="21"/>
        <v>Average Event Day13Average Per Ton50% Cycling</v>
      </c>
      <c r="F1374">
        <v>0.59099440000000003</v>
      </c>
      <c r="G1374">
        <v>0.60193459999999999</v>
      </c>
      <c r="H1374">
        <v>0.59099440000000003</v>
      </c>
      <c r="I1374">
        <v>90.598399999999998</v>
      </c>
      <c r="J1374">
        <v>-1.5540999999999999E-2</v>
      </c>
      <c r="K1374">
        <v>1.043E-4</v>
      </c>
      <c r="L1374">
        <v>1.0940200000000001E-2</v>
      </c>
      <c r="M1374">
        <v>2.17761E-2</v>
      </c>
      <c r="N1374">
        <v>3.74214E-2</v>
      </c>
      <c r="O1374">
        <v>-2.64812E-2</v>
      </c>
      <c r="P1374">
        <v>-1.0835900000000001E-2</v>
      </c>
      <c r="Q1374">
        <v>0</v>
      </c>
      <c r="R1374">
        <v>1.0835900000000001E-2</v>
      </c>
      <c r="S1374">
        <v>2.64812E-2</v>
      </c>
      <c r="T1374">
        <v>14</v>
      </c>
      <c r="U1374">
        <v>17</v>
      </c>
    </row>
    <row r="1375" spans="1:21">
      <c r="A1375" s="12" t="s">
        <v>47</v>
      </c>
      <c r="B1375" s="13">
        <v>13</v>
      </c>
      <c r="C1375" t="s">
        <v>39</v>
      </c>
      <c r="D1375" t="s">
        <v>41</v>
      </c>
      <c r="E1375" t="str">
        <f t="shared" si="21"/>
        <v>Average Event Day13Average Per Ton100% Cycling</v>
      </c>
      <c r="F1375">
        <v>0.40786480000000003</v>
      </c>
      <c r="G1375">
        <v>0.42228139999999997</v>
      </c>
      <c r="H1375">
        <v>0.40786480000000003</v>
      </c>
      <c r="I1375">
        <v>89.867500000000007</v>
      </c>
      <c r="J1375">
        <v>-7.6061999999999996E-3</v>
      </c>
      <c r="K1375">
        <v>5.4051000000000004E-3</v>
      </c>
      <c r="L1375">
        <v>1.4416699999999999E-2</v>
      </c>
      <c r="M1375">
        <v>2.34282E-2</v>
      </c>
      <c r="N1375">
        <v>3.64395E-2</v>
      </c>
      <c r="O1375">
        <v>-2.2022799999999999E-2</v>
      </c>
      <c r="P1375">
        <v>-9.0115999999999998E-3</v>
      </c>
      <c r="Q1375">
        <v>0</v>
      </c>
      <c r="R1375">
        <v>9.0115999999999998E-3</v>
      </c>
      <c r="S1375">
        <v>2.2022799999999999E-2</v>
      </c>
      <c r="T1375">
        <v>14</v>
      </c>
      <c r="U1375">
        <v>17</v>
      </c>
    </row>
    <row r="1376" spans="1:21">
      <c r="A1376" s="12" t="s">
        <v>47</v>
      </c>
      <c r="B1376" s="13">
        <v>14</v>
      </c>
      <c r="C1376" t="s">
        <v>38</v>
      </c>
      <c r="D1376" t="s">
        <v>40</v>
      </c>
      <c r="E1376" t="str">
        <f t="shared" si="21"/>
        <v>Average Event Day14Average Per Device50% Cycling</v>
      </c>
      <c r="F1376">
        <v>1.798395</v>
      </c>
      <c r="G1376">
        <v>2.3249240000000002</v>
      </c>
      <c r="H1376">
        <v>2.2759770000000001</v>
      </c>
      <c r="I1376">
        <v>90.827600000000004</v>
      </c>
      <c r="J1376">
        <v>0.43636320000000001</v>
      </c>
      <c r="K1376">
        <v>0.48963390000000001</v>
      </c>
      <c r="L1376">
        <v>0.52652909999999997</v>
      </c>
      <c r="M1376">
        <v>0.56342420000000004</v>
      </c>
      <c r="N1376">
        <v>0.61669499999999999</v>
      </c>
      <c r="O1376">
        <v>0.38741579999999998</v>
      </c>
      <c r="P1376">
        <v>0.44068659999999998</v>
      </c>
      <c r="Q1376">
        <v>0.4775817</v>
      </c>
      <c r="R1376">
        <v>0.51447690000000001</v>
      </c>
      <c r="S1376">
        <v>0.56774769999999997</v>
      </c>
      <c r="T1376">
        <v>14</v>
      </c>
      <c r="U1376">
        <v>17</v>
      </c>
    </row>
    <row r="1377" spans="1:21">
      <c r="A1377" s="12" t="s">
        <v>47</v>
      </c>
      <c r="B1377" s="13">
        <v>14</v>
      </c>
      <c r="C1377" t="s">
        <v>38</v>
      </c>
      <c r="D1377" t="s">
        <v>41</v>
      </c>
      <c r="E1377" t="str">
        <f t="shared" si="21"/>
        <v>Average Event Day14Average Per Device100% Cycling</v>
      </c>
      <c r="F1377">
        <v>1.0567359999999999</v>
      </c>
      <c r="G1377">
        <v>1.561021</v>
      </c>
      <c r="H1377">
        <v>1.499379</v>
      </c>
      <c r="I1377">
        <v>89.874499999999998</v>
      </c>
      <c r="J1377">
        <v>0.43228420000000001</v>
      </c>
      <c r="K1377">
        <v>0.47482279999999999</v>
      </c>
      <c r="L1377">
        <v>0.50428499999999998</v>
      </c>
      <c r="M1377">
        <v>0.53374710000000003</v>
      </c>
      <c r="N1377">
        <v>0.57628570000000001</v>
      </c>
      <c r="O1377">
        <v>0.37064229999999998</v>
      </c>
      <c r="P1377">
        <v>0.41318090000000002</v>
      </c>
      <c r="Q1377">
        <v>0.44264300000000001</v>
      </c>
      <c r="R1377">
        <v>0.4721052</v>
      </c>
      <c r="S1377">
        <v>0.51464379999999998</v>
      </c>
      <c r="T1377">
        <v>14</v>
      </c>
      <c r="U1377">
        <v>17</v>
      </c>
    </row>
    <row r="1378" spans="1:21">
      <c r="A1378" s="12" t="s">
        <v>47</v>
      </c>
      <c r="B1378" s="13">
        <v>14</v>
      </c>
      <c r="C1378" t="s">
        <v>37</v>
      </c>
      <c r="D1378" t="s">
        <v>40</v>
      </c>
      <c r="E1378" t="str">
        <f t="shared" si="21"/>
        <v>Average Event Day14Average Per Premise50% Cycling</v>
      </c>
      <c r="F1378">
        <v>1.9913799999999999</v>
      </c>
      <c r="G1378">
        <v>2.5877560000000002</v>
      </c>
      <c r="H1378">
        <v>2.5028929999999998</v>
      </c>
      <c r="I1378">
        <v>90.827600000000004</v>
      </c>
      <c r="J1378">
        <v>0.494755</v>
      </c>
      <c r="K1378">
        <v>0.55479339999999999</v>
      </c>
      <c r="L1378">
        <v>0.59637569999999995</v>
      </c>
      <c r="M1378">
        <v>0.63795800000000003</v>
      </c>
      <c r="N1378">
        <v>0.69799639999999996</v>
      </c>
      <c r="O1378">
        <v>0.40989229999999999</v>
      </c>
      <c r="P1378">
        <v>0.46993059999999998</v>
      </c>
      <c r="Q1378">
        <v>0.511513</v>
      </c>
      <c r="R1378">
        <v>0.55309529999999996</v>
      </c>
      <c r="S1378">
        <v>0.6131337</v>
      </c>
      <c r="T1378">
        <v>14</v>
      </c>
      <c r="U1378">
        <v>17</v>
      </c>
    </row>
    <row r="1379" spans="1:21">
      <c r="A1379" s="12" t="s">
        <v>47</v>
      </c>
      <c r="B1379" s="13">
        <v>14</v>
      </c>
      <c r="C1379" t="s">
        <v>37</v>
      </c>
      <c r="D1379" t="s">
        <v>41</v>
      </c>
      <c r="E1379" t="str">
        <f t="shared" si="21"/>
        <v>Average Event Day14Average Per Premise100% Cycling</v>
      </c>
      <c r="F1379">
        <v>1.171538</v>
      </c>
      <c r="G1379">
        <v>1.7464770000000001</v>
      </c>
      <c r="H1379">
        <v>1.683001</v>
      </c>
      <c r="I1379">
        <v>89.874499999999998</v>
      </c>
      <c r="J1379">
        <v>0.49434699999999998</v>
      </c>
      <c r="K1379">
        <v>0.54196180000000005</v>
      </c>
      <c r="L1379">
        <v>0.5749396</v>
      </c>
      <c r="M1379">
        <v>0.60791740000000005</v>
      </c>
      <c r="N1379">
        <v>0.65553220000000001</v>
      </c>
      <c r="O1379">
        <v>0.43087039999999999</v>
      </c>
      <c r="P1379">
        <v>0.4784852</v>
      </c>
      <c r="Q1379">
        <v>0.511463</v>
      </c>
      <c r="R1379">
        <v>0.54444090000000001</v>
      </c>
      <c r="S1379">
        <v>0.59205569999999996</v>
      </c>
      <c r="T1379">
        <v>14</v>
      </c>
      <c r="U1379">
        <v>17</v>
      </c>
    </row>
    <row r="1380" spans="1:21">
      <c r="A1380" s="12" t="s">
        <v>47</v>
      </c>
      <c r="B1380" s="13">
        <v>14</v>
      </c>
      <c r="C1380" t="s">
        <v>39</v>
      </c>
      <c r="D1380" t="s">
        <v>40</v>
      </c>
      <c r="E1380" t="str">
        <f t="shared" si="21"/>
        <v>Average Event Day14Average Per Ton50% Cycling</v>
      </c>
      <c r="F1380">
        <v>0.51793120000000004</v>
      </c>
      <c r="G1380">
        <v>0.66477120000000001</v>
      </c>
      <c r="H1380">
        <v>0.65268890000000002</v>
      </c>
      <c r="I1380">
        <v>90.827600000000004</v>
      </c>
      <c r="J1380">
        <v>0.12176679999999999</v>
      </c>
      <c r="K1380">
        <v>0.13658020000000001</v>
      </c>
      <c r="L1380">
        <v>0.14684</v>
      </c>
      <c r="M1380">
        <v>0.15709970000000001</v>
      </c>
      <c r="N1380">
        <v>0.17191319999999999</v>
      </c>
      <c r="O1380">
        <v>0.1096845</v>
      </c>
      <c r="P1380">
        <v>0.124498</v>
      </c>
      <c r="Q1380">
        <v>0.13475770000000001</v>
      </c>
      <c r="R1380">
        <v>0.14501739999999999</v>
      </c>
      <c r="S1380">
        <v>0.1598309</v>
      </c>
      <c r="T1380">
        <v>14</v>
      </c>
      <c r="U1380">
        <v>17</v>
      </c>
    </row>
    <row r="1381" spans="1:21">
      <c r="A1381" s="12" t="s">
        <v>47</v>
      </c>
      <c r="B1381" s="13">
        <v>14</v>
      </c>
      <c r="C1381" t="s">
        <v>39</v>
      </c>
      <c r="D1381" t="s">
        <v>41</v>
      </c>
      <c r="E1381" t="str">
        <f t="shared" si="21"/>
        <v>Average Event Day14Average Per Ton100% Cycling</v>
      </c>
      <c r="F1381">
        <v>0.29494769999999998</v>
      </c>
      <c r="G1381">
        <v>0.4368766</v>
      </c>
      <c r="H1381">
        <v>0.4219617</v>
      </c>
      <c r="I1381">
        <v>89.874499999999998</v>
      </c>
      <c r="J1381">
        <v>0.1218229</v>
      </c>
      <c r="K1381">
        <v>0.13370170000000001</v>
      </c>
      <c r="L1381">
        <v>0.1419289</v>
      </c>
      <c r="M1381">
        <v>0.15015609999999999</v>
      </c>
      <c r="N1381">
        <v>0.16203490000000001</v>
      </c>
      <c r="O1381">
        <v>0.1069079</v>
      </c>
      <c r="P1381">
        <v>0.1187868</v>
      </c>
      <c r="Q1381">
        <v>0.12701399999999999</v>
      </c>
      <c r="R1381">
        <v>0.13524120000000001</v>
      </c>
      <c r="S1381">
        <v>0.14712</v>
      </c>
      <c r="T1381">
        <v>14</v>
      </c>
      <c r="U1381">
        <v>17</v>
      </c>
    </row>
    <row r="1382" spans="1:21">
      <c r="A1382" s="12" t="s">
        <v>47</v>
      </c>
      <c r="B1382" s="13">
        <v>15</v>
      </c>
      <c r="C1382" t="s">
        <v>38</v>
      </c>
      <c r="D1382" t="s">
        <v>40</v>
      </c>
      <c r="E1382" t="str">
        <f t="shared" si="21"/>
        <v>Average Event Day15Average Per Device50% Cycling</v>
      </c>
      <c r="F1382">
        <v>1.877213</v>
      </c>
      <c r="G1382">
        <v>2.5407060000000001</v>
      </c>
      <c r="H1382">
        <v>2.4872160000000001</v>
      </c>
      <c r="I1382">
        <v>91.124399999999994</v>
      </c>
      <c r="J1382">
        <v>0.5724669</v>
      </c>
      <c r="K1382">
        <v>0.62624559999999996</v>
      </c>
      <c r="L1382">
        <v>0.66349259999999999</v>
      </c>
      <c r="M1382">
        <v>0.70073949999999996</v>
      </c>
      <c r="N1382">
        <v>0.75451820000000003</v>
      </c>
      <c r="O1382">
        <v>0.51897669999999996</v>
      </c>
      <c r="P1382">
        <v>0.57275549999999997</v>
      </c>
      <c r="Q1382">
        <v>0.61000239999999994</v>
      </c>
      <c r="R1382">
        <v>0.64724930000000003</v>
      </c>
      <c r="S1382">
        <v>0.70102799999999998</v>
      </c>
      <c r="T1382">
        <v>14</v>
      </c>
      <c r="U1382">
        <v>17</v>
      </c>
    </row>
    <row r="1383" spans="1:21">
      <c r="A1383" s="12" t="s">
        <v>47</v>
      </c>
      <c r="B1383" s="13">
        <v>15</v>
      </c>
      <c r="C1383" t="s">
        <v>38</v>
      </c>
      <c r="D1383" t="s">
        <v>41</v>
      </c>
      <c r="E1383" t="str">
        <f t="shared" si="21"/>
        <v>Average Event Day15Average Per Device100% Cycling</v>
      </c>
      <c r="F1383">
        <v>0.94287929999999998</v>
      </c>
      <c r="G1383">
        <v>1.697587</v>
      </c>
      <c r="H1383">
        <v>1.6305529999999999</v>
      </c>
      <c r="I1383">
        <v>90.216899999999995</v>
      </c>
      <c r="J1383">
        <v>0.68250880000000003</v>
      </c>
      <c r="K1383">
        <v>0.7251647</v>
      </c>
      <c r="L1383">
        <v>0.75470809999999999</v>
      </c>
      <c r="M1383">
        <v>0.78425140000000004</v>
      </c>
      <c r="N1383">
        <v>0.82690730000000001</v>
      </c>
      <c r="O1383">
        <v>0.61547399999999997</v>
      </c>
      <c r="P1383">
        <v>0.65812999999999999</v>
      </c>
      <c r="Q1383">
        <v>0.68767330000000004</v>
      </c>
      <c r="R1383">
        <v>0.71721670000000004</v>
      </c>
      <c r="S1383">
        <v>0.75987260000000001</v>
      </c>
      <c r="T1383">
        <v>14</v>
      </c>
      <c r="U1383">
        <v>17</v>
      </c>
    </row>
    <row r="1384" spans="1:21">
      <c r="A1384" s="12" t="s">
        <v>47</v>
      </c>
      <c r="B1384" s="13">
        <v>15</v>
      </c>
      <c r="C1384" t="s">
        <v>37</v>
      </c>
      <c r="D1384" t="s">
        <v>40</v>
      </c>
      <c r="E1384" t="str">
        <f t="shared" si="21"/>
        <v>Average Event Day15Average Per Premise50% Cycling</v>
      </c>
      <c r="F1384">
        <v>2.0860180000000001</v>
      </c>
      <c r="G1384">
        <v>2.828122</v>
      </c>
      <c r="H1384">
        <v>2.7353770000000002</v>
      </c>
      <c r="I1384">
        <v>91.124399999999994</v>
      </c>
      <c r="J1384">
        <v>0.64035200000000003</v>
      </c>
      <c r="K1384">
        <v>0.70046790000000003</v>
      </c>
      <c r="L1384">
        <v>0.74210410000000004</v>
      </c>
      <c r="M1384">
        <v>0.7837402</v>
      </c>
      <c r="N1384">
        <v>0.8438561</v>
      </c>
      <c r="O1384">
        <v>0.5476067</v>
      </c>
      <c r="P1384">
        <v>0.6077226</v>
      </c>
      <c r="Q1384">
        <v>0.64935869999999996</v>
      </c>
      <c r="R1384">
        <v>0.69099489999999997</v>
      </c>
      <c r="S1384">
        <v>0.75111079999999997</v>
      </c>
      <c r="T1384">
        <v>14</v>
      </c>
      <c r="U1384">
        <v>17</v>
      </c>
    </row>
    <row r="1385" spans="1:21">
      <c r="A1385" s="12" t="s">
        <v>47</v>
      </c>
      <c r="B1385" s="13">
        <v>15</v>
      </c>
      <c r="C1385" t="s">
        <v>37</v>
      </c>
      <c r="D1385" t="s">
        <v>41</v>
      </c>
      <c r="E1385" t="str">
        <f t="shared" si="21"/>
        <v>Average Event Day15Average Per Premise100% Cycling</v>
      </c>
      <c r="F1385">
        <v>1.0422400000000001</v>
      </c>
      <c r="G1385">
        <v>1.9159349999999999</v>
      </c>
      <c r="H1385">
        <v>1.8462989999999999</v>
      </c>
      <c r="I1385">
        <v>90.216899999999995</v>
      </c>
      <c r="J1385">
        <v>0.79220860000000004</v>
      </c>
      <c r="K1385">
        <v>0.84035130000000002</v>
      </c>
      <c r="L1385">
        <v>0.87369479999999999</v>
      </c>
      <c r="M1385">
        <v>0.90703829999999996</v>
      </c>
      <c r="N1385">
        <v>0.9551809</v>
      </c>
      <c r="O1385">
        <v>0.72257300000000002</v>
      </c>
      <c r="P1385">
        <v>0.7707157</v>
      </c>
      <c r="Q1385">
        <v>0.80405910000000003</v>
      </c>
      <c r="R1385">
        <v>0.8374026</v>
      </c>
      <c r="S1385">
        <v>0.88554529999999998</v>
      </c>
      <c r="T1385">
        <v>14</v>
      </c>
      <c r="U1385">
        <v>17</v>
      </c>
    </row>
    <row r="1386" spans="1:21">
      <c r="A1386" s="12" t="s">
        <v>47</v>
      </c>
      <c r="B1386" s="13">
        <v>15</v>
      </c>
      <c r="C1386" t="s">
        <v>39</v>
      </c>
      <c r="D1386" t="s">
        <v>40</v>
      </c>
      <c r="E1386" t="str">
        <f t="shared" si="21"/>
        <v>Average Event Day15Average Per Ton50% Cycling</v>
      </c>
      <c r="F1386">
        <v>0.53746870000000002</v>
      </c>
      <c r="G1386">
        <v>0.72617730000000003</v>
      </c>
      <c r="H1386">
        <v>0.71297900000000003</v>
      </c>
      <c r="I1386">
        <v>91.124399999999994</v>
      </c>
      <c r="J1386">
        <v>0.1635334</v>
      </c>
      <c r="K1386">
        <v>0.17840710000000001</v>
      </c>
      <c r="L1386">
        <v>0.1887086</v>
      </c>
      <c r="M1386">
        <v>0.1990101</v>
      </c>
      <c r="N1386">
        <v>0.21388380000000001</v>
      </c>
      <c r="O1386">
        <v>0.1503351</v>
      </c>
      <c r="P1386">
        <v>0.16520879999999999</v>
      </c>
      <c r="Q1386">
        <v>0.17551030000000001</v>
      </c>
      <c r="R1386">
        <v>0.1858118</v>
      </c>
      <c r="S1386">
        <v>0.20068549999999999</v>
      </c>
      <c r="T1386">
        <v>14</v>
      </c>
      <c r="U1386">
        <v>17</v>
      </c>
    </row>
    <row r="1387" spans="1:21">
      <c r="A1387" s="12" t="s">
        <v>47</v>
      </c>
      <c r="B1387" s="13">
        <v>15</v>
      </c>
      <c r="C1387" t="s">
        <v>39</v>
      </c>
      <c r="D1387" t="s">
        <v>41</v>
      </c>
      <c r="E1387" t="str">
        <f t="shared" si="21"/>
        <v>Average Event Day15Average Per Ton100% Cycling</v>
      </c>
      <c r="F1387">
        <v>0.26313690000000001</v>
      </c>
      <c r="G1387">
        <v>0.47287030000000002</v>
      </c>
      <c r="H1387">
        <v>0.45672659999999998</v>
      </c>
      <c r="I1387">
        <v>90.216899999999995</v>
      </c>
      <c r="J1387">
        <v>0.18975739999999999</v>
      </c>
      <c r="K1387">
        <v>0.2015594</v>
      </c>
      <c r="L1387">
        <v>0.20973339999999999</v>
      </c>
      <c r="M1387">
        <v>0.2179074</v>
      </c>
      <c r="N1387">
        <v>0.22970940000000001</v>
      </c>
      <c r="O1387">
        <v>0.17361360000000001</v>
      </c>
      <c r="P1387">
        <v>0.18541560000000001</v>
      </c>
      <c r="Q1387">
        <v>0.1935897</v>
      </c>
      <c r="R1387">
        <v>0.20176369999999999</v>
      </c>
      <c r="S1387">
        <v>0.2135657</v>
      </c>
      <c r="T1387">
        <v>14</v>
      </c>
      <c r="U1387">
        <v>17</v>
      </c>
    </row>
    <row r="1388" spans="1:21">
      <c r="A1388" s="12" t="s">
        <v>47</v>
      </c>
      <c r="B1388" s="13">
        <v>16</v>
      </c>
      <c r="C1388" t="s">
        <v>38</v>
      </c>
      <c r="D1388" t="s">
        <v>40</v>
      </c>
      <c r="E1388" t="str">
        <f t="shared" si="21"/>
        <v>Average Event Day16Average Per Device50% Cycling</v>
      </c>
      <c r="F1388">
        <v>2.0368539999999999</v>
      </c>
      <c r="G1388">
        <v>2.7949989999999998</v>
      </c>
      <c r="H1388">
        <v>2.7361550000000001</v>
      </c>
      <c r="I1388">
        <v>90.701999999999998</v>
      </c>
      <c r="J1388">
        <v>0.66707899999999998</v>
      </c>
      <c r="K1388">
        <v>0.72088169999999996</v>
      </c>
      <c r="L1388">
        <v>0.75814530000000002</v>
      </c>
      <c r="M1388">
        <v>0.79540900000000003</v>
      </c>
      <c r="N1388">
        <v>0.84921170000000001</v>
      </c>
      <c r="O1388">
        <v>0.60823510000000003</v>
      </c>
      <c r="P1388">
        <v>0.66203780000000001</v>
      </c>
      <c r="Q1388">
        <v>0.69930150000000002</v>
      </c>
      <c r="R1388">
        <v>0.73656509999999997</v>
      </c>
      <c r="S1388">
        <v>0.79036779999999995</v>
      </c>
      <c r="T1388">
        <v>14</v>
      </c>
      <c r="U1388">
        <v>17</v>
      </c>
    </row>
    <row r="1389" spans="1:21">
      <c r="A1389" s="12" t="s">
        <v>47</v>
      </c>
      <c r="B1389" s="13">
        <v>16</v>
      </c>
      <c r="C1389" t="s">
        <v>38</v>
      </c>
      <c r="D1389" t="s">
        <v>41</v>
      </c>
      <c r="E1389" t="str">
        <f t="shared" si="21"/>
        <v>Average Event Day16Average Per Device100% Cycling</v>
      </c>
      <c r="F1389">
        <v>0.98608899999999999</v>
      </c>
      <c r="G1389">
        <v>1.8530869999999999</v>
      </c>
      <c r="H1389">
        <v>1.7799119999999999</v>
      </c>
      <c r="I1389">
        <v>89.898099999999999</v>
      </c>
      <c r="J1389">
        <v>0.7941165</v>
      </c>
      <c r="K1389">
        <v>0.83717529999999996</v>
      </c>
      <c r="L1389">
        <v>0.86699769999999998</v>
      </c>
      <c r="M1389">
        <v>0.89682010000000001</v>
      </c>
      <c r="N1389">
        <v>0.93987889999999996</v>
      </c>
      <c r="O1389">
        <v>0.72094130000000001</v>
      </c>
      <c r="P1389">
        <v>0.76400009999999996</v>
      </c>
      <c r="Q1389">
        <v>0.79382249999999999</v>
      </c>
      <c r="R1389">
        <v>0.82364490000000001</v>
      </c>
      <c r="S1389">
        <v>0.86670369999999997</v>
      </c>
      <c r="T1389">
        <v>14</v>
      </c>
      <c r="U1389">
        <v>17</v>
      </c>
    </row>
    <row r="1390" spans="1:21">
      <c r="A1390" s="12" t="s">
        <v>47</v>
      </c>
      <c r="B1390" s="13">
        <v>16</v>
      </c>
      <c r="C1390" t="s">
        <v>37</v>
      </c>
      <c r="D1390" t="s">
        <v>40</v>
      </c>
      <c r="E1390" t="str">
        <f t="shared" si="21"/>
        <v>Average Event Day16Average Per Premise50% Cycling</v>
      </c>
      <c r="F1390">
        <v>2.2643840000000002</v>
      </c>
      <c r="G1390">
        <v>3.102986</v>
      </c>
      <c r="H1390">
        <v>3.0012270000000001</v>
      </c>
      <c r="I1390">
        <v>90.701999999999998</v>
      </c>
      <c r="J1390">
        <v>0.73636440000000003</v>
      </c>
      <c r="K1390">
        <v>0.79676740000000001</v>
      </c>
      <c r="L1390">
        <v>0.83860230000000002</v>
      </c>
      <c r="M1390">
        <v>0.88043720000000003</v>
      </c>
      <c r="N1390">
        <v>0.94084020000000002</v>
      </c>
      <c r="O1390">
        <v>0.63460519999999998</v>
      </c>
      <c r="P1390">
        <v>0.69500819999999996</v>
      </c>
      <c r="Q1390">
        <v>0.73684309999999997</v>
      </c>
      <c r="R1390">
        <v>0.77867799999999998</v>
      </c>
      <c r="S1390">
        <v>0.83908099999999997</v>
      </c>
      <c r="T1390">
        <v>14</v>
      </c>
      <c r="U1390">
        <v>17</v>
      </c>
    </row>
    <row r="1391" spans="1:21">
      <c r="A1391" s="12" t="s">
        <v>47</v>
      </c>
      <c r="B1391" s="13">
        <v>16</v>
      </c>
      <c r="C1391" t="s">
        <v>37</v>
      </c>
      <c r="D1391" t="s">
        <v>41</v>
      </c>
      <c r="E1391" t="str">
        <f t="shared" si="21"/>
        <v>Average Event Day16Average Per Premise100% Cycling</v>
      </c>
      <c r="F1391">
        <v>1.096368</v>
      </c>
      <c r="G1391">
        <v>2.0792039999999998</v>
      </c>
      <c r="H1391">
        <v>2.0036350000000001</v>
      </c>
      <c r="I1391">
        <v>89.898099999999999</v>
      </c>
      <c r="J1391">
        <v>0.90069840000000001</v>
      </c>
      <c r="K1391">
        <v>0.94922609999999996</v>
      </c>
      <c r="L1391">
        <v>0.98283620000000005</v>
      </c>
      <c r="M1391">
        <v>1.016446</v>
      </c>
      <c r="N1391">
        <v>1.0649740000000001</v>
      </c>
      <c r="O1391">
        <v>0.82512870000000005</v>
      </c>
      <c r="P1391">
        <v>0.87365649999999995</v>
      </c>
      <c r="Q1391">
        <v>0.90726660000000003</v>
      </c>
      <c r="R1391">
        <v>0.94087679999999996</v>
      </c>
      <c r="S1391">
        <v>0.98940450000000002</v>
      </c>
      <c r="T1391">
        <v>14</v>
      </c>
      <c r="U1391">
        <v>17</v>
      </c>
    </row>
    <row r="1392" spans="1:21">
      <c r="A1392" s="12" t="s">
        <v>47</v>
      </c>
      <c r="B1392" s="13">
        <v>16</v>
      </c>
      <c r="C1392" t="s">
        <v>39</v>
      </c>
      <c r="D1392" t="s">
        <v>40</v>
      </c>
      <c r="E1392" t="str">
        <f t="shared" si="21"/>
        <v>Average Event Day16Average Per Ton50% Cycling</v>
      </c>
      <c r="F1392">
        <v>0.58186300000000002</v>
      </c>
      <c r="G1392">
        <v>0.79886840000000003</v>
      </c>
      <c r="H1392">
        <v>0.78434890000000002</v>
      </c>
      <c r="I1392">
        <v>90.701999999999998</v>
      </c>
      <c r="J1392">
        <v>0.19183220000000001</v>
      </c>
      <c r="K1392">
        <v>0.20670479999999999</v>
      </c>
      <c r="L1392">
        <v>0.21700539999999999</v>
      </c>
      <c r="M1392">
        <v>0.22730610000000001</v>
      </c>
      <c r="N1392">
        <v>0.24217859999999999</v>
      </c>
      <c r="O1392">
        <v>0.17731269999999999</v>
      </c>
      <c r="P1392">
        <v>0.1921852</v>
      </c>
      <c r="Q1392">
        <v>0.2024859</v>
      </c>
      <c r="R1392">
        <v>0.21278659999999999</v>
      </c>
      <c r="S1392">
        <v>0.2276591</v>
      </c>
      <c r="T1392">
        <v>14</v>
      </c>
      <c r="U1392">
        <v>17</v>
      </c>
    </row>
    <row r="1393" spans="1:21">
      <c r="A1393" s="12" t="s">
        <v>47</v>
      </c>
      <c r="B1393" s="13">
        <v>16</v>
      </c>
      <c r="C1393" t="s">
        <v>39</v>
      </c>
      <c r="D1393" t="s">
        <v>41</v>
      </c>
      <c r="E1393" t="str">
        <f t="shared" si="21"/>
        <v>Average Event Day16Average Per Ton100% Cycling</v>
      </c>
      <c r="F1393">
        <v>0.27574090000000001</v>
      </c>
      <c r="G1393">
        <v>0.51528609999999997</v>
      </c>
      <c r="H1393">
        <v>0.49769429999999998</v>
      </c>
      <c r="I1393">
        <v>89.898099999999999</v>
      </c>
      <c r="J1393">
        <v>0.21939800000000001</v>
      </c>
      <c r="K1393">
        <v>0.23130110000000001</v>
      </c>
      <c r="L1393">
        <v>0.23954520000000001</v>
      </c>
      <c r="M1393">
        <v>0.24778929999999999</v>
      </c>
      <c r="N1393">
        <v>0.25969249999999999</v>
      </c>
      <c r="O1393">
        <v>0.20180619999999999</v>
      </c>
      <c r="P1393">
        <v>0.21370929999999999</v>
      </c>
      <c r="Q1393">
        <v>0.2219534</v>
      </c>
      <c r="R1393">
        <v>0.2301975</v>
      </c>
      <c r="S1393">
        <v>0.2421006</v>
      </c>
      <c r="T1393">
        <v>14</v>
      </c>
      <c r="U1393">
        <v>17</v>
      </c>
    </row>
    <row r="1394" spans="1:21">
      <c r="A1394" s="12" t="s">
        <v>47</v>
      </c>
      <c r="B1394" s="13">
        <v>17</v>
      </c>
      <c r="C1394" t="s">
        <v>38</v>
      </c>
      <c r="D1394" t="s">
        <v>40</v>
      </c>
      <c r="E1394" t="str">
        <f t="shared" si="21"/>
        <v>Average Event Day17Average Per Device50% Cycling</v>
      </c>
      <c r="F1394">
        <v>2.218731</v>
      </c>
      <c r="G1394">
        <v>2.934304</v>
      </c>
      <c r="H1394">
        <v>2.872528</v>
      </c>
      <c r="I1394">
        <v>89.224199999999996</v>
      </c>
      <c r="J1394">
        <v>0.62364229999999998</v>
      </c>
      <c r="K1394">
        <v>0.67795620000000001</v>
      </c>
      <c r="L1394" s="1">
        <v>0.71557380000000004</v>
      </c>
      <c r="M1394" s="1">
        <v>0.75319139999999996</v>
      </c>
      <c r="N1394">
        <v>0.80750520000000003</v>
      </c>
      <c r="O1394">
        <v>0.56186570000000002</v>
      </c>
      <c r="P1394">
        <v>0.61617949999999999</v>
      </c>
      <c r="Q1394">
        <v>0.65379710000000002</v>
      </c>
      <c r="R1394">
        <v>0.6914148</v>
      </c>
      <c r="S1394">
        <v>0.74572859999999996</v>
      </c>
      <c r="T1394">
        <v>14</v>
      </c>
      <c r="U1394">
        <v>17</v>
      </c>
    </row>
    <row r="1395" spans="1:21">
      <c r="A1395" s="12" t="s">
        <v>47</v>
      </c>
      <c r="B1395" s="13">
        <v>17</v>
      </c>
      <c r="C1395" t="s">
        <v>38</v>
      </c>
      <c r="D1395" t="s">
        <v>41</v>
      </c>
      <c r="E1395" t="str">
        <f t="shared" si="21"/>
        <v>Average Event Day17Average Per Device100% Cycling</v>
      </c>
      <c r="F1395">
        <v>1.0522609999999999</v>
      </c>
      <c r="G1395">
        <v>2.0620530000000001</v>
      </c>
      <c r="H1395">
        <v>1.9806269999999999</v>
      </c>
      <c r="I1395">
        <v>88.782700000000006</v>
      </c>
      <c r="J1395">
        <v>0.93590309999999999</v>
      </c>
      <c r="K1395">
        <v>0.97955740000000002</v>
      </c>
      <c r="L1395" s="1">
        <v>1.009792</v>
      </c>
      <c r="M1395" s="1">
        <v>1.040027</v>
      </c>
      <c r="N1395">
        <v>1.0836809999999999</v>
      </c>
      <c r="O1395">
        <v>0.85447620000000002</v>
      </c>
      <c r="P1395">
        <v>0.89813050000000005</v>
      </c>
      <c r="Q1395">
        <v>0.92836529999999995</v>
      </c>
      <c r="R1395">
        <v>0.95860020000000001</v>
      </c>
      <c r="S1395">
        <v>1.002254</v>
      </c>
      <c r="T1395">
        <v>14</v>
      </c>
      <c r="U1395">
        <v>17</v>
      </c>
    </row>
    <row r="1396" spans="1:21">
      <c r="A1396" s="12" t="s">
        <v>47</v>
      </c>
      <c r="B1396" s="13">
        <v>17</v>
      </c>
      <c r="C1396" t="s">
        <v>37</v>
      </c>
      <c r="D1396" t="s">
        <v>40</v>
      </c>
      <c r="E1396" t="str">
        <f t="shared" si="21"/>
        <v>Average Event Day17Average Per Premise50% Cycling</v>
      </c>
      <c r="F1396">
        <v>2.4717280000000001</v>
      </c>
      <c r="G1396">
        <v>3.255636</v>
      </c>
      <c r="H1396">
        <v>3.1488710000000002</v>
      </c>
      <c r="I1396">
        <v>89.224199999999996</v>
      </c>
      <c r="J1396">
        <v>0.68036799999999997</v>
      </c>
      <c r="K1396">
        <v>0.74154039999999999</v>
      </c>
      <c r="L1396" s="1">
        <v>0.7839081</v>
      </c>
      <c r="M1396" s="1">
        <v>0.82627589999999995</v>
      </c>
      <c r="N1396">
        <v>0.88744829999999997</v>
      </c>
      <c r="O1396">
        <v>0.57360299999999997</v>
      </c>
      <c r="P1396">
        <v>0.63477530000000004</v>
      </c>
      <c r="Q1396">
        <v>0.6771431</v>
      </c>
      <c r="R1396">
        <v>0.71951089999999995</v>
      </c>
      <c r="S1396">
        <v>0.78068320000000002</v>
      </c>
      <c r="T1396">
        <v>14</v>
      </c>
      <c r="U1396">
        <v>17</v>
      </c>
    </row>
    <row r="1397" spans="1:21">
      <c r="A1397" s="12" t="s">
        <v>47</v>
      </c>
      <c r="B1397" s="13">
        <v>17</v>
      </c>
      <c r="C1397" t="s">
        <v>37</v>
      </c>
      <c r="D1397" t="s">
        <v>41</v>
      </c>
      <c r="E1397" t="str">
        <f t="shared" si="21"/>
        <v>Average Event Day17Average Per Premise100% Cycling</v>
      </c>
      <c r="F1397">
        <v>1.1728829999999999</v>
      </c>
      <c r="G1397">
        <v>2.3354509999999999</v>
      </c>
      <c r="H1397">
        <v>2.2505679999999999</v>
      </c>
      <c r="I1397">
        <v>88.782700000000006</v>
      </c>
      <c r="J1397">
        <v>1.0793170000000001</v>
      </c>
      <c r="K1397">
        <v>1.128503</v>
      </c>
      <c r="L1397" s="1">
        <v>1.162569</v>
      </c>
      <c r="M1397" s="1">
        <v>1.196634</v>
      </c>
      <c r="N1397">
        <v>1.2458199999999999</v>
      </c>
      <c r="O1397">
        <v>0.99443420000000005</v>
      </c>
      <c r="P1397">
        <v>1.04362</v>
      </c>
      <c r="Q1397">
        <v>1.077685</v>
      </c>
      <c r="R1397">
        <v>1.1117509999999999</v>
      </c>
      <c r="S1397">
        <v>1.160936</v>
      </c>
      <c r="T1397">
        <v>14</v>
      </c>
      <c r="U1397">
        <v>17</v>
      </c>
    </row>
    <row r="1398" spans="1:21">
      <c r="A1398" s="12" t="s">
        <v>47</v>
      </c>
      <c r="B1398" s="13">
        <v>17</v>
      </c>
      <c r="C1398" t="s">
        <v>39</v>
      </c>
      <c r="D1398" t="s">
        <v>40</v>
      </c>
      <c r="E1398" t="str">
        <f t="shared" si="21"/>
        <v>Average Event Day17Average Per Ton50% Cycling</v>
      </c>
      <c r="F1398">
        <v>0.63454100000000002</v>
      </c>
      <c r="G1398">
        <v>0.83949399999999996</v>
      </c>
      <c r="H1398">
        <v>0.82423619999999997</v>
      </c>
      <c r="I1398">
        <v>89.224199999999996</v>
      </c>
      <c r="J1398">
        <v>0.17938100000000001</v>
      </c>
      <c r="K1398">
        <v>0.1944892</v>
      </c>
      <c r="L1398" s="1">
        <v>0.204953</v>
      </c>
      <c r="M1398" s="1">
        <v>0.21541689999999999</v>
      </c>
      <c r="N1398">
        <v>0.23052500000000001</v>
      </c>
      <c r="O1398">
        <v>0.1641232</v>
      </c>
      <c r="P1398">
        <v>0.17923130000000001</v>
      </c>
      <c r="Q1398">
        <v>0.18969520000000001</v>
      </c>
      <c r="R1398">
        <v>0.200159</v>
      </c>
      <c r="S1398">
        <v>0.21526719999999999</v>
      </c>
      <c r="T1398">
        <v>14</v>
      </c>
      <c r="U1398">
        <v>17</v>
      </c>
    </row>
    <row r="1399" spans="1:21">
      <c r="A1399" s="12" t="s">
        <v>47</v>
      </c>
      <c r="B1399" s="13">
        <v>17</v>
      </c>
      <c r="C1399" t="s">
        <v>39</v>
      </c>
      <c r="D1399" t="s">
        <v>41</v>
      </c>
      <c r="E1399" t="str">
        <f t="shared" si="21"/>
        <v>Average Event Day17Average Per Ton100% Cycling</v>
      </c>
      <c r="F1399">
        <v>0.29329840000000001</v>
      </c>
      <c r="G1399">
        <v>0.5723454</v>
      </c>
      <c r="H1399">
        <v>0.55280560000000001</v>
      </c>
      <c r="I1399">
        <v>88.782700000000006</v>
      </c>
      <c r="J1399">
        <v>0.2588184</v>
      </c>
      <c r="K1399">
        <v>0.2707697</v>
      </c>
      <c r="L1399" s="1">
        <v>0.27904699999999999</v>
      </c>
      <c r="M1399" s="1">
        <v>0.28732439999999998</v>
      </c>
      <c r="N1399">
        <v>0.29927559999999997</v>
      </c>
      <c r="O1399">
        <v>0.23927860000000001</v>
      </c>
      <c r="P1399">
        <v>0.2512298</v>
      </c>
      <c r="Q1399">
        <v>0.25950719999999999</v>
      </c>
      <c r="R1399">
        <v>0.26778449999999998</v>
      </c>
      <c r="S1399">
        <v>0.27973569999999998</v>
      </c>
      <c r="T1399">
        <v>14</v>
      </c>
      <c r="U1399">
        <v>17</v>
      </c>
    </row>
    <row r="1400" spans="1:21">
      <c r="A1400" s="12" t="s">
        <v>47</v>
      </c>
      <c r="B1400" s="13">
        <v>18</v>
      </c>
      <c r="C1400" t="s">
        <v>38</v>
      </c>
      <c r="D1400" t="s">
        <v>40</v>
      </c>
      <c r="E1400" t="str">
        <f t="shared" si="21"/>
        <v>Average Event Day18Average Per Device50% Cycling</v>
      </c>
      <c r="F1400">
        <v>3.1664029999999999</v>
      </c>
      <c r="G1400">
        <v>2.9913560000000001</v>
      </c>
      <c r="H1400">
        <v>2.9283779999999999</v>
      </c>
      <c r="I1400">
        <v>85.749899999999997</v>
      </c>
      <c r="J1400">
        <v>-0.27422649999999998</v>
      </c>
      <c r="K1400">
        <v>-0.21563019999999999</v>
      </c>
      <c r="L1400" s="1">
        <v>-0.1750467</v>
      </c>
      <c r="M1400" s="1">
        <v>-0.1344631</v>
      </c>
      <c r="N1400">
        <v>-7.5866900000000001E-2</v>
      </c>
      <c r="O1400">
        <v>-0.33720420000000001</v>
      </c>
      <c r="P1400">
        <v>-0.27860800000000002</v>
      </c>
      <c r="Q1400">
        <v>-0.2380245</v>
      </c>
      <c r="R1400">
        <v>-0.1974409</v>
      </c>
      <c r="S1400">
        <v>-0.13884469999999999</v>
      </c>
      <c r="T1400">
        <v>14</v>
      </c>
      <c r="U1400">
        <v>17</v>
      </c>
    </row>
    <row r="1401" spans="1:21">
      <c r="A1401" s="12" t="s">
        <v>47</v>
      </c>
      <c r="B1401" s="13">
        <v>18</v>
      </c>
      <c r="C1401" t="s">
        <v>38</v>
      </c>
      <c r="D1401" t="s">
        <v>41</v>
      </c>
      <c r="E1401" t="str">
        <f t="shared" si="21"/>
        <v>Average Event Day18Average Per Device100% Cycling</v>
      </c>
      <c r="F1401">
        <v>2.0847359999999999</v>
      </c>
      <c r="G1401">
        <v>2.2267450000000002</v>
      </c>
      <c r="H1401">
        <v>2.1388150000000001</v>
      </c>
      <c r="I1401">
        <v>85.107699999999994</v>
      </c>
      <c r="J1401">
        <v>5.4912700000000002E-2</v>
      </c>
      <c r="K1401">
        <v>0.1063701</v>
      </c>
      <c r="L1401" s="1">
        <v>0.1420093</v>
      </c>
      <c r="M1401" s="1">
        <v>0.17764849999999999</v>
      </c>
      <c r="N1401">
        <v>0.2291058</v>
      </c>
      <c r="O1401">
        <v>-3.3017499999999998E-2</v>
      </c>
      <c r="P1401">
        <v>1.8439899999999999E-2</v>
      </c>
      <c r="Q1401">
        <v>5.4079099999999998E-2</v>
      </c>
      <c r="R1401">
        <v>8.9718300000000001E-2</v>
      </c>
      <c r="S1401">
        <v>0.14117560000000001</v>
      </c>
      <c r="T1401">
        <v>14</v>
      </c>
      <c r="U1401">
        <v>17</v>
      </c>
    </row>
    <row r="1402" spans="1:21">
      <c r="A1402" s="12" t="s">
        <v>47</v>
      </c>
      <c r="B1402" s="13">
        <v>18</v>
      </c>
      <c r="C1402" t="s">
        <v>37</v>
      </c>
      <c r="D1402" t="s">
        <v>40</v>
      </c>
      <c r="E1402" t="str">
        <f t="shared" si="21"/>
        <v>Average Event Day18Average Per Premise50% Cycling</v>
      </c>
      <c r="F1402">
        <v>3.538748</v>
      </c>
      <c r="G1402">
        <v>3.3252429999999999</v>
      </c>
      <c r="H1402">
        <v>3.2161949999999999</v>
      </c>
      <c r="I1402">
        <v>85.749899999999997</v>
      </c>
      <c r="J1402">
        <v>-0.32720939999999998</v>
      </c>
      <c r="K1402">
        <v>-0.26003209999999999</v>
      </c>
      <c r="L1402" s="1">
        <v>-0.21350530000000001</v>
      </c>
      <c r="M1402" s="1">
        <v>-0.1669785</v>
      </c>
      <c r="N1402">
        <v>-9.9801100000000004E-2</v>
      </c>
      <c r="O1402">
        <v>-0.43625730000000001</v>
      </c>
      <c r="P1402">
        <v>-0.36908000000000002</v>
      </c>
      <c r="Q1402">
        <v>-0.32255319999999998</v>
      </c>
      <c r="R1402">
        <v>-0.2760263</v>
      </c>
      <c r="S1402">
        <v>-0.20884900000000001</v>
      </c>
      <c r="T1402">
        <v>14</v>
      </c>
      <c r="U1402">
        <v>17</v>
      </c>
    </row>
    <row r="1403" spans="1:21">
      <c r="A1403" s="12" t="s">
        <v>47</v>
      </c>
      <c r="B1403" s="13">
        <v>18</v>
      </c>
      <c r="C1403" t="s">
        <v>37</v>
      </c>
      <c r="D1403" t="s">
        <v>41</v>
      </c>
      <c r="E1403" t="str">
        <f t="shared" si="21"/>
        <v>Average Event Day18Average Per Premise100% Cycling</v>
      </c>
      <c r="F1403">
        <v>2.3638059999999999</v>
      </c>
      <c r="G1403">
        <v>2.540473</v>
      </c>
      <c r="H1403">
        <v>2.4481380000000001</v>
      </c>
      <c r="I1403">
        <v>85.107699999999994</v>
      </c>
      <c r="J1403">
        <v>7.6017000000000001E-2</v>
      </c>
      <c r="K1403">
        <v>0.1354814</v>
      </c>
      <c r="L1403" s="1">
        <v>0.1766663</v>
      </c>
      <c r="M1403" s="1">
        <v>0.21785109999999999</v>
      </c>
      <c r="N1403">
        <v>0.27731549999999999</v>
      </c>
      <c r="O1403">
        <v>-1.6317700000000001E-2</v>
      </c>
      <c r="P1403">
        <v>4.3146700000000003E-2</v>
      </c>
      <c r="Q1403">
        <v>8.4331500000000004E-2</v>
      </c>
      <c r="R1403">
        <v>0.1255164</v>
      </c>
      <c r="S1403">
        <v>0.1849808</v>
      </c>
      <c r="T1403">
        <v>14</v>
      </c>
      <c r="U1403">
        <v>17</v>
      </c>
    </row>
    <row r="1404" spans="1:21">
      <c r="A1404" s="12" t="s">
        <v>47</v>
      </c>
      <c r="B1404" s="13">
        <v>18</v>
      </c>
      <c r="C1404" t="s">
        <v>39</v>
      </c>
      <c r="D1404" t="s">
        <v>40</v>
      </c>
      <c r="E1404" t="str">
        <f t="shared" si="21"/>
        <v>Average Event Day18Average Per Ton50% Cycling</v>
      </c>
      <c r="F1404">
        <v>0.90196659999999995</v>
      </c>
      <c r="G1404">
        <v>0.85989420000000005</v>
      </c>
      <c r="H1404">
        <v>0.84426559999999995</v>
      </c>
      <c r="I1404">
        <v>85.749899999999997</v>
      </c>
      <c r="J1404">
        <v>-6.9833400000000004E-2</v>
      </c>
      <c r="K1404">
        <v>-5.3432E-2</v>
      </c>
      <c r="L1404" s="1">
        <v>-4.2072400000000003E-2</v>
      </c>
      <c r="M1404" s="1">
        <v>-3.0712799999999998E-2</v>
      </c>
      <c r="N1404">
        <v>-1.43114E-2</v>
      </c>
      <c r="O1404">
        <v>-8.5461999999999996E-2</v>
      </c>
      <c r="P1404">
        <v>-6.90606E-2</v>
      </c>
      <c r="Q1404">
        <v>-5.7701099999999998E-2</v>
      </c>
      <c r="R1404">
        <v>-4.6341500000000001E-2</v>
      </c>
      <c r="S1404">
        <v>-2.9940100000000001E-2</v>
      </c>
      <c r="T1404">
        <v>14</v>
      </c>
      <c r="U1404">
        <v>17</v>
      </c>
    </row>
    <row r="1405" spans="1:21">
      <c r="A1405" s="12" t="s">
        <v>47</v>
      </c>
      <c r="B1405" s="13">
        <v>18</v>
      </c>
      <c r="C1405" t="s">
        <v>39</v>
      </c>
      <c r="D1405" t="s">
        <v>41</v>
      </c>
      <c r="E1405" t="str">
        <f t="shared" si="21"/>
        <v>Average Event Day18Average Per Ton100% Cycling</v>
      </c>
      <c r="F1405">
        <v>0.57333820000000002</v>
      </c>
      <c r="G1405">
        <v>0.61565749999999997</v>
      </c>
      <c r="H1405">
        <v>0.59463900000000003</v>
      </c>
      <c r="I1405">
        <v>85.107699999999994</v>
      </c>
      <c r="J1405">
        <v>1.8853399999999999E-2</v>
      </c>
      <c r="K1405">
        <v>3.2717299999999998E-2</v>
      </c>
      <c r="L1405" s="1">
        <v>4.23194E-2</v>
      </c>
      <c r="M1405" s="1">
        <v>5.1921399999999999E-2</v>
      </c>
      <c r="N1405">
        <v>6.5785300000000005E-2</v>
      </c>
      <c r="O1405">
        <v>-2.1651000000000001E-3</v>
      </c>
      <c r="P1405">
        <v>1.1698800000000001E-2</v>
      </c>
      <c r="Q1405">
        <v>2.1300900000000001E-2</v>
      </c>
      <c r="R1405">
        <v>3.0902900000000001E-2</v>
      </c>
      <c r="S1405">
        <v>4.4766800000000002E-2</v>
      </c>
      <c r="T1405">
        <v>14</v>
      </c>
      <c r="U1405">
        <v>17</v>
      </c>
    </row>
    <row r="1406" spans="1:21">
      <c r="A1406" s="12" t="s">
        <v>47</v>
      </c>
      <c r="B1406" s="13">
        <v>19</v>
      </c>
      <c r="C1406" t="s">
        <v>38</v>
      </c>
      <c r="D1406" t="s">
        <v>40</v>
      </c>
      <c r="E1406" t="str">
        <f t="shared" si="21"/>
        <v>Average Event Day19Average Per Device50% Cycling</v>
      </c>
      <c r="F1406">
        <v>3.1462789999999998</v>
      </c>
      <c r="G1406">
        <v>2.7759619999999998</v>
      </c>
      <c r="H1406">
        <v>2.7175189999999998</v>
      </c>
      <c r="I1406">
        <v>82.196100000000001</v>
      </c>
      <c r="J1406">
        <v>-0.466003</v>
      </c>
      <c r="K1406">
        <v>-0.40947109999999998</v>
      </c>
      <c r="L1406" s="1">
        <v>-0.37031720000000001</v>
      </c>
      <c r="M1406" s="1">
        <v>-0.3311634</v>
      </c>
      <c r="N1406">
        <v>-0.27463149999999997</v>
      </c>
      <c r="O1406">
        <v>-0.52444610000000003</v>
      </c>
      <c r="P1406">
        <v>-0.4679141</v>
      </c>
      <c r="Q1406">
        <v>-0.42876029999999998</v>
      </c>
      <c r="R1406">
        <v>-0.38960640000000002</v>
      </c>
      <c r="S1406">
        <v>-0.3330745</v>
      </c>
      <c r="T1406">
        <v>14</v>
      </c>
      <c r="U1406">
        <v>17</v>
      </c>
    </row>
    <row r="1407" spans="1:21">
      <c r="A1407" s="12" t="s">
        <v>47</v>
      </c>
      <c r="B1407" s="13">
        <v>19</v>
      </c>
      <c r="C1407" t="s">
        <v>38</v>
      </c>
      <c r="D1407" t="s">
        <v>41</v>
      </c>
      <c r="E1407" t="str">
        <f t="shared" si="21"/>
        <v>Average Event Day19Average Per Device100% Cycling</v>
      </c>
      <c r="F1407">
        <v>2.5414720000000002</v>
      </c>
      <c r="G1407">
        <v>2.2684229999999999</v>
      </c>
      <c r="H1407">
        <v>2.1788470000000002</v>
      </c>
      <c r="I1407">
        <v>81.86</v>
      </c>
      <c r="J1407">
        <v>-0.36637950000000002</v>
      </c>
      <c r="K1407">
        <v>-0.3112393</v>
      </c>
      <c r="L1407" s="1">
        <v>-0.2730494</v>
      </c>
      <c r="M1407" s="1">
        <v>-0.2348594</v>
      </c>
      <c r="N1407">
        <v>-0.1797192</v>
      </c>
      <c r="O1407">
        <v>-0.45595550000000001</v>
      </c>
      <c r="P1407">
        <v>-0.40081529999999999</v>
      </c>
      <c r="Q1407">
        <v>-0.36262539999999999</v>
      </c>
      <c r="R1407">
        <v>-0.32443539999999998</v>
      </c>
      <c r="S1407">
        <v>-0.26929520000000001</v>
      </c>
      <c r="T1407">
        <v>14</v>
      </c>
      <c r="U1407">
        <v>17</v>
      </c>
    </row>
    <row r="1408" spans="1:21">
      <c r="A1408" s="12" t="s">
        <v>47</v>
      </c>
      <c r="B1408" s="13">
        <v>19</v>
      </c>
      <c r="C1408" t="s">
        <v>37</v>
      </c>
      <c r="D1408" t="s">
        <v>40</v>
      </c>
      <c r="E1408" t="str">
        <f t="shared" si="21"/>
        <v>Average Event Day19Average Per Premise50% Cycling</v>
      </c>
      <c r="F1408">
        <v>3.518103</v>
      </c>
      <c r="G1408">
        <v>3.1013799999999998</v>
      </c>
      <c r="H1408">
        <v>2.999673</v>
      </c>
      <c r="I1408">
        <v>82.196100000000001</v>
      </c>
      <c r="J1408">
        <v>-0.52715670000000003</v>
      </c>
      <c r="K1408">
        <v>-0.46191169999999998</v>
      </c>
      <c r="L1408" s="1">
        <v>-0.41672330000000002</v>
      </c>
      <c r="M1408" s="1">
        <v>-0.3715348</v>
      </c>
      <c r="N1408">
        <v>-0.3062898</v>
      </c>
      <c r="O1408">
        <v>-0.62886319999999996</v>
      </c>
      <c r="P1408">
        <v>-0.56361819999999996</v>
      </c>
      <c r="Q1408">
        <v>-0.51842980000000005</v>
      </c>
      <c r="R1408">
        <v>-0.47324129999999998</v>
      </c>
      <c r="S1408">
        <v>-0.40799629999999998</v>
      </c>
      <c r="T1408">
        <v>14</v>
      </c>
      <c r="U1408">
        <v>17</v>
      </c>
    </row>
    <row r="1409" spans="1:21">
      <c r="A1409" s="12" t="s">
        <v>47</v>
      </c>
      <c r="B1409" s="13">
        <v>19</v>
      </c>
      <c r="C1409" t="s">
        <v>37</v>
      </c>
      <c r="D1409" t="s">
        <v>41</v>
      </c>
      <c r="E1409" t="str">
        <f t="shared" si="21"/>
        <v>Average Event Day19Average Per Premise100% Cycling</v>
      </c>
      <c r="F1409">
        <v>2.8821289999999999</v>
      </c>
      <c r="G1409">
        <v>2.584838</v>
      </c>
      <c r="H1409">
        <v>2.490891</v>
      </c>
      <c r="I1409">
        <v>81.86</v>
      </c>
      <c r="J1409">
        <v>-0.40583780000000003</v>
      </c>
      <c r="K1409">
        <v>-0.34170790000000001</v>
      </c>
      <c r="L1409" s="1">
        <v>-0.29729179999999999</v>
      </c>
      <c r="M1409" s="1">
        <v>-0.25287559999999998</v>
      </c>
      <c r="N1409">
        <v>-0.18874569999999999</v>
      </c>
      <c r="O1409">
        <v>-0.49978499999999998</v>
      </c>
      <c r="P1409">
        <v>-0.43565510000000002</v>
      </c>
      <c r="Q1409">
        <v>-0.3912389</v>
      </c>
      <c r="R1409">
        <v>-0.34682279999999999</v>
      </c>
      <c r="S1409">
        <v>-0.28269290000000002</v>
      </c>
      <c r="T1409">
        <v>14</v>
      </c>
      <c r="U1409">
        <v>17</v>
      </c>
    </row>
    <row r="1410" spans="1:21">
      <c r="A1410" s="12" t="s">
        <v>47</v>
      </c>
      <c r="B1410" s="13">
        <v>19</v>
      </c>
      <c r="C1410" t="s">
        <v>39</v>
      </c>
      <c r="D1410" t="s">
        <v>40</v>
      </c>
      <c r="E1410" t="str">
        <f t="shared" si="21"/>
        <v>Average Event Day19Average Per Ton50% Cycling</v>
      </c>
      <c r="F1410">
        <v>0.89988049999999997</v>
      </c>
      <c r="G1410">
        <v>0.80058430000000003</v>
      </c>
      <c r="H1410">
        <v>0.7860336</v>
      </c>
      <c r="I1410">
        <v>82.196100000000001</v>
      </c>
      <c r="J1410">
        <v>-0.1261622</v>
      </c>
      <c r="K1410">
        <v>-0.1102896</v>
      </c>
      <c r="L1410" s="1">
        <v>-9.9296300000000004E-2</v>
      </c>
      <c r="M1410" s="1">
        <v>-8.8303000000000006E-2</v>
      </c>
      <c r="N1410">
        <v>-7.2430300000000003E-2</v>
      </c>
      <c r="O1410">
        <v>-0.1407129</v>
      </c>
      <c r="P1410">
        <v>-0.1248403</v>
      </c>
      <c r="Q1410">
        <v>-0.113847</v>
      </c>
      <c r="R1410">
        <v>-0.1028536</v>
      </c>
      <c r="S1410">
        <v>-8.6981000000000003E-2</v>
      </c>
      <c r="T1410">
        <v>14</v>
      </c>
      <c r="U1410">
        <v>17</v>
      </c>
    </row>
    <row r="1411" spans="1:21">
      <c r="A1411" s="12" t="s">
        <v>47</v>
      </c>
      <c r="B1411" s="13">
        <v>19</v>
      </c>
      <c r="C1411" t="s">
        <v>39</v>
      </c>
      <c r="D1411" t="s">
        <v>41</v>
      </c>
      <c r="E1411" t="str">
        <f t="shared" ref="E1411:E1474" si="22">CONCATENATE(A1411,B1411,C1411,D1411)</f>
        <v>Average Event Day19Average Per Ton100% Cycling</v>
      </c>
      <c r="F1411">
        <v>0.69984610000000003</v>
      </c>
      <c r="G1411">
        <v>0.62589419999999996</v>
      </c>
      <c r="H1411">
        <v>0.60452629999999996</v>
      </c>
      <c r="I1411">
        <v>81.86</v>
      </c>
      <c r="J1411">
        <v>-9.9128099999999997E-2</v>
      </c>
      <c r="K1411">
        <v>-8.4253800000000004E-2</v>
      </c>
      <c r="L1411" s="1">
        <v>-7.3951799999999998E-2</v>
      </c>
      <c r="M1411" s="1">
        <v>-6.3649899999999995E-2</v>
      </c>
      <c r="N1411">
        <v>-4.8775600000000002E-2</v>
      </c>
      <c r="O1411">
        <v>-0.12049609999999999</v>
      </c>
      <c r="P1411">
        <v>-0.1056217</v>
      </c>
      <c r="Q1411">
        <v>-9.5319799999999996E-2</v>
      </c>
      <c r="R1411">
        <v>-8.5017899999999993E-2</v>
      </c>
      <c r="S1411">
        <v>-7.01436E-2</v>
      </c>
      <c r="T1411">
        <v>14</v>
      </c>
      <c r="U1411">
        <v>17</v>
      </c>
    </row>
    <row r="1412" spans="1:21">
      <c r="A1412" s="12" t="s">
        <v>47</v>
      </c>
      <c r="B1412" s="13">
        <v>20</v>
      </c>
      <c r="C1412" t="s">
        <v>38</v>
      </c>
      <c r="D1412" t="s">
        <v>40</v>
      </c>
      <c r="E1412" t="str">
        <f t="shared" si="22"/>
        <v>Average Event Day20Average Per Device50% Cycling</v>
      </c>
      <c r="F1412">
        <v>2.8667940000000001</v>
      </c>
      <c r="G1412">
        <v>2.5998739999999998</v>
      </c>
      <c r="H1412">
        <v>2.5451380000000001</v>
      </c>
      <c r="I1412">
        <v>79.090400000000002</v>
      </c>
      <c r="J1412">
        <v>-0.35647210000000001</v>
      </c>
      <c r="K1412">
        <v>-0.3035641</v>
      </c>
      <c r="L1412" s="1">
        <v>-0.26692009999999999</v>
      </c>
      <c r="M1412" s="1">
        <v>-0.23027610000000001</v>
      </c>
      <c r="N1412">
        <v>-0.177368</v>
      </c>
      <c r="O1412">
        <v>-0.41120800000000002</v>
      </c>
      <c r="P1412">
        <v>-0.35830000000000001</v>
      </c>
      <c r="Q1412">
        <v>-0.321656</v>
      </c>
      <c r="R1412">
        <v>-0.28501199999999999</v>
      </c>
      <c r="S1412">
        <v>-0.2321039</v>
      </c>
      <c r="T1412">
        <v>14</v>
      </c>
      <c r="U1412">
        <v>17</v>
      </c>
    </row>
    <row r="1413" spans="1:21">
      <c r="A1413" s="12" t="s">
        <v>47</v>
      </c>
      <c r="B1413" s="13">
        <v>20</v>
      </c>
      <c r="C1413" t="s">
        <v>38</v>
      </c>
      <c r="D1413" t="s">
        <v>41</v>
      </c>
      <c r="E1413" t="str">
        <f t="shared" si="22"/>
        <v>Average Event Day20Average Per Device100% Cycling</v>
      </c>
      <c r="F1413">
        <v>2.4715280000000002</v>
      </c>
      <c r="G1413">
        <v>2.134795</v>
      </c>
      <c r="H1413">
        <v>2.0504959999999999</v>
      </c>
      <c r="I1413">
        <v>79.080699999999993</v>
      </c>
      <c r="J1413">
        <v>-0.4252088</v>
      </c>
      <c r="K1413">
        <v>-0.3729364</v>
      </c>
      <c r="L1413" s="1">
        <v>-0.33673259999999999</v>
      </c>
      <c r="M1413" s="1">
        <v>-0.30052889999999999</v>
      </c>
      <c r="N1413">
        <v>-0.24825639999999999</v>
      </c>
      <c r="O1413">
        <v>-0.50950819999999997</v>
      </c>
      <c r="P1413">
        <v>-0.45723570000000002</v>
      </c>
      <c r="Q1413">
        <v>-0.42103200000000002</v>
      </c>
      <c r="R1413">
        <v>-0.38482820000000001</v>
      </c>
      <c r="S1413">
        <v>-0.33255570000000001</v>
      </c>
      <c r="T1413">
        <v>14</v>
      </c>
      <c r="U1413">
        <v>17</v>
      </c>
    </row>
    <row r="1414" spans="1:21">
      <c r="A1414" s="12" t="s">
        <v>47</v>
      </c>
      <c r="B1414" s="13">
        <v>20</v>
      </c>
      <c r="C1414" t="s">
        <v>37</v>
      </c>
      <c r="D1414" t="s">
        <v>40</v>
      </c>
      <c r="E1414" t="str">
        <f t="shared" si="22"/>
        <v>Average Event Day20Average Per Premise50% Cycling</v>
      </c>
      <c r="F1414">
        <v>3.212488</v>
      </c>
      <c r="G1414">
        <v>2.9287869999999998</v>
      </c>
      <c r="H1414">
        <v>2.832741</v>
      </c>
      <c r="I1414">
        <v>79.090400000000002</v>
      </c>
      <c r="J1414">
        <v>-0.3863663</v>
      </c>
      <c r="K1414">
        <v>-0.32571060000000002</v>
      </c>
      <c r="L1414" s="1">
        <v>-0.28370069999999997</v>
      </c>
      <c r="M1414" s="1">
        <v>-0.24169080000000001</v>
      </c>
      <c r="N1414">
        <v>-0.1810351</v>
      </c>
      <c r="O1414">
        <v>-0.48241279999999997</v>
      </c>
      <c r="P1414">
        <v>-0.4217571</v>
      </c>
      <c r="Q1414">
        <v>-0.37974720000000001</v>
      </c>
      <c r="R1414">
        <v>-0.33773720000000002</v>
      </c>
      <c r="S1414">
        <v>-0.27708149999999998</v>
      </c>
      <c r="T1414">
        <v>14</v>
      </c>
      <c r="U1414">
        <v>17</v>
      </c>
    </row>
    <row r="1415" spans="1:21">
      <c r="A1415" s="12" t="s">
        <v>47</v>
      </c>
      <c r="B1415" s="13">
        <v>20</v>
      </c>
      <c r="C1415" t="s">
        <v>37</v>
      </c>
      <c r="D1415" t="s">
        <v>41</v>
      </c>
      <c r="E1415" t="str">
        <f t="shared" si="22"/>
        <v>Average Event Day20Average Per Premise100% Cycling</v>
      </c>
      <c r="F1415">
        <v>2.7947359999999999</v>
      </c>
      <c r="G1415">
        <v>2.432985</v>
      </c>
      <c r="H1415">
        <v>2.344557</v>
      </c>
      <c r="I1415">
        <v>79.080699999999993</v>
      </c>
      <c r="J1415">
        <v>-0.46485130000000002</v>
      </c>
      <c r="K1415">
        <v>-0.4039393</v>
      </c>
      <c r="L1415" s="1">
        <v>-0.36175180000000001</v>
      </c>
      <c r="M1415" s="1">
        <v>-0.31956430000000002</v>
      </c>
      <c r="N1415">
        <v>-0.2586523</v>
      </c>
      <c r="O1415">
        <v>-0.55327930000000003</v>
      </c>
      <c r="P1415">
        <v>-0.49236730000000001</v>
      </c>
      <c r="Q1415">
        <v>-0.45017980000000002</v>
      </c>
      <c r="R1415">
        <v>-0.40799229999999997</v>
      </c>
      <c r="S1415">
        <v>-0.34708030000000001</v>
      </c>
      <c r="T1415">
        <v>14</v>
      </c>
      <c r="U1415">
        <v>17</v>
      </c>
    </row>
    <row r="1416" spans="1:21">
      <c r="A1416" s="12" t="s">
        <v>47</v>
      </c>
      <c r="B1416" s="13">
        <v>20</v>
      </c>
      <c r="C1416" t="s">
        <v>39</v>
      </c>
      <c r="D1416" t="s">
        <v>40</v>
      </c>
      <c r="E1416" t="str">
        <f t="shared" si="22"/>
        <v>Average Event Day20Average Per Ton50% Cycling</v>
      </c>
      <c r="F1416">
        <v>0.82589310000000005</v>
      </c>
      <c r="G1416">
        <v>0.74703839999999999</v>
      </c>
      <c r="H1416">
        <v>0.73346089999999997</v>
      </c>
      <c r="I1416">
        <v>79.090400000000002</v>
      </c>
      <c r="J1416">
        <v>-0.10423739999999999</v>
      </c>
      <c r="K1416">
        <v>-8.9241100000000004E-2</v>
      </c>
      <c r="L1416" s="1">
        <v>-7.88547E-2</v>
      </c>
      <c r="M1416" s="1">
        <v>-6.8468299999999996E-2</v>
      </c>
      <c r="N1416">
        <v>-5.3471999999999999E-2</v>
      </c>
      <c r="O1416">
        <v>-0.1178149</v>
      </c>
      <c r="P1416">
        <v>-0.1028186</v>
      </c>
      <c r="Q1416">
        <v>-9.2432200000000006E-2</v>
      </c>
      <c r="R1416">
        <v>-8.2045800000000002E-2</v>
      </c>
      <c r="S1416">
        <v>-6.7049499999999998E-2</v>
      </c>
      <c r="T1416">
        <v>14</v>
      </c>
      <c r="U1416">
        <v>17</v>
      </c>
    </row>
    <row r="1417" spans="1:21">
      <c r="A1417" s="12" t="s">
        <v>47</v>
      </c>
      <c r="B1417" s="13">
        <v>20</v>
      </c>
      <c r="C1417" t="s">
        <v>39</v>
      </c>
      <c r="D1417" t="s">
        <v>41</v>
      </c>
      <c r="E1417" t="str">
        <f t="shared" si="22"/>
        <v>Average Event Day20Average Per Ton100% Cycling</v>
      </c>
      <c r="F1417">
        <v>0.68201319999999999</v>
      </c>
      <c r="G1417">
        <v>0.58907200000000004</v>
      </c>
      <c r="H1417">
        <v>0.5689611</v>
      </c>
      <c r="I1417">
        <v>79.080699999999993</v>
      </c>
      <c r="J1417">
        <v>-0.11689529999999999</v>
      </c>
      <c r="K1417">
        <v>-0.102743</v>
      </c>
      <c r="L1417" s="1">
        <v>-9.2941099999999999E-2</v>
      </c>
      <c r="M1417" s="1">
        <v>-8.3139199999999996E-2</v>
      </c>
      <c r="N1417">
        <v>-6.8986900000000004E-2</v>
      </c>
      <c r="O1417">
        <v>-0.13700619999999999</v>
      </c>
      <c r="P1417">
        <v>-0.1228539</v>
      </c>
      <c r="Q1417">
        <v>-0.113052</v>
      </c>
      <c r="R1417">
        <v>-0.1032501</v>
      </c>
      <c r="S1417">
        <v>-8.9097800000000005E-2</v>
      </c>
      <c r="T1417">
        <v>14</v>
      </c>
      <c r="U1417">
        <v>17</v>
      </c>
    </row>
    <row r="1418" spans="1:21">
      <c r="A1418" s="12" t="s">
        <v>47</v>
      </c>
      <c r="B1418" s="13">
        <v>21</v>
      </c>
      <c r="C1418" t="s">
        <v>38</v>
      </c>
      <c r="D1418" t="s">
        <v>40</v>
      </c>
      <c r="E1418" t="str">
        <f t="shared" si="22"/>
        <v>Average Event Day21Average Per Device50% Cycling</v>
      </c>
      <c r="F1418">
        <v>2.6020159999999999</v>
      </c>
      <c r="G1418">
        <v>2.4579119999999999</v>
      </c>
      <c r="H1418">
        <v>2.4061650000000001</v>
      </c>
      <c r="I1418">
        <v>77.605400000000003</v>
      </c>
      <c r="J1418">
        <v>-0.2280537</v>
      </c>
      <c r="K1418">
        <v>-0.1784558</v>
      </c>
      <c r="L1418" s="1">
        <v>-0.1441045</v>
      </c>
      <c r="M1418" s="1">
        <v>-0.10975310000000001</v>
      </c>
      <c r="N1418">
        <v>-6.0155199999999999E-2</v>
      </c>
      <c r="O1418">
        <v>-0.27980080000000002</v>
      </c>
      <c r="P1418">
        <v>-0.23020289999999999</v>
      </c>
      <c r="Q1418">
        <v>-0.19585159999999999</v>
      </c>
      <c r="R1418">
        <v>-0.16150020000000001</v>
      </c>
      <c r="S1418">
        <v>-0.1119023</v>
      </c>
      <c r="T1418">
        <v>14</v>
      </c>
      <c r="U1418">
        <v>17</v>
      </c>
    </row>
    <row r="1419" spans="1:21">
      <c r="A1419" s="12" t="s">
        <v>47</v>
      </c>
      <c r="B1419" s="13">
        <v>21</v>
      </c>
      <c r="C1419" t="s">
        <v>38</v>
      </c>
      <c r="D1419" t="s">
        <v>41</v>
      </c>
      <c r="E1419" t="str">
        <f t="shared" si="22"/>
        <v>Average Event Day21Average Per Device100% Cycling</v>
      </c>
      <c r="F1419">
        <v>2.3364790000000002</v>
      </c>
      <c r="G1419">
        <v>2.0760049999999999</v>
      </c>
      <c r="H1419">
        <v>1.994027</v>
      </c>
      <c r="I1419">
        <v>77.387600000000006</v>
      </c>
      <c r="J1419">
        <v>-0.3443407</v>
      </c>
      <c r="K1419">
        <v>-0.29479169999999999</v>
      </c>
      <c r="L1419" s="1">
        <v>-0.26047419999999999</v>
      </c>
      <c r="M1419" s="1">
        <v>-0.22615669999999999</v>
      </c>
      <c r="N1419">
        <v>-0.17660780000000001</v>
      </c>
      <c r="O1419">
        <v>-0.42631849999999999</v>
      </c>
      <c r="P1419">
        <v>-0.37676949999999998</v>
      </c>
      <c r="Q1419">
        <v>-0.34245199999999998</v>
      </c>
      <c r="R1419">
        <v>-0.30813459999999998</v>
      </c>
      <c r="S1419">
        <v>-0.25858560000000003</v>
      </c>
      <c r="T1419">
        <v>14</v>
      </c>
      <c r="U1419">
        <v>17</v>
      </c>
    </row>
    <row r="1420" spans="1:21">
      <c r="A1420" s="12" t="s">
        <v>47</v>
      </c>
      <c r="B1420" s="13">
        <v>21</v>
      </c>
      <c r="C1420" t="s">
        <v>37</v>
      </c>
      <c r="D1420" t="s">
        <v>40</v>
      </c>
      <c r="E1420" t="str">
        <f t="shared" si="22"/>
        <v>Average Event Day21Average Per Premise50% Cycling</v>
      </c>
      <c r="F1420">
        <v>2.9207450000000001</v>
      </c>
      <c r="G1420">
        <v>2.7634590000000001</v>
      </c>
      <c r="H1420">
        <v>2.6728350000000001</v>
      </c>
      <c r="I1420">
        <v>77.605400000000003</v>
      </c>
      <c r="J1420">
        <v>-0.25251380000000001</v>
      </c>
      <c r="K1420">
        <v>-0.19625239999999999</v>
      </c>
      <c r="L1420" s="1">
        <v>-0.15728590000000001</v>
      </c>
      <c r="M1420" s="1">
        <v>-0.11831949999999999</v>
      </c>
      <c r="N1420">
        <v>-6.2058099999999998E-2</v>
      </c>
      <c r="O1420">
        <v>-0.34313860000000002</v>
      </c>
      <c r="P1420">
        <v>-0.2868772</v>
      </c>
      <c r="Q1420">
        <v>-0.24791070000000001</v>
      </c>
      <c r="R1420">
        <v>-0.2089443</v>
      </c>
      <c r="S1420">
        <v>-0.15268290000000001</v>
      </c>
      <c r="T1420">
        <v>14</v>
      </c>
      <c r="U1420">
        <v>17</v>
      </c>
    </row>
    <row r="1421" spans="1:21">
      <c r="A1421" s="12" t="s">
        <v>47</v>
      </c>
      <c r="B1421" s="13">
        <v>21</v>
      </c>
      <c r="C1421" t="s">
        <v>37</v>
      </c>
      <c r="D1421" t="s">
        <v>41</v>
      </c>
      <c r="E1421" t="str">
        <f t="shared" si="22"/>
        <v>Average Event Day21Average Per Premise100% Cycling</v>
      </c>
      <c r="F1421">
        <v>2.656971</v>
      </c>
      <c r="G1421">
        <v>2.3749280000000002</v>
      </c>
      <c r="H1421">
        <v>2.2886099999999998</v>
      </c>
      <c r="I1421">
        <v>77.387600000000006</v>
      </c>
      <c r="J1421">
        <v>-0.38019960000000003</v>
      </c>
      <c r="K1421">
        <v>-0.3222081</v>
      </c>
      <c r="L1421" s="1">
        <v>-0.2820435</v>
      </c>
      <c r="M1421" s="1">
        <v>-0.2418788</v>
      </c>
      <c r="N1421">
        <v>-0.1838873</v>
      </c>
      <c r="O1421">
        <v>-0.46651730000000002</v>
      </c>
      <c r="P1421">
        <v>-0.4085259</v>
      </c>
      <c r="Q1421">
        <v>-0.3683612</v>
      </c>
      <c r="R1421">
        <v>-0.3281966</v>
      </c>
      <c r="S1421">
        <v>-0.27020509999999998</v>
      </c>
      <c r="T1421">
        <v>14</v>
      </c>
      <c r="U1421">
        <v>17</v>
      </c>
    </row>
    <row r="1422" spans="1:21">
      <c r="A1422" s="12" t="s">
        <v>47</v>
      </c>
      <c r="B1422" s="13">
        <v>21</v>
      </c>
      <c r="C1422" t="s">
        <v>39</v>
      </c>
      <c r="D1422" t="s">
        <v>40</v>
      </c>
      <c r="E1422" t="str">
        <f t="shared" si="22"/>
        <v>Average Event Day21Average Per Ton50% Cycling</v>
      </c>
      <c r="F1422">
        <v>0.74895299999999998</v>
      </c>
      <c r="G1422">
        <v>0.70794670000000004</v>
      </c>
      <c r="H1422">
        <v>0.69507969999999997</v>
      </c>
      <c r="I1422">
        <v>77.605400000000003</v>
      </c>
      <c r="J1422">
        <v>-6.4836199999999997E-2</v>
      </c>
      <c r="K1422">
        <v>-5.0757299999999998E-2</v>
      </c>
      <c r="L1422" s="1">
        <v>-4.1006300000000002E-2</v>
      </c>
      <c r="M1422" s="1">
        <v>-3.12553E-2</v>
      </c>
      <c r="N1422">
        <v>-1.7176400000000001E-2</v>
      </c>
      <c r="O1422">
        <v>-7.77032E-2</v>
      </c>
      <c r="P1422">
        <v>-6.3624299999999995E-2</v>
      </c>
      <c r="Q1422">
        <v>-5.3873299999999999E-2</v>
      </c>
      <c r="R1422">
        <v>-4.4122300000000003E-2</v>
      </c>
      <c r="S1422">
        <v>-3.0043400000000001E-2</v>
      </c>
      <c r="T1422">
        <v>14</v>
      </c>
      <c r="U1422">
        <v>17</v>
      </c>
    </row>
    <row r="1423" spans="1:21">
      <c r="A1423" s="12" t="s">
        <v>47</v>
      </c>
      <c r="B1423" s="13">
        <v>21</v>
      </c>
      <c r="C1423" t="s">
        <v>39</v>
      </c>
      <c r="D1423" t="s">
        <v>41</v>
      </c>
      <c r="E1423" t="str">
        <f t="shared" si="22"/>
        <v>Average Event Day21Average Per Ton100% Cycling</v>
      </c>
      <c r="F1423">
        <v>0.64595100000000005</v>
      </c>
      <c r="G1423">
        <v>0.57264099999999996</v>
      </c>
      <c r="H1423">
        <v>0.553091</v>
      </c>
      <c r="I1423">
        <v>77.387600000000006</v>
      </c>
      <c r="J1423">
        <v>-9.5896999999999996E-2</v>
      </c>
      <c r="K1423">
        <v>-8.2552500000000001E-2</v>
      </c>
      <c r="L1423" s="1">
        <v>-7.3310100000000003E-2</v>
      </c>
      <c r="M1423" s="1">
        <v>-6.4067700000000005E-2</v>
      </c>
      <c r="N1423">
        <v>-5.0723200000000003E-2</v>
      </c>
      <c r="O1423">
        <v>-0.11544690000000001</v>
      </c>
      <c r="P1423">
        <v>-0.1021024</v>
      </c>
      <c r="Q1423">
        <v>-9.2859999999999998E-2</v>
      </c>
      <c r="R1423">
        <v>-8.36176E-2</v>
      </c>
      <c r="S1423">
        <v>-7.0273100000000005E-2</v>
      </c>
      <c r="T1423">
        <v>14</v>
      </c>
      <c r="U1423">
        <v>17</v>
      </c>
    </row>
    <row r="1424" spans="1:21">
      <c r="A1424" s="12" t="s">
        <v>47</v>
      </c>
      <c r="B1424" s="13">
        <v>22</v>
      </c>
      <c r="C1424" t="s">
        <v>38</v>
      </c>
      <c r="D1424" t="s">
        <v>40</v>
      </c>
      <c r="E1424" t="str">
        <f t="shared" si="22"/>
        <v>Average Event Day22Average Per Device50% Cycling</v>
      </c>
      <c r="F1424">
        <v>2.278724</v>
      </c>
      <c r="G1424">
        <v>2.180606</v>
      </c>
      <c r="H1424">
        <v>2.1346970000000001</v>
      </c>
      <c r="I1424">
        <v>76.055400000000006</v>
      </c>
      <c r="J1424">
        <v>-0.176594</v>
      </c>
      <c r="K1424">
        <v>-0.1302294</v>
      </c>
      <c r="L1424" s="1">
        <v>-9.8117399999999994E-2</v>
      </c>
      <c r="M1424" s="1">
        <v>-6.6005300000000003E-2</v>
      </c>
      <c r="N1424">
        <v>-1.9640700000000001E-2</v>
      </c>
      <c r="O1424">
        <v>-0.22250300000000001</v>
      </c>
      <c r="P1424">
        <v>-0.1761383</v>
      </c>
      <c r="Q1424">
        <v>-0.1440263</v>
      </c>
      <c r="R1424">
        <v>-0.11191429999999999</v>
      </c>
      <c r="S1424">
        <v>-6.55496E-2</v>
      </c>
      <c r="T1424">
        <v>14</v>
      </c>
      <c r="U1424">
        <v>17</v>
      </c>
    </row>
    <row r="1425" spans="1:21">
      <c r="A1425" s="12" t="s">
        <v>47</v>
      </c>
      <c r="B1425" s="13">
        <v>22</v>
      </c>
      <c r="C1425" t="s">
        <v>38</v>
      </c>
      <c r="D1425" t="s">
        <v>41</v>
      </c>
      <c r="E1425" t="str">
        <f t="shared" si="22"/>
        <v>Average Event Day22Average Per Device100% Cycling</v>
      </c>
      <c r="F1425">
        <v>2.0302799999999999</v>
      </c>
      <c r="G1425">
        <v>1.860355</v>
      </c>
      <c r="H1425">
        <v>1.7868919999999999</v>
      </c>
      <c r="I1425">
        <v>76.058400000000006</v>
      </c>
      <c r="J1425">
        <v>-0.2459655</v>
      </c>
      <c r="K1425">
        <v>-0.20104050000000001</v>
      </c>
      <c r="L1425" s="1">
        <v>-0.16992560000000001</v>
      </c>
      <c r="M1425" s="1">
        <v>-0.13881060000000001</v>
      </c>
      <c r="N1425">
        <v>-9.38856E-2</v>
      </c>
      <c r="O1425">
        <v>-0.31942769999999998</v>
      </c>
      <c r="P1425">
        <v>-0.27450259999999999</v>
      </c>
      <c r="Q1425">
        <v>-0.24338770000000001</v>
      </c>
      <c r="R1425">
        <v>-0.21227280000000001</v>
      </c>
      <c r="S1425">
        <v>-0.16734769999999999</v>
      </c>
      <c r="T1425">
        <v>14</v>
      </c>
      <c r="U1425">
        <v>17</v>
      </c>
    </row>
    <row r="1426" spans="1:21">
      <c r="A1426" s="12" t="s">
        <v>47</v>
      </c>
      <c r="B1426" s="13">
        <v>22</v>
      </c>
      <c r="C1426" t="s">
        <v>37</v>
      </c>
      <c r="D1426" t="s">
        <v>40</v>
      </c>
      <c r="E1426" t="str">
        <f t="shared" si="22"/>
        <v>Average Event Day22Average Per Premise50% Cycling</v>
      </c>
      <c r="F1426">
        <v>2.5618050000000001</v>
      </c>
      <c r="G1426">
        <v>2.4636309999999999</v>
      </c>
      <c r="H1426">
        <v>2.3828390000000002</v>
      </c>
      <c r="I1426">
        <v>76.055400000000006</v>
      </c>
      <c r="J1426">
        <v>-0.18748619999999999</v>
      </c>
      <c r="K1426">
        <v>-0.13471939999999999</v>
      </c>
      <c r="L1426" s="1">
        <v>-9.8173399999999994E-2</v>
      </c>
      <c r="M1426" s="1">
        <v>-6.1627300000000003E-2</v>
      </c>
      <c r="N1426">
        <v>-8.8605999999999997E-3</v>
      </c>
      <c r="O1426">
        <v>-0.26827839999999997</v>
      </c>
      <c r="P1426">
        <v>-0.2155116</v>
      </c>
      <c r="Q1426">
        <v>-0.1789656</v>
      </c>
      <c r="R1426">
        <v>-0.1424195</v>
      </c>
      <c r="S1426">
        <v>-8.9652800000000005E-2</v>
      </c>
      <c r="T1426">
        <v>14</v>
      </c>
      <c r="U1426">
        <v>17</v>
      </c>
    </row>
    <row r="1427" spans="1:21">
      <c r="A1427" s="12" t="s">
        <v>47</v>
      </c>
      <c r="B1427" s="13">
        <v>22</v>
      </c>
      <c r="C1427" t="s">
        <v>37</v>
      </c>
      <c r="D1427" t="s">
        <v>41</v>
      </c>
      <c r="E1427" t="str">
        <f t="shared" si="22"/>
        <v>Average Event Day22Average Per Premise100% Cycling</v>
      </c>
      <c r="F1427">
        <v>2.3399939999999999</v>
      </c>
      <c r="G1427">
        <v>2.1447099999999999</v>
      </c>
      <c r="H1427">
        <v>2.0667599999999999</v>
      </c>
      <c r="I1427">
        <v>76.058400000000006</v>
      </c>
      <c r="J1427">
        <v>-0.2862594</v>
      </c>
      <c r="K1427">
        <v>-0.23251060000000001</v>
      </c>
      <c r="L1427" s="1">
        <v>-0.1952844</v>
      </c>
      <c r="M1427" s="1">
        <v>-0.15805810000000001</v>
      </c>
      <c r="N1427">
        <v>-0.10430929999999999</v>
      </c>
      <c r="O1427">
        <v>-0.36420989999999998</v>
      </c>
      <c r="P1427">
        <v>-0.31046109999999999</v>
      </c>
      <c r="Q1427">
        <v>-0.2732348</v>
      </c>
      <c r="R1427">
        <v>-0.23600860000000001</v>
      </c>
      <c r="S1427">
        <v>-0.1822598</v>
      </c>
      <c r="T1427">
        <v>14</v>
      </c>
      <c r="U1427">
        <v>17</v>
      </c>
    </row>
    <row r="1428" spans="1:21">
      <c r="A1428" s="12" t="s">
        <v>47</v>
      </c>
      <c r="B1428" s="13">
        <v>22</v>
      </c>
      <c r="C1428" t="s">
        <v>39</v>
      </c>
      <c r="D1428" t="s">
        <v>40</v>
      </c>
      <c r="E1428" t="str">
        <f t="shared" si="22"/>
        <v>Average Event Day22Average Per Ton50% Cycling</v>
      </c>
      <c r="F1428">
        <v>0.65464909999999998</v>
      </c>
      <c r="G1428">
        <v>0.62909689999999996</v>
      </c>
      <c r="H1428">
        <v>0.61766299999999996</v>
      </c>
      <c r="I1428">
        <v>76.055400000000006</v>
      </c>
      <c r="J1428">
        <v>-4.7794799999999998E-2</v>
      </c>
      <c r="K1428">
        <v>-3.4653700000000003E-2</v>
      </c>
      <c r="L1428" s="1">
        <v>-2.55523E-2</v>
      </c>
      <c r="M1428" s="1">
        <v>-1.6450800000000002E-2</v>
      </c>
      <c r="N1428">
        <v>-3.3097999999999999E-3</v>
      </c>
      <c r="O1428">
        <v>-5.9228700000000002E-2</v>
      </c>
      <c r="P1428">
        <v>-4.6087599999999999E-2</v>
      </c>
      <c r="Q1428">
        <v>-3.6986199999999997E-2</v>
      </c>
      <c r="R1428">
        <v>-2.7884699999999998E-2</v>
      </c>
      <c r="S1428">
        <v>-1.47437E-2</v>
      </c>
      <c r="T1428">
        <v>14</v>
      </c>
      <c r="U1428">
        <v>17</v>
      </c>
    </row>
    <row r="1429" spans="1:21">
      <c r="A1429" s="12" t="s">
        <v>47</v>
      </c>
      <c r="B1429" s="13">
        <v>22</v>
      </c>
      <c r="C1429" t="s">
        <v>39</v>
      </c>
      <c r="D1429" t="s">
        <v>41</v>
      </c>
      <c r="E1429" t="str">
        <f t="shared" si="22"/>
        <v>Average Event Day22Average Per Ton100% Cycling</v>
      </c>
      <c r="F1429">
        <v>0.56291210000000003</v>
      </c>
      <c r="G1429">
        <v>0.51178480000000004</v>
      </c>
      <c r="H1429">
        <v>0.49431249999999999</v>
      </c>
      <c r="I1429">
        <v>76.058400000000006</v>
      </c>
      <c r="J1429">
        <v>-7.1576000000000001E-2</v>
      </c>
      <c r="K1429">
        <v>-5.94948E-2</v>
      </c>
      <c r="L1429" s="1">
        <v>-5.1127300000000001E-2</v>
      </c>
      <c r="M1429" s="1">
        <v>-4.2759900000000003E-2</v>
      </c>
      <c r="N1429">
        <v>-3.06786E-2</v>
      </c>
      <c r="O1429">
        <v>-8.9048299999999997E-2</v>
      </c>
      <c r="P1429">
        <v>-7.6967099999999997E-2</v>
      </c>
      <c r="Q1429">
        <v>-6.8599599999999997E-2</v>
      </c>
      <c r="R1429">
        <v>-6.02322E-2</v>
      </c>
      <c r="S1429">
        <v>-4.8150900000000003E-2</v>
      </c>
      <c r="T1429">
        <v>14</v>
      </c>
      <c r="U1429">
        <v>17</v>
      </c>
    </row>
    <row r="1430" spans="1:21">
      <c r="A1430" s="12" t="s">
        <v>47</v>
      </c>
      <c r="B1430" s="13">
        <v>23</v>
      </c>
      <c r="C1430" t="s">
        <v>38</v>
      </c>
      <c r="D1430" t="s">
        <v>40</v>
      </c>
      <c r="E1430" t="str">
        <f t="shared" si="22"/>
        <v>Average Event Day23Average Per Device50% Cycling</v>
      </c>
      <c r="F1430">
        <v>1.9079140000000001</v>
      </c>
      <c r="G1430">
        <v>1.8259289999999999</v>
      </c>
      <c r="H1430">
        <v>1.787487</v>
      </c>
      <c r="I1430">
        <v>74.807299999999998</v>
      </c>
      <c r="J1430">
        <v>-0.15408920000000001</v>
      </c>
      <c r="K1430">
        <v>-0.1114892</v>
      </c>
      <c r="L1430" s="1">
        <v>-8.1984600000000005E-2</v>
      </c>
      <c r="M1430" s="1">
        <v>-5.2479999999999999E-2</v>
      </c>
      <c r="N1430">
        <v>-9.8800999999999993E-3</v>
      </c>
      <c r="O1430">
        <v>-0.19253100000000001</v>
      </c>
      <c r="P1430">
        <v>-0.14993100000000001</v>
      </c>
      <c r="Q1430">
        <v>-0.1204264</v>
      </c>
      <c r="R1430">
        <v>-9.0921799999999997E-2</v>
      </c>
      <c r="S1430">
        <v>-4.8321900000000001E-2</v>
      </c>
      <c r="T1430">
        <v>14</v>
      </c>
      <c r="U1430">
        <v>17</v>
      </c>
    </row>
    <row r="1431" spans="1:21">
      <c r="A1431" s="12" t="s">
        <v>47</v>
      </c>
      <c r="B1431" s="13">
        <v>23</v>
      </c>
      <c r="C1431" t="s">
        <v>38</v>
      </c>
      <c r="D1431" t="s">
        <v>41</v>
      </c>
      <c r="E1431" t="str">
        <f t="shared" si="22"/>
        <v>Average Event Day23Average Per Device100% Cycling</v>
      </c>
      <c r="F1431">
        <v>1.6523779999999999</v>
      </c>
      <c r="G1431">
        <v>1.5486070000000001</v>
      </c>
      <c r="H1431">
        <v>1.487455</v>
      </c>
      <c r="I1431">
        <v>74.931600000000003</v>
      </c>
      <c r="J1431">
        <v>-0.17089599999999999</v>
      </c>
      <c r="K1431">
        <v>-0.1312381</v>
      </c>
      <c r="L1431" s="1">
        <v>-0.10377119999999999</v>
      </c>
      <c r="M1431" s="1">
        <v>-7.6304300000000005E-2</v>
      </c>
      <c r="N1431">
        <v>-3.6646400000000003E-2</v>
      </c>
      <c r="O1431">
        <v>-0.2320477</v>
      </c>
      <c r="P1431">
        <v>-0.1923899</v>
      </c>
      <c r="Q1431">
        <v>-0.16492299999999999</v>
      </c>
      <c r="R1431">
        <v>-0.13745599999999999</v>
      </c>
      <c r="S1431">
        <v>-9.7798200000000002E-2</v>
      </c>
      <c r="T1431">
        <v>14</v>
      </c>
      <c r="U1431">
        <v>17</v>
      </c>
    </row>
    <row r="1432" spans="1:21">
      <c r="A1432" s="12" t="s">
        <v>47</v>
      </c>
      <c r="B1432" s="13">
        <v>23</v>
      </c>
      <c r="C1432" t="s">
        <v>37</v>
      </c>
      <c r="D1432" t="s">
        <v>40</v>
      </c>
      <c r="E1432" t="str">
        <f t="shared" si="22"/>
        <v>Average Event Day23Average Per Premise50% Cycling</v>
      </c>
      <c r="F1432">
        <v>2.1453159999999998</v>
      </c>
      <c r="G1432">
        <v>2.0532170000000001</v>
      </c>
      <c r="H1432">
        <v>1.985884</v>
      </c>
      <c r="I1432">
        <v>74.807299999999998</v>
      </c>
      <c r="J1432">
        <v>-0.17336560000000001</v>
      </c>
      <c r="K1432">
        <v>-0.1253523</v>
      </c>
      <c r="L1432" s="1">
        <v>-9.20985E-2</v>
      </c>
      <c r="M1432" s="1">
        <v>-5.8844599999999997E-2</v>
      </c>
      <c r="N1432">
        <v>-1.08313E-2</v>
      </c>
      <c r="O1432">
        <v>-0.24069869999999999</v>
      </c>
      <c r="P1432">
        <v>-0.19268540000000001</v>
      </c>
      <c r="Q1432">
        <v>-0.15943160000000001</v>
      </c>
      <c r="R1432">
        <v>-0.1261777</v>
      </c>
      <c r="S1432">
        <v>-7.8164399999999995E-2</v>
      </c>
      <c r="T1432">
        <v>14</v>
      </c>
      <c r="U1432">
        <v>17</v>
      </c>
    </row>
    <row r="1433" spans="1:21">
      <c r="A1433" s="12" t="s">
        <v>47</v>
      </c>
      <c r="B1433" s="13">
        <v>23</v>
      </c>
      <c r="C1433" t="s">
        <v>37</v>
      </c>
      <c r="D1433" t="s">
        <v>41</v>
      </c>
      <c r="E1433" t="str">
        <f t="shared" si="22"/>
        <v>Average Event Day23Average Per Premise100% Cycling</v>
      </c>
      <c r="F1433">
        <v>1.9152359999999999</v>
      </c>
      <c r="G1433">
        <v>1.792665</v>
      </c>
      <c r="H1433">
        <v>1.7275100000000001</v>
      </c>
      <c r="I1433">
        <v>74.931600000000003</v>
      </c>
      <c r="J1433">
        <v>-0.20306289999999999</v>
      </c>
      <c r="K1433">
        <v>-0.1555077</v>
      </c>
      <c r="L1433" s="1">
        <v>-0.1225711</v>
      </c>
      <c r="M1433" s="1">
        <v>-8.9634500000000006E-2</v>
      </c>
      <c r="N1433">
        <v>-4.20793E-2</v>
      </c>
      <c r="O1433">
        <v>-0.26821820000000002</v>
      </c>
      <c r="P1433">
        <v>-0.220663</v>
      </c>
      <c r="Q1433">
        <v>-0.18772639999999999</v>
      </c>
      <c r="R1433">
        <v>-0.15478980000000001</v>
      </c>
      <c r="S1433">
        <v>-0.1072346</v>
      </c>
      <c r="T1433">
        <v>14</v>
      </c>
      <c r="U1433">
        <v>17</v>
      </c>
    </row>
    <row r="1434" spans="1:21">
      <c r="A1434" s="12" t="s">
        <v>47</v>
      </c>
      <c r="B1434" s="13">
        <v>23</v>
      </c>
      <c r="C1434" t="s">
        <v>39</v>
      </c>
      <c r="D1434" t="s">
        <v>40</v>
      </c>
      <c r="E1434" t="str">
        <f t="shared" si="22"/>
        <v>Average Event Day23Average Per Ton50% Cycling</v>
      </c>
      <c r="F1434">
        <v>0.55184500000000003</v>
      </c>
      <c r="G1434">
        <v>0.52613430000000005</v>
      </c>
      <c r="H1434">
        <v>0.51657169999999997</v>
      </c>
      <c r="I1434">
        <v>74.807299999999998</v>
      </c>
      <c r="J1434">
        <v>-4.6146199999999998E-2</v>
      </c>
      <c r="K1434">
        <v>-3.4072699999999997E-2</v>
      </c>
      <c r="L1434" s="1">
        <v>-2.57107E-2</v>
      </c>
      <c r="M1434" s="1">
        <v>-1.7348700000000002E-2</v>
      </c>
      <c r="N1434">
        <v>-5.2751999999999999E-3</v>
      </c>
      <c r="O1434">
        <v>-5.5708800000000003E-2</v>
      </c>
      <c r="P1434">
        <v>-4.3635300000000002E-2</v>
      </c>
      <c r="Q1434">
        <v>-3.52733E-2</v>
      </c>
      <c r="R1434">
        <v>-2.69112E-2</v>
      </c>
      <c r="S1434">
        <v>-1.48378E-2</v>
      </c>
      <c r="T1434">
        <v>14</v>
      </c>
      <c r="U1434">
        <v>17</v>
      </c>
    </row>
    <row r="1435" spans="1:21">
      <c r="A1435" s="12" t="s">
        <v>47</v>
      </c>
      <c r="B1435" s="13">
        <v>23</v>
      </c>
      <c r="C1435" t="s">
        <v>39</v>
      </c>
      <c r="D1435" t="s">
        <v>41</v>
      </c>
      <c r="E1435" t="str">
        <f t="shared" si="22"/>
        <v>Average Event Day23Average Per Ton100% Cycling</v>
      </c>
      <c r="F1435">
        <v>0.45594469999999998</v>
      </c>
      <c r="G1435">
        <v>0.4248671</v>
      </c>
      <c r="H1435">
        <v>0.41036220000000001</v>
      </c>
      <c r="I1435">
        <v>74.931600000000003</v>
      </c>
      <c r="J1435">
        <v>-4.8949600000000003E-2</v>
      </c>
      <c r="K1435">
        <v>-3.83907E-2</v>
      </c>
      <c r="L1435" s="1">
        <v>-3.10776E-2</v>
      </c>
      <c r="M1435" s="1">
        <v>-2.3764500000000001E-2</v>
      </c>
      <c r="N1435">
        <v>-1.32056E-2</v>
      </c>
      <c r="O1435">
        <v>-6.3454499999999997E-2</v>
      </c>
      <c r="P1435">
        <v>-5.2895600000000001E-2</v>
      </c>
      <c r="Q1435">
        <v>-4.5582499999999998E-2</v>
      </c>
      <c r="R1435">
        <v>-3.8269400000000002E-2</v>
      </c>
      <c r="S1435">
        <v>-2.7710499999999999E-2</v>
      </c>
      <c r="T1435">
        <v>14</v>
      </c>
      <c r="U1435">
        <v>17</v>
      </c>
    </row>
    <row r="1436" spans="1:21">
      <c r="A1436" s="12" t="s">
        <v>47</v>
      </c>
      <c r="B1436" s="13">
        <v>24</v>
      </c>
      <c r="C1436" t="s">
        <v>38</v>
      </c>
      <c r="D1436" t="s">
        <v>40</v>
      </c>
      <c r="E1436" t="str">
        <f t="shared" si="22"/>
        <v>Average Event Day24Average Per Device50% Cycling</v>
      </c>
      <c r="F1436">
        <v>1.4928669999999999</v>
      </c>
      <c r="G1436">
        <v>1.4845710000000001</v>
      </c>
      <c r="H1436">
        <v>1.4533160000000001</v>
      </c>
      <c r="I1436">
        <v>73.617199999999997</v>
      </c>
      <c r="J1436">
        <v>-7.2323399999999996E-2</v>
      </c>
      <c r="K1436">
        <v>-3.44958E-2</v>
      </c>
      <c r="L1436" s="1">
        <v>-8.2965000000000001E-3</v>
      </c>
      <c r="M1436" s="1">
        <v>1.79028E-2</v>
      </c>
      <c r="N1436">
        <v>5.5730500000000002E-2</v>
      </c>
      <c r="O1436">
        <v>-0.1035785</v>
      </c>
      <c r="P1436">
        <v>-6.5750799999999998E-2</v>
      </c>
      <c r="Q1436">
        <v>-3.9551500000000003E-2</v>
      </c>
      <c r="R1436">
        <v>-1.33522E-2</v>
      </c>
      <c r="S1436">
        <v>2.4475500000000001E-2</v>
      </c>
      <c r="T1436">
        <v>14</v>
      </c>
      <c r="U1436">
        <v>17</v>
      </c>
    </row>
    <row r="1437" spans="1:21">
      <c r="A1437" s="12" t="s">
        <v>47</v>
      </c>
      <c r="B1437" s="13">
        <v>24</v>
      </c>
      <c r="C1437" t="s">
        <v>38</v>
      </c>
      <c r="D1437" t="s">
        <v>41</v>
      </c>
      <c r="E1437" t="str">
        <f t="shared" si="22"/>
        <v>Average Event Day24Average Per Device100% Cycling</v>
      </c>
      <c r="F1437">
        <v>1.2993459999999999</v>
      </c>
      <c r="G1437">
        <v>1.2279340000000001</v>
      </c>
      <c r="H1437">
        <v>1.1794450000000001</v>
      </c>
      <c r="I1437">
        <v>73.475300000000004</v>
      </c>
      <c r="J1437">
        <v>-0.1282372</v>
      </c>
      <c r="K1437">
        <v>-9.4664200000000004E-2</v>
      </c>
      <c r="L1437" s="1">
        <v>-7.1411600000000006E-2</v>
      </c>
      <c r="M1437" s="1">
        <v>-4.8159100000000003E-2</v>
      </c>
      <c r="N1437">
        <v>-1.4586E-2</v>
      </c>
      <c r="O1437">
        <v>-0.1767261</v>
      </c>
      <c r="P1437">
        <v>-0.14315310000000001</v>
      </c>
      <c r="Q1437">
        <v>-0.1199006</v>
      </c>
      <c r="R1437">
        <v>-9.6647999999999998E-2</v>
      </c>
      <c r="S1437">
        <v>-6.3075000000000006E-2</v>
      </c>
      <c r="T1437">
        <v>14</v>
      </c>
      <c r="U1437">
        <v>17</v>
      </c>
    </row>
    <row r="1438" spans="1:21">
      <c r="A1438" s="12" t="s">
        <v>47</v>
      </c>
      <c r="B1438" s="13">
        <v>24</v>
      </c>
      <c r="C1438" t="s">
        <v>37</v>
      </c>
      <c r="D1438" t="s">
        <v>40</v>
      </c>
      <c r="E1438" t="str">
        <f t="shared" si="22"/>
        <v>Average Event Day24Average Per Premise50% Cycling</v>
      </c>
      <c r="F1438">
        <v>1.681287</v>
      </c>
      <c r="G1438">
        <v>1.675257</v>
      </c>
      <c r="H1438">
        <v>1.6203190000000001</v>
      </c>
      <c r="I1438">
        <v>73.617199999999997</v>
      </c>
      <c r="J1438">
        <v>-7.8002500000000002E-2</v>
      </c>
      <c r="K1438">
        <v>-3.5480900000000003E-2</v>
      </c>
      <c r="L1438" s="1">
        <v>-6.0305999999999997E-3</v>
      </c>
      <c r="M1438" s="1">
        <v>2.3419800000000001E-2</v>
      </c>
      <c r="N1438">
        <v>6.5941399999999997E-2</v>
      </c>
      <c r="O1438">
        <v>-0.1329408</v>
      </c>
      <c r="P1438">
        <v>-9.0419200000000005E-2</v>
      </c>
      <c r="Q1438">
        <v>-6.0968899999999999E-2</v>
      </c>
      <c r="R1438">
        <v>-3.1518499999999998E-2</v>
      </c>
      <c r="S1438">
        <v>1.10031E-2</v>
      </c>
      <c r="T1438">
        <v>14</v>
      </c>
      <c r="U1438">
        <v>17</v>
      </c>
    </row>
    <row r="1439" spans="1:21">
      <c r="A1439" s="12" t="s">
        <v>47</v>
      </c>
      <c r="B1439" s="13">
        <v>24</v>
      </c>
      <c r="C1439" t="s">
        <v>37</v>
      </c>
      <c r="D1439" t="s">
        <v>41</v>
      </c>
      <c r="E1439" t="str">
        <f t="shared" si="22"/>
        <v>Average Event Day24Average Per Premise100% Cycling</v>
      </c>
      <c r="F1439">
        <v>1.513684</v>
      </c>
      <c r="G1439">
        <v>1.4331860000000001</v>
      </c>
      <c r="H1439">
        <v>1.3810960000000001</v>
      </c>
      <c r="I1439">
        <v>73.475300000000004</v>
      </c>
      <c r="J1439">
        <v>-0.15004210000000001</v>
      </c>
      <c r="K1439">
        <v>-0.1089548</v>
      </c>
      <c r="L1439" s="1">
        <v>-8.0497899999999997E-2</v>
      </c>
      <c r="M1439" s="1">
        <v>-5.2040900000000001E-2</v>
      </c>
      <c r="N1439">
        <v>-1.0953600000000001E-2</v>
      </c>
      <c r="O1439">
        <v>-0.20213200000000001</v>
      </c>
      <c r="P1439">
        <v>-0.16104460000000001</v>
      </c>
      <c r="Q1439">
        <v>-0.1325877</v>
      </c>
      <c r="R1439">
        <v>-0.10413070000000001</v>
      </c>
      <c r="S1439">
        <v>-6.3043399999999999E-2</v>
      </c>
      <c r="T1439">
        <v>14</v>
      </c>
      <c r="U1439">
        <v>17</v>
      </c>
    </row>
    <row r="1440" spans="1:21">
      <c r="A1440" s="12" t="s">
        <v>47</v>
      </c>
      <c r="B1440" s="13">
        <v>24</v>
      </c>
      <c r="C1440" t="s">
        <v>39</v>
      </c>
      <c r="D1440" t="s">
        <v>40</v>
      </c>
      <c r="E1440" t="str">
        <f t="shared" si="22"/>
        <v>Average Event Day24Average Per Ton50% Cycling</v>
      </c>
      <c r="F1440">
        <v>0.42859160000000002</v>
      </c>
      <c r="G1440">
        <v>0.42945129999999998</v>
      </c>
      <c r="H1440">
        <v>0.42164600000000002</v>
      </c>
      <c r="I1440">
        <v>73.617199999999997</v>
      </c>
      <c r="J1440">
        <v>-1.73647E-2</v>
      </c>
      <c r="K1440">
        <v>-6.5976000000000003E-3</v>
      </c>
      <c r="L1440" s="1">
        <v>8.5970000000000003E-4</v>
      </c>
      <c r="M1440" s="1">
        <v>8.3169999999999997E-3</v>
      </c>
      <c r="N1440">
        <v>1.90841E-2</v>
      </c>
      <c r="O1440">
        <v>-2.5170000000000001E-2</v>
      </c>
      <c r="P1440">
        <v>-1.44029E-2</v>
      </c>
      <c r="Q1440">
        <v>-6.9455999999999997E-3</v>
      </c>
      <c r="R1440">
        <v>5.1170000000000002E-4</v>
      </c>
      <c r="S1440">
        <v>1.12788E-2</v>
      </c>
      <c r="T1440">
        <v>14</v>
      </c>
      <c r="U1440">
        <v>17</v>
      </c>
    </row>
    <row r="1441" spans="1:21">
      <c r="A1441" s="12" t="s">
        <v>47</v>
      </c>
      <c r="B1441" s="13">
        <v>24</v>
      </c>
      <c r="C1441" t="s">
        <v>39</v>
      </c>
      <c r="D1441" t="s">
        <v>41</v>
      </c>
      <c r="E1441" t="str">
        <f t="shared" si="22"/>
        <v>Average Event Day24Average Per Ton100% Cycling</v>
      </c>
      <c r="F1441">
        <v>0.35861140000000002</v>
      </c>
      <c r="G1441">
        <v>0.33742490000000003</v>
      </c>
      <c r="H1441">
        <v>0.32590520000000001</v>
      </c>
      <c r="I1441">
        <v>73.475300000000004</v>
      </c>
      <c r="J1441">
        <v>-3.6471400000000001E-2</v>
      </c>
      <c r="K1441">
        <v>-2.7441E-2</v>
      </c>
      <c r="L1441" s="1">
        <v>-2.11866E-2</v>
      </c>
      <c r="M1441" s="1">
        <v>-1.49321E-2</v>
      </c>
      <c r="N1441">
        <v>-5.9017000000000002E-3</v>
      </c>
      <c r="O1441">
        <v>-4.7990999999999999E-2</v>
      </c>
      <c r="P1441">
        <v>-3.8960700000000001E-2</v>
      </c>
      <c r="Q1441">
        <v>-3.2706199999999998E-2</v>
      </c>
      <c r="R1441">
        <v>-2.6451800000000001E-2</v>
      </c>
      <c r="S1441">
        <v>-1.74214E-2</v>
      </c>
      <c r="T1441">
        <v>14</v>
      </c>
      <c r="U1441">
        <v>17</v>
      </c>
    </row>
    <row r="1442" spans="1:21">
      <c r="A1442" s="12" t="s">
        <v>47</v>
      </c>
      <c r="B1442" s="13">
        <v>1</v>
      </c>
      <c r="C1442" t="s">
        <v>38</v>
      </c>
      <c r="D1442" t="s">
        <v>35</v>
      </c>
      <c r="E1442" t="str">
        <f t="shared" si="22"/>
        <v>Average Event Day1Average Per DeviceAll</v>
      </c>
      <c r="F1442">
        <v>1.062978</v>
      </c>
      <c r="G1442">
        <v>1.0505549999999999</v>
      </c>
      <c r="H1442">
        <v>1.0202739999999999</v>
      </c>
      <c r="I1442">
        <v>73.106300000000005</v>
      </c>
      <c r="J1442">
        <v>-4.9577299999999998E-2</v>
      </c>
      <c r="K1442">
        <v>-2.7626299999999999E-2</v>
      </c>
      <c r="L1442" s="1">
        <v>-1.2423200000000001E-2</v>
      </c>
      <c r="M1442" s="1">
        <v>2.7799999999999999E-3</v>
      </c>
      <c r="N1442">
        <v>2.4731E-2</v>
      </c>
      <c r="O1442">
        <v>-7.9857899999999996E-2</v>
      </c>
      <c r="P1442">
        <v>-5.7906899999999997E-2</v>
      </c>
      <c r="Q1442">
        <v>-4.2703699999999997E-2</v>
      </c>
      <c r="R1442">
        <v>-2.75006E-2</v>
      </c>
      <c r="S1442">
        <v>-5.5496E-3</v>
      </c>
      <c r="T1442">
        <v>14</v>
      </c>
      <c r="U1442">
        <v>17</v>
      </c>
    </row>
    <row r="1443" spans="1:21">
      <c r="A1443" s="12" t="s">
        <v>47</v>
      </c>
      <c r="B1443" s="13">
        <v>1</v>
      </c>
      <c r="C1443" t="s">
        <v>37</v>
      </c>
      <c r="D1443" t="s">
        <v>35</v>
      </c>
      <c r="E1443" t="str">
        <f t="shared" si="22"/>
        <v>Average Event Day1Average Per PremiseAll</v>
      </c>
      <c r="F1443">
        <v>1.2102599999999999</v>
      </c>
      <c r="G1443">
        <v>1.2022170000000001</v>
      </c>
      <c r="H1443">
        <v>1.161038</v>
      </c>
      <c r="I1443">
        <v>73.106300000000005</v>
      </c>
      <c r="J1443">
        <v>-5.0712199999999999E-2</v>
      </c>
      <c r="K1443">
        <v>-2.55032E-2</v>
      </c>
      <c r="L1443" s="1">
        <v>-8.0435000000000003E-3</v>
      </c>
      <c r="M1443" s="1">
        <v>9.4161999999999996E-3</v>
      </c>
      <c r="N1443">
        <v>3.4625200000000002E-2</v>
      </c>
      <c r="O1443">
        <v>-9.1890600000000003E-2</v>
      </c>
      <c r="P1443">
        <v>-6.6681599999999994E-2</v>
      </c>
      <c r="Q1443">
        <v>-4.9221899999999999E-2</v>
      </c>
      <c r="R1443">
        <v>-3.1762199999999997E-2</v>
      </c>
      <c r="S1443">
        <v>-6.5532000000000003E-3</v>
      </c>
      <c r="T1443">
        <v>14</v>
      </c>
      <c r="U1443">
        <v>17</v>
      </c>
    </row>
    <row r="1444" spans="1:21">
      <c r="A1444" s="12" t="s">
        <v>47</v>
      </c>
      <c r="B1444" s="13">
        <v>1</v>
      </c>
      <c r="C1444" t="s">
        <v>39</v>
      </c>
      <c r="D1444" t="s">
        <v>35</v>
      </c>
      <c r="E1444" t="str">
        <f t="shared" si="22"/>
        <v>Average Event Day1Average Per TonAll</v>
      </c>
      <c r="F1444">
        <v>0.30156759999999999</v>
      </c>
      <c r="G1444">
        <v>0.29770370000000002</v>
      </c>
      <c r="H1444">
        <v>0.29032950000000002</v>
      </c>
      <c r="I1444">
        <v>73.106300000000005</v>
      </c>
      <c r="J1444">
        <v>-1.45294E-2</v>
      </c>
      <c r="K1444">
        <v>-8.2281999999999998E-3</v>
      </c>
      <c r="L1444" s="1">
        <v>-3.8639999999999998E-3</v>
      </c>
      <c r="M1444" s="1">
        <v>5.0020000000000002E-4</v>
      </c>
      <c r="N1444">
        <v>6.8014E-3</v>
      </c>
      <c r="O1444">
        <v>-2.1903599999999999E-2</v>
      </c>
      <c r="P1444">
        <v>-1.5602400000000001E-2</v>
      </c>
      <c r="Q1444">
        <v>-1.12382E-2</v>
      </c>
      <c r="R1444">
        <v>-6.8739999999999999E-3</v>
      </c>
      <c r="S1444">
        <v>-5.7280000000000005E-4</v>
      </c>
      <c r="T1444">
        <v>14</v>
      </c>
      <c r="U1444">
        <v>17</v>
      </c>
    </row>
    <row r="1445" spans="1:21">
      <c r="A1445" s="12" t="s">
        <v>47</v>
      </c>
      <c r="B1445" s="13">
        <v>2</v>
      </c>
      <c r="C1445" t="s">
        <v>38</v>
      </c>
      <c r="D1445" t="s">
        <v>35</v>
      </c>
      <c r="E1445" t="str">
        <f t="shared" si="22"/>
        <v>Average Event Day2Average Per DeviceAll</v>
      </c>
      <c r="F1445">
        <v>0.91416839999999999</v>
      </c>
      <c r="G1445">
        <v>0.9078271</v>
      </c>
      <c r="H1445">
        <v>0.88166049999999996</v>
      </c>
      <c r="I1445">
        <v>72.436099999999996</v>
      </c>
      <c r="J1445">
        <v>-3.9154300000000003E-2</v>
      </c>
      <c r="K1445">
        <v>-1.97681E-2</v>
      </c>
      <c r="L1445" s="1">
        <v>-6.3413000000000002E-3</v>
      </c>
      <c r="M1445" s="1">
        <v>7.0854999999999998E-3</v>
      </c>
      <c r="N1445">
        <v>2.6471700000000001E-2</v>
      </c>
      <c r="O1445">
        <v>-6.5320900000000001E-2</v>
      </c>
      <c r="P1445">
        <v>-4.5934700000000002E-2</v>
      </c>
      <c r="Q1445">
        <v>-3.2507899999999999E-2</v>
      </c>
      <c r="R1445">
        <v>-1.90811E-2</v>
      </c>
      <c r="S1445">
        <v>3.0509999999999999E-4</v>
      </c>
      <c r="T1445">
        <v>14</v>
      </c>
      <c r="U1445">
        <v>17</v>
      </c>
    </row>
    <row r="1446" spans="1:21">
      <c r="A1446" s="12" t="s">
        <v>47</v>
      </c>
      <c r="B1446" s="13">
        <v>2</v>
      </c>
      <c r="C1446" t="s">
        <v>37</v>
      </c>
      <c r="D1446" t="s">
        <v>35</v>
      </c>
      <c r="E1446" t="str">
        <f t="shared" si="22"/>
        <v>Average Event Day2Average Per PremiseAll</v>
      </c>
      <c r="F1446">
        <v>1.041428</v>
      </c>
      <c r="G1446">
        <v>1.0404530000000001</v>
      </c>
      <c r="H1446">
        <v>1.0048159999999999</v>
      </c>
      <c r="I1446">
        <v>72.436099999999996</v>
      </c>
      <c r="J1446">
        <v>-3.9108700000000003E-2</v>
      </c>
      <c r="K1446">
        <v>-1.6578599999999999E-2</v>
      </c>
      <c r="L1446" s="1">
        <v>-9.7429999999999999E-4</v>
      </c>
      <c r="M1446" s="1">
        <v>1.4630000000000001E-2</v>
      </c>
      <c r="N1446">
        <v>3.7160100000000001E-2</v>
      </c>
      <c r="O1446">
        <v>-7.4746300000000002E-2</v>
      </c>
      <c r="P1446">
        <v>-5.2216199999999997E-2</v>
      </c>
      <c r="Q1446">
        <v>-3.6611900000000003E-2</v>
      </c>
      <c r="R1446">
        <v>-2.1007600000000001E-2</v>
      </c>
      <c r="S1446">
        <v>1.5225E-3</v>
      </c>
      <c r="T1446">
        <v>14</v>
      </c>
      <c r="U1446">
        <v>17</v>
      </c>
    </row>
    <row r="1447" spans="1:21">
      <c r="A1447" s="12" t="s">
        <v>47</v>
      </c>
      <c r="B1447" s="13">
        <v>2</v>
      </c>
      <c r="C1447" t="s">
        <v>39</v>
      </c>
      <c r="D1447" t="s">
        <v>35</v>
      </c>
      <c r="E1447" t="str">
        <f t="shared" si="22"/>
        <v>Average Event Day2Average Per TonAll</v>
      </c>
      <c r="F1447">
        <v>0.26019120000000001</v>
      </c>
      <c r="G1447">
        <v>0.25937070000000001</v>
      </c>
      <c r="H1447">
        <v>0.252946</v>
      </c>
      <c r="I1447">
        <v>72.436099999999996</v>
      </c>
      <c r="J1447">
        <v>-1.05139E-2</v>
      </c>
      <c r="K1447">
        <v>-4.7869000000000002E-3</v>
      </c>
      <c r="L1447" s="1">
        <v>-8.2050000000000005E-4</v>
      </c>
      <c r="M1447" s="1">
        <v>3.1459999999999999E-3</v>
      </c>
      <c r="N1447">
        <v>8.8728999999999995E-3</v>
      </c>
      <c r="O1447">
        <v>-1.6938499999999999E-2</v>
      </c>
      <c r="P1447">
        <v>-1.12116E-2</v>
      </c>
      <c r="Q1447">
        <v>-7.2452000000000003E-3</v>
      </c>
      <c r="R1447">
        <v>-3.2786999999999998E-3</v>
      </c>
      <c r="S1447">
        <v>2.4482000000000002E-3</v>
      </c>
      <c r="T1447">
        <v>14</v>
      </c>
      <c r="U1447">
        <v>17</v>
      </c>
    </row>
    <row r="1448" spans="1:21">
      <c r="A1448" s="12" t="s">
        <v>47</v>
      </c>
      <c r="B1448" s="13">
        <v>3</v>
      </c>
      <c r="C1448" t="s">
        <v>38</v>
      </c>
      <c r="D1448" t="s">
        <v>35</v>
      </c>
      <c r="E1448" t="str">
        <f t="shared" si="22"/>
        <v>Average Event Day3Average Per DeviceAll</v>
      </c>
      <c r="F1448">
        <v>0.81696939999999996</v>
      </c>
      <c r="G1448">
        <v>0.81828009999999995</v>
      </c>
      <c r="H1448">
        <v>0.79469449999999997</v>
      </c>
      <c r="I1448">
        <v>71.734200000000001</v>
      </c>
      <c r="J1448">
        <v>-2.78996E-2</v>
      </c>
      <c r="K1448">
        <v>-1.0641899999999999E-2</v>
      </c>
      <c r="L1448" s="1">
        <v>1.3106999999999999E-3</v>
      </c>
      <c r="M1448" s="1">
        <v>1.32633E-2</v>
      </c>
      <c r="N1448">
        <v>3.0521E-2</v>
      </c>
      <c r="O1448">
        <v>-5.1485200000000002E-2</v>
      </c>
      <c r="P1448">
        <v>-3.4227500000000001E-2</v>
      </c>
      <c r="Q1448">
        <v>-2.22749E-2</v>
      </c>
      <c r="R1448">
        <v>-1.03223E-2</v>
      </c>
      <c r="S1448">
        <v>6.9354000000000004E-3</v>
      </c>
      <c r="T1448">
        <v>14</v>
      </c>
      <c r="U1448">
        <v>17</v>
      </c>
    </row>
    <row r="1449" spans="1:21">
      <c r="A1449" s="12" t="s">
        <v>47</v>
      </c>
      <c r="B1449" s="13">
        <v>3</v>
      </c>
      <c r="C1449" t="s">
        <v>37</v>
      </c>
      <c r="D1449" t="s">
        <v>35</v>
      </c>
      <c r="E1449" t="str">
        <f t="shared" si="22"/>
        <v>Average Event Day3Average Per PremiseAll</v>
      </c>
      <c r="F1449">
        <v>0.92716580000000004</v>
      </c>
      <c r="G1449">
        <v>0.93508959999999997</v>
      </c>
      <c r="H1449">
        <v>0.90306090000000006</v>
      </c>
      <c r="I1449">
        <v>71.734200000000001</v>
      </c>
      <c r="J1449">
        <v>-2.5374799999999999E-2</v>
      </c>
      <c r="K1449">
        <v>-5.7016999999999997E-3</v>
      </c>
      <c r="L1449" s="1">
        <v>7.9237999999999999E-3</v>
      </c>
      <c r="M1449" s="1">
        <v>2.15494E-2</v>
      </c>
      <c r="N1449">
        <v>4.1222399999999999E-2</v>
      </c>
      <c r="O1449">
        <v>-5.7403500000000003E-2</v>
      </c>
      <c r="P1449">
        <v>-3.7730399999999997E-2</v>
      </c>
      <c r="Q1449">
        <v>-2.4104899999999999E-2</v>
      </c>
      <c r="R1449">
        <v>-1.04794E-2</v>
      </c>
      <c r="S1449">
        <v>9.1937000000000008E-3</v>
      </c>
      <c r="T1449">
        <v>14</v>
      </c>
      <c r="U1449">
        <v>17</v>
      </c>
    </row>
    <row r="1450" spans="1:21">
      <c r="A1450" s="12" t="s">
        <v>47</v>
      </c>
      <c r="B1450" s="13">
        <v>3</v>
      </c>
      <c r="C1450" t="s">
        <v>39</v>
      </c>
      <c r="D1450" t="s">
        <v>35</v>
      </c>
      <c r="E1450" t="str">
        <f t="shared" si="22"/>
        <v>Average Event Day3Average Per TonAll</v>
      </c>
      <c r="F1450">
        <v>0.2320567</v>
      </c>
      <c r="G1450">
        <v>0.23336770000000001</v>
      </c>
      <c r="H1450">
        <v>0.22758709999999999</v>
      </c>
      <c r="I1450">
        <v>71.734200000000001</v>
      </c>
      <c r="J1450">
        <v>-7.1601E-3</v>
      </c>
      <c r="K1450">
        <v>-2.1553000000000002E-3</v>
      </c>
      <c r="L1450" s="1">
        <v>1.3109E-3</v>
      </c>
      <c r="M1450" s="1">
        <v>4.7771999999999997E-3</v>
      </c>
      <c r="N1450">
        <v>9.7820000000000008E-3</v>
      </c>
      <c r="O1450">
        <v>-1.2940699999999999E-2</v>
      </c>
      <c r="P1450">
        <v>-7.9358999999999992E-3</v>
      </c>
      <c r="Q1450">
        <v>-4.4695999999999998E-3</v>
      </c>
      <c r="R1450">
        <v>-1.0034E-3</v>
      </c>
      <c r="S1450">
        <v>4.0013999999999996E-3</v>
      </c>
      <c r="T1450">
        <v>14</v>
      </c>
      <c r="U1450">
        <v>17</v>
      </c>
    </row>
    <row r="1451" spans="1:21">
      <c r="A1451" s="12" t="s">
        <v>47</v>
      </c>
      <c r="B1451" s="13">
        <v>4</v>
      </c>
      <c r="C1451" t="s">
        <v>38</v>
      </c>
      <c r="D1451" t="s">
        <v>35</v>
      </c>
      <c r="E1451" t="str">
        <f t="shared" si="22"/>
        <v>Average Event Day4Average Per DeviceAll</v>
      </c>
      <c r="F1451">
        <v>0.75131579999999998</v>
      </c>
      <c r="G1451">
        <v>0.73822969999999999</v>
      </c>
      <c r="H1451">
        <v>0.71695140000000002</v>
      </c>
      <c r="I1451">
        <v>71.2363</v>
      </c>
      <c r="J1451">
        <v>-3.8573200000000002E-2</v>
      </c>
      <c r="K1451">
        <v>-2.35152E-2</v>
      </c>
      <c r="L1451" s="1">
        <v>-1.30861E-2</v>
      </c>
      <c r="M1451" s="1">
        <v>-2.6570999999999999E-3</v>
      </c>
      <c r="N1451">
        <v>1.2400899999999999E-2</v>
      </c>
      <c r="O1451">
        <v>-5.9851399999999999E-2</v>
      </c>
      <c r="P1451">
        <v>-4.47935E-2</v>
      </c>
      <c r="Q1451">
        <v>-3.4364400000000003E-2</v>
      </c>
      <c r="R1451">
        <v>-2.39353E-2</v>
      </c>
      <c r="S1451">
        <v>-8.8774000000000006E-3</v>
      </c>
      <c r="T1451">
        <v>14</v>
      </c>
      <c r="U1451">
        <v>17</v>
      </c>
    </row>
    <row r="1452" spans="1:21">
      <c r="A1452" s="12" t="s">
        <v>47</v>
      </c>
      <c r="B1452" s="13">
        <v>4</v>
      </c>
      <c r="C1452" t="s">
        <v>37</v>
      </c>
      <c r="D1452" t="s">
        <v>35</v>
      </c>
      <c r="E1452" t="str">
        <f t="shared" si="22"/>
        <v>Average Event Day4Average Per PremiseAll</v>
      </c>
      <c r="F1452">
        <v>0.8522961</v>
      </c>
      <c r="G1452">
        <v>0.84467289999999995</v>
      </c>
      <c r="H1452">
        <v>0.8157411</v>
      </c>
      <c r="I1452">
        <v>71.2363</v>
      </c>
      <c r="J1452">
        <v>-3.7069600000000001E-2</v>
      </c>
      <c r="K1452">
        <v>-1.96724E-2</v>
      </c>
      <c r="L1452" s="1">
        <v>-7.6232000000000001E-3</v>
      </c>
      <c r="M1452" s="1">
        <v>4.4260000000000002E-3</v>
      </c>
      <c r="N1452">
        <v>2.1823200000000001E-2</v>
      </c>
      <c r="O1452">
        <v>-6.6001400000000002E-2</v>
      </c>
      <c r="P1452">
        <v>-4.86042E-2</v>
      </c>
      <c r="Q1452">
        <v>-3.6554999999999997E-2</v>
      </c>
      <c r="R1452">
        <v>-2.4505699999999998E-2</v>
      </c>
      <c r="S1452">
        <v>-7.1085999999999996E-3</v>
      </c>
      <c r="T1452">
        <v>14</v>
      </c>
      <c r="U1452">
        <v>17</v>
      </c>
    </row>
    <row r="1453" spans="1:21">
      <c r="A1453" s="12" t="s">
        <v>47</v>
      </c>
      <c r="B1453" s="13">
        <v>4</v>
      </c>
      <c r="C1453" t="s">
        <v>39</v>
      </c>
      <c r="D1453" t="s">
        <v>35</v>
      </c>
      <c r="E1453" t="str">
        <f t="shared" si="22"/>
        <v>Average Event Day4Average Per TonAll</v>
      </c>
      <c r="F1453">
        <v>0.21367069999999999</v>
      </c>
      <c r="G1453">
        <v>0.21083660000000001</v>
      </c>
      <c r="H1453">
        <v>0.20561409999999999</v>
      </c>
      <c r="I1453">
        <v>71.2363</v>
      </c>
      <c r="J1453">
        <v>-1.03932E-2</v>
      </c>
      <c r="K1453">
        <v>-5.9271999999999997E-3</v>
      </c>
      <c r="L1453" s="1">
        <v>-2.8341E-3</v>
      </c>
      <c r="M1453" s="1">
        <v>2.589E-4</v>
      </c>
      <c r="N1453">
        <v>4.7248999999999998E-3</v>
      </c>
      <c r="O1453">
        <v>-1.56156E-2</v>
      </c>
      <c r="P1453">
        <v>-1.11497E-2</v>
      </c>
      <c r="Q1453">
        <v>-8.0566000000000006E-3</v>
      </c>
      <c r="R1453">
        <v>-4.9635E-3</v>
      </c>
      <c r="S1453">
        <v>-4.9759999999999995E-4</v>
      </c>
      <c r="T1453">
        <v>14</v>
      </c>
      <c r="U1453">
        <v>17</v>
      </c>
    </row>
    <row r="1454" spans="1:21">
      <c r="A1454" s="12" t="s">
        <v>47</v>
      </c>
      <c r="B1454" s="13">
        <v>5</v>
      </c>
      <c r="C1454" t="s">
        <v>38</v>
      </c>
      <c r="D1454" t="s">
        <v>35</v>
      </c>
      <c r="E1454" t="str">
        <f t="shared" si="22"/>
        <v>Average Event Day5Average Per DeviceAll</v>
      </c>
      <c r="F1454">
        <v>0.71031920000000004</v>
      </c>
      <c r="G1454">
        <v>0.69905349999999999</v>
      </c>
      <c r="H1454">
        <v>0.67890439999999996</v>
      </c>
      <c r="I1454">
        <v>71.144000000000005</v>
      </c>
      <c r="J1454">
        <v>-3.3838399999999998E-2</v>
      </c>
      <c r="K1454">
        <v>-2.0502200000000002E-2</v>
      </c>
      <c r="L1454" s="1">
        <v>-1.1265600000000001E-2</v>
      </c>
      <c r="M1454" s="1">
        <v>-2.0290999999999998E-3</v>
      </c>
      <c r="N1454">
        <v>1.13071E-2</v>
      </c>
      <c r="O1454">
        <v>-5.3987500000000001E-2</v>
      </c>
      <c r="P1454">
        <v>-4.0651300000000001E-2</v>
      </c>
      <c r="Q1454">
        <v>-3.1414699999999997E-2</v>
      </c>
      <c r="R1454">
        <v>-2.2178199999999999E-2</v>
      </c>
      <c r="S1454">
        <v>-8.8419999999999992E-3</v>
      </c>
      <c r="T1454">
        <v>14</v>
      </c>
      <c r="U1454">
        <v>17</v>
      </c>
    </row>
    <row r="1455" spans="1:21">
      <c r="A1455" s="12" t="s">
        <v>47</v>
      </c>
      <c r="B1455" s="13">
        <v>5</v>
      </c>
      <c r="C1455" t="s">
        <v>37</v>
      </c>
      <c r="D1455" t="s">
        <v>35</v>
      </c>
      <c r="E1455" t="str">
        <f t="shared" si="22"/>
        <v>Average Event Day5Average Per PremiseAll</v>
      </c>
      <c r="F1455">
        <v>0.80747959999999996</v>
      </c>
      <c r="G1455">
        <v>0.80005899999999996</v>
      </c>
      <c r="H1455">
        <v>0.77265530000000004</v>
      </c>
      <c r="I1455">
        <v>71.144000000000005</v>
      </c>
      <c r="J1455">
        <v>-3.4073600000000002E-2</v>
      </c>
      <c r="K1455">
        <v>-1.8326800000000001E-2</v>
      </c>
      <c r="L1455" s="1">
        <v>-7.4206999999999997E-3</v>
      </c>
      <c r="M1455" s="1">
        <v>3.4854999999999999E-3</v>
      </c>
      <c r="N1455">
        <v>1.9232300000000001E-2</v>
      </c>
      <c r="O1455">
        <v>-6.1477299999999999E-2</v>
      </c>
      <c r="P1455">
        <v>-4.57305E-2</v>
      </c>
      <c r="Q1455">
        <v>-3.4824300000000002E-2</v>
      </c>
      <c r="R1455">
        <v>-2.3918100000000001E-2</v>
      </c>
      <c r="S1455">
        <v>-8.1714000000000005E-3</v>
      </c>
      <c r="T1455">
        <v>14</v>
      </c>
      <c r="U1455">
        <v>17</v>
      </c>
    </row>
    <row r="1456" spans="1:21">
      <c r="A1456" s="12" t="s">
        <v>47</v>
      </c>
      <c r="B1456" s="13">
        <v>5</v>
      </c>
      <c r="C1456" t="s">
        <v>39</v>
      </c>
      <c r="D1456" t="s">
        <v>35</v>
      </c>
      <c r="E1456" t="str">
        <f t="shared" si="22"/>
        <v>Average Event Day5Average Per TonAll</v>
      </c>
      <c r="F1456">
        <v>0.20249400000000001</v>
      </c>
      <c r="G1456">
        <v>0.2003277</v>
      </c>
      <c r="H1456">
        <v>0.1953655</v>
      </c>
      <c r="I1456">
        <v>71.144000000000005</v>
      </c>
      <c r="J1456">
        <v>-8.8544000000000001E-3</v>
      </c>
      <c r="K1456">
        <v>-4.9030000000000002E-3</v>
      </c>
      <c r="L1456" s="1">
        <v>-2.1662999999999999E-3</v>
      </c>
      <c r="M1456" s="1">
        <v>5.7039999999999999E-4</v>
      </c>
      <c r="N1456">
        <v>4.5218000000000003E-3</v>
      </c>
      <c r="O1456">
        <v>-1.38166E-2</v>
      </c>
      <c r="P1456">
        <v>-9.8651999999999993E-3</v>
      </c>
      <c r="Q1456">
        <v>-7.1285000000000003E-3</v>
      </c>
      <c r="R1456">
        <v>-4.3918000000000004E-3</v>
      </c>
      <c r="S1456">
        <v>-4.4040000000000003E-4</v>
      </c>
      <c r="T1456">
        <v>14</v>
      </c>
      <c r="U1456">
        <v>17</v>
      </c>
    </row>
    <row r="1457" spans="1:21">
      <c r="A1457" s="12" t="s">
        <v>47</v>
      </c>
      <c r="B1457" s="13">
        <v>6</v>
      </c>
      <c r="C1457" t="s">
        <v>38</v>
      </c>
      <c r="D1457" t="s">
        <v>35</v>
      </c>
      <c r="E1457" t="str">
        <f t="shared" si="22"/>
        <v>Average Event Day6Average Per DeviceAll</v>
      </c>
      <c r="F1457">
        <v>0.7366798</v>
      </c>
      <c r="G1457">
        <v>0.73468230000000001</v>
      </c>
      <c r="H1457">
        <v>0.71350630000000004</v>
      </c>
      <c r="I1457">
        <v>70.665899999999993</v>
      </c>
      <c r="J1457">
        <v>-2.53152E-2</v>
      </c>
      <c r="K1457">
        <v>-1.15389E-2</v>
      </c>
      <c r="L1457" s="1">
        <v>-1.9975000000000001E-3</v>
      </c>
      <c r="M1457" s="1">
        <v>7.5439000000000001E-3</v>
      </c>
      <c r="N1457">
        <v>2.1320200000000001E-2</v>
      </c>
      <c r="O1457">
        <v>-4.6491200000000003E-2</v>
      </c>
      <c r="P1457">
        <v>-3.2714899999999998E-2</v>
      </c>
      <c r="Q1457">
        <v>-2.31735E-2</v>
      </c>
      <c r="R1457">
        <v>-1.3632099999999999E-2</v>
      </c>
      <c r="S1457">
        <v>1.4420000000000001E-4</v>
      </c>
      <c r="T1457">
        <v>14</v>
      </c>
      <c r="U1457">
        <v>17</v>
      </c>
    </row>
    <row r="1458" spans="1:21">
      <c r="A1458" s="12" t="s">
        <v>47</v>
      </c>
      <c r="B1458" s="13">
        <v>6</v>
      </c>
      <c r="C1458" t="s">
        <v>37</v>
      </c>
      <c r="D1458" t="s">
        <v>35</v>
      </c>
      <c r="E1458" t="str">
        <f t="shared" si="22"/>
        <v>Average Event Day6Average Per PremiseAll</v>
      </c>
      <c r="F1458">
        <v>0.8356846</v>
      </c>
      <c r="G1458">
        <v>0.84092500000000003</v>
      </c>
      <c r="H1458">
        <v>0.8121216</v>
      </c>
      <c r="I1458">
        <v>70.665899999999993</v>
      </c>
      <c r="J1458">
        <v>-2.23077E-2</v>
      </c>
      <c r="K1458">
        <v>-6.0321000000000003E-3</v>
      </c>
      <c r="L1458" s="1">
        <v>5.2404000000000001E-3</v>
      </c>
      <c r="M1458" s="1">
        <v>1.6512800000000001E-2</v>
      </c>
      <c r="N1458">
        <v>3.2788400000000002E-2</v>
      </c>
      <c r="O1458">
        <v>-5.11111E-2</v>
      </c>
      <c r="P1458">
        <v>-3.4835499999999998E-2</v>
      </c>
      <c r="Q1458">
        <v>-2.3563000000000001E-2</v>
      </c>
      <c r="R1458">
        <v>-1.22906E-2</v>
      </c>
      <c r="S1458">
        <v>3.9849999999999998E-3</v>
      </c>
      <c r="T1458">
        <v>14</v>
      </c>
      <c r="U1458">
        <v>17</v>
      </c>
    </row>
    <row r="1459" spans="1:21">
      <c r="A1459" s="12" t="s">
        <v>47</v>
      </c>
      <c r="B1459" s="13">
        <v>6</v>
      </c>
      <c r="C1459" t="s">
        <v>39</v>
      </c>
      <c r="D1459" t="s">
        <v>35</v>
      </c>
      <c r="E1459" t="str">
        <f t="shared" si="22"/>
        <v>Average Event Day6Average Per TonAll</v>
      </c>
      <c r="F1459">
        <v>0.210453</v>
      </c>
      <c r="G1459">
        <v>0.21027270000000001</v>
      </c>
      <c r="H1459">
        <v>0.2050642</v>
      </c>
      <c r="I1459">
        <v>70.665899999999993</v>
      </c>
      <c r="J1459">
        <v>-7.1333000000000004E-3</v>
      </c>
      <c r="K1459">
        <v>-3.0254000000000001E-3</v>
      </c>
      <c r="L1459" s="1">
        <v>-1.8029999999999999E-4</v>
      </c>
      <c r="M1459" s="1">
        <v>2.6649E-3</v>
      </c>
      <c r="N1459">
        <v>6.7727000000000004E-3</v>
      </c>
      <c r="O1459">
        <v>-1.23418E-2</v>
      </c>
      <c r="P1459">
        <v>-8.2339000000000006E-3</v>
      </c>
      <c r="Q1459">
        <v>-5.3888E-3</v>
      </c>
      <c r="R1459">
        <v>-2.5436999999999999E-3</v>
      </c>
      <c r="S1459">
        <v>1.5642E-3</v>
      </c>
      <c r="T1459">
        <v>14</v>
      </c>
      <c r="U1459">
        <v>17</v>
      </c>
    </row>
    <row r="1460" spans="1:21">
      <c r="A1460" s="12" t="s">
        <v>47</v>
      </c>
      <c r="B1460" s="13">
        <v>7</v>
      </c>
      <c r="C1460" t="s">
        <v>38</v>
      </c>
      <c r="D1460" t="s">
        <v>35</v>
      </c>
      <c r="E1460" t="str">
        <f t="shared" si="22"/>
        <v>Average Event Day7Average Per DeviceAll</v>
      </c>
      <c r="F1460">
        <v>0.84407909999999997</v>
      </c>
      <c r="G1460">
        <v>0.84438389999999997</v>
      </c>
      <c r="H1460">
        <v>0.82004589999999999</v>
      </c>
      <c r="I1460">
        <v>72.386799999999994</v>
      </c>
      <c r="J1460">
        <v>-2.5645000000000001E-2</v>
      </c>
      <c r="K1460">
        <v>-1.0313599999999999E-2</v>
      </c>
      <c r="L1460" s="1">
        <v>3.0479999999999998E-4</v>
      </c>
      <c r="M1460" s="1">
        <v>1.09233E-2</v>
      </c>
      <c r="N1460">
        <v>2.6254699999999999E-2</v>
      </c>
      <c r="O1460">
        <v>-4.9983E-2</v>
      </c>
      <c r="P1460">
        <v>-3.4651700000000001E-2</v>
      </c>
      <c r="Q1460">
        <v>-2.4033200000000001E-2</v>
      </c>
      <c r="R1460">
        <v>-1.34147E-2</v>
      </c>
      <c r="S1460">
        <v>1.9166000000000001E-3</v>
      </c>
      <c r="T1460">
        <v>14</v>
      </c>
      <c r="U1460">
        <v>17</v>
      </c>
    </row>
    <row r="1461" spans="1:21">
      <c r="A1461" s="12" t="s">
        <v>47</v>
      </c>
      <c r="B1461" s="13">
        <v>7</v>
      </c>
      <c r="C1461" t="s">
        <v>37</v>
      </c>
      <c r="D1461" t="s">
        <v>35</v>
      </c>
      <c r="E1461" t="str">
        <f t="shared" si="22"/>
        <v>Average Event Day7Average Per PremiseAll</v>
      </c>
      <c r="F1461">
        <v>0.95813720000000002</v>
      </c>
      <c r="G1461">
        <v>0.95766680000000004</v>
      </c>
      <c r="H1461">
        <v>0.92486469999999998</v>
      </c>
      <c r="I1461">
        <v>72.386799999999994</v>
      </c>
      <c r="J1461">
        <v>-3.0783499999999998E-2</v>
      </c>
      <c r="K1461">
        <v>-1.28743E-2</v>
      </c>
      <c r="L1461" s="1">
        <v>-4.704E-4</v>
      </c>
      <c r="M1461" s="1">
        <v>1.19335E-2</v>
      </c>
      <c r="N1461">
        <v>2.98427E-2</v>
      </c>
      <c r="O1461">
        <v>-6.3585600000000006E-2</v>
      </c>
      <c r="P1461">
        <v>-4.5676300000000003E-2</v>
      </c>
      <c r="Q1461">
        <v>-3.3272400000000001E-2</v>
      </c>
      <c r="R1461">
        <v>-2.0868600000000001E-2</v>
      </c>
      <c r="S1461">
        <v>-2.9593000000000002E-3</v>
      </c>
      <c r="T1461">
        <v>14</v>
      </c>
      <c r="U1461">
        <v>17</v>
      </c>
    </row>
    <row r="1462" spans="1:21">
      <c r="A1462" s="12" t="s">
        <v>47</v>
      </c>
      <c r="B1462" s="13">
        <v>7</v>
      </c>
      <c r="C1462" t="s">
        <v>39</v>
      </c>
      <c r="D1462" t="s">
        <v>35</v>
      </c>
      <c r="E1462" t="str">
        <f t="shared" si="22"/>
        <v>Average Event Day7Average Per TonAll</v>
      </c>
      <c r="F1462">
        <v>0.23972869999999999</v>
      </c>
      <c r="G1462">
        <v>0.24068129999999999</v>
      </c>
      <c r="H1462">
        <v>0.2347196</v>
      </c>
      <c r="I1462">
        <v>72.386799999999994</v>
      </c>
      <c r="J1462">
        <v>-6.4897000000000002E-3</v>
      </c>
      <c r="K1462">
        <v>-2.0926999999999999E-3</v>
      </c>
      <c r="L1462" s="1">
        <v>9.5259999999999995E-4</v>
      </c>
      <c r="M1462" s="1">
        <v>3.9979000000000004E-3</v>
      </c>
      <c r="N1462">
        <v>8.3949000000000003E-3</v>
      </c>
      <c r="O1462">
        <v>-1.24514E-2</v>
      </c>
      <c r="P1462">
        <v>-8.0544999999999992E-3</v>
      </c>
      <c r="Q1462">
        <v>-5.0090999999999998E-3</v>
      </c>
      <c r="R1462">
        <v>-1.9637999999999999E-3</v>
      </c>
      <c r="S1462">
        <v>2.4331000000000001E-3</v>
      </c>
      <c r="T1462">
        <v>14</v>
      </c>
      <c r="U1462">
        <v>17</v>
      </c>
    </row>
    <row r="1463" spans="1:21">
      <c r="A1463" s="12" t="s">
        <v>47</v>
      </c>
      <c r="B1463" s="13">
        <v>8</v>
      </c>
      <c r="C1463" t="s">
        <v>38</v>
      </c>
      <c r="D1463" t="s">
        <v>35</v>
      </c>
      <c r="E1463" t="str">
        <f t="shared" si="22"/>
        <v>Average Event Day8Average Per DeviceAll</v>
      </c>
      <c r="F1463">
        <v>0.9077423</v>
      </c>
      <c r="G1463">
        <v>0.90931960000000001</v>
      </c>
      <c r="H1463">
        <v>0.8831099</v>
      </c>
      <c r="I1463">
        <v>76.084199999999996</v>
      </c>
      <c r="J1463">
        <v>-2.6837E-2</v>
      </c>
      <c r="K1463">
        <v>-1.0049600000000001E-2</v>
      </c>
      <c r="L1463" s="1">
        <v>1.5773E-3</v>
      </c>
      <c r="M1463" s="1">
        <v>1.32041E-2</v>
      </c>
      <c r="N1463">
        <v>2.9991500000000001E-2</v>
      </c>
      <c r="O1463">
        <v>-5.3046599999999999E-2</v>
      </c>
      <c r="P1463">
        <v>-3.6259300000000001E-2</v>
      </c>
      <c r="Q1463">
        <v>-2.4632399999999999E-2</v>
      </c>
      <c r="R1463">
        <v>-1.30055E-2</v>
      </c>
      <c r="S1463">
        <v>3.7818000000000001E-3</v>
      </c>
      <c r="T1463">
        <v>14</v>
      </c>
      <c r="U1463">
        <v>17</v>
      </c>
    </row>
    <row r="1464" spans="1:21">
      <c r="A1464" s="12" t="s">
        <v>47</v>
      </c>
      <c r="B1464" s="13">
        <v>8</v>
      </c>
      <c r="C1464" t="s">
        <v>37</v>
      </c>
      <c r="D1464" t="s">
        <v>35</v>
      </c>
      <c r="E1464" t="str">
        <f t="shared" si="22"/>
        <v>Average Event Day8Average Per PremiseAll</v>
      </c>
      <c r="F1464">
        <v>1.0247900000000001</v>
      </c>
      <c r="G1464">
        <v>1.025981</v>
      </c>
      <c r="H1464">
        <v>0.99083860000000001</v>
      </c>
      <c r="I1464">
        <v>76.084199999999996</v>
      </c>
      <c r="J1464">
        <v>-3.1278399999999998E-2</v>
      </c>
      <c r="K1464">
        <v>-1.20955E-2</v>
      </c>
      <c r="L1464" s="1">
        <v>1.1904999999999999E-3</v>
      </c>
      <c r="M1464" s="1">
        <v>1.4476599999999999E-2</v>
      </c>
      <c r="N1464">
        <v>3.3659399999999999E-2</v>
      </c>
      <c r="O1464">
        <v>-6.6420300000000002E-2</v>
      </c>
      <c r="P1464">
        <v>-4.7237399999999999E-2</v>
      </c>
      <c r="Q1464">
        <v>-3.39514E-2</v>
      </c>
      <c r="R1464">
        <v>-2.06654E-2</v>
      </c>
      <c r="S1464">
        <v>-1.4825000000000001E-3</v>
      </c>
      <c r="T1464">
        <v>14</v>
      </c>
      <c r="U1464">
        <v>17</v>
      </c>
    </row>
    <row r="1465" spans="1:21">
      <c r="A1465" s="12" t="s">
        <v>47</v>
      </c>
      <c r="B1465" s="13">
        <v>8</v>
      </c>
      <c r="C1465" t="s">
        <v>39</v>
      </c>
      <c r="D1465" t="s">
        <v>35</v>
      </c>
      <c r="E1465" t="str">
        <f t="shared" si="22"/>
        <v>Average Event Day8Average Per TonAll</v>
      </c>
      <c r="F1465">
        <v>0.25750699999999999</v>
      </c>
      <c r="G1465">
        <v>0.25896999999999998</v>
      </c>
      <c r="H1465">
        <v>0.25255529999999998</v>
      </c>
      <c r="I1465">
        <v>76.084199999999996</v>
      </c>
      <c r="J1465">
        <v>-6.6002999999999999E-3</v>
      </c>
      <c r="K1465">
        <v>-1.8364E-3</v>
      </c>
      <c r="L1465" s="1">
        <v>1.4630000000000001E-3</v>
      </c>
      <c r="M1465" s="1">
        <v>4.7625000000000002E-3</v>
      </c>
      <c r="N1465">
        <v>9.5262999999999997E-3</v>
      </c>
      <c r="O1465">
        <v>-1.3015000000000001E-2</v>
      </c>
      <c r="P1465">
        <v>-8.2512000000000002E-3</v>
      </c>
      <c r="Q1465">
        <v>-4.9516999999999999E-3</v>
      </c>
      <c r="R1465">
        <v>-1.6523E-3</v>
      </c>
      <c r="S1465">
        <v>3.1116E-3</v>
      </c>
      <c r="T1465">
        <v>14</v>
      </c>
      <c r="U1465">
        <v>17</v>
      </c>
    </row>
    <row r="1466" spans="1:21">
      <c r="A1466" s="12" t="s">
        <v>47</v>
      </c>
      <c r="B1466" s="13">
        <v>9</v>
      </c>
      <c r="C1466" t="s">
        <v>38</v>
      </c>
      <c r="D1466" t="s">
        <v>35</v>
      </c>
      <c r="E1466" t="str">
        <f t="shared" si="22"/>
        <v>Average Event Day9Average Per DeviceAll</v>
      </c>
      <c r="F1466">
        <v>1.0067379999999999</v>
      </c>
      <c r="G1466">
        <v>1.0146360000000001</v>
      </c>
      <c r="H1466">
        <v>0.9853904</v>
      </c>
      <c r="I1466">
        <v>81.334900000000005</v>
      </c>
      <c r="J1466">
        <v>-2.74013E-2</v>
      </c>
      <c r="K1466">
        <v>-6.5462999999999997E-3</v>
      </c>
      <c r="L1466" s="1">
        <v>7.8977000000000006E-3</v>
      </c>
      <c r="M1466" s="1">
        <v>2.2341799999999998E-2</v>
      </c>
      <c r="N1466">
        <v>4.3196699999999998E-2</v>
      </c>
      <c r="O1466">
        <v>-5.6646500000000002E-2</v>
      </c>
      <c r="P1466">
        <v>-3.5791499999999997E-2</v>
      </c>
      <c r="Q1466">
        <v>-2.1347499999999998E-2</v>
      </c>
      <c r="R1466">
        <v>-6.9033999999999996E-3</v>
      </c>
      <c r="S1466">
        <v>1.39515E-2</v>
      </c>
      <c r="T1466">
        <v>14</v>
      </c>
      <c r="U1466">
        <v>17</v>
      </c>
    </row>
    <row r="1467" spans="1:21">
      <c r="A1467" s="12" t="s">
        <v>47</v>
      </c>
      <c r="B1467" s="13">
        <v>9</v>
      </c>
      <c r="C1467" t="s">
        <v>37</v>
      </c>
      <c r="D1467" t="s">
        <v>35</v>
      </c>
      <c r="E1467" t="str">
        <f t="shared" si="22"/>
        <v>Average Event Day9Average Per PremiseAll</v>
      </c>
      <c r="F1467">
        <v>1.13567</v>
      </c>
      <c r="G1467">
        <v>1.139802</v>
      </c>
      <c r="H1467">
        <v>1.100762</v>
      </c>
      <c r="I1467">
        <v>81.334900000000005</v>
      </c>
      <c r="J1467">
        <v>-3.6484500000000003E-2</v>
      </c>
      <c r="K1467">
        <v>-1.2487699999999999E-2</v>
      </c>
      <c r="L1467" s="1">
        <v>4.1323999999999996E-3</v>
      </c>
      <c r="M1467" s="1">
        <v>2.07525E-2</v>
      </c>
      <c r="N1467">
        <v>4.4749299999999999E-2</v>
      </c>
      <c r="O1467">
        <v>-7.5525099999999998E-2</v>
      </c>
      <c r="P1467">
        <v>-5.1528299999999999E-2</v>
      </c>
      <c r="Q1467">
        <v>-3.49082E-2</v>
      </c>
      <c r="R1467">
        <v>-1.8288100000000002E-2</v>
      </c>
      <c r="S1467">
        <v>5.7086999999999997E-3</v>
      </c>
      <c r="T1467">
        <v>14</v>
      </c>
      <c r="U1467">
        <v>17</v>
      </c>
    </row>
    <row r="1468" spans="1:21">
      <c r="A1468" s="12" t="s">
        <v>47</v>
      </c>
      <c r="B1468" s="13">
        <v>9</v>
      </c>
      <c r="C1468" t="s">
        <v>39</v>
      </c>
      <c r="D1468" t="s">
        <v>35</v>
      </c>
      <c r="E1468" t="str">
        <f t="shared" si="22"/>
        <v>Average Event Day9Average Per TonAll</v>
      </c>
      <c r="F1468">
        <v>0.28473520000000002</v>
      </c>
      <c r="G1468">
        <v>0.28801979999999999</v>
      </c>
      <c r="H1468">
        <v>0.28088550000000001</v>
      </c>
      <c r="I1468">
        <v>81.334900000000005</v>
      </c>
      <c r="J1468">
        <v>-6.5560999999999996E-3</v>
      </c>
      <c r="K1468">
        <v>-7.4209999999999999E-4</v>
      </c>
      <c r="L1468" s="1">
        <v>3.2845999999999999E-3</v>
      </c>
      <c r="M1468" s="1">
        <v>7.3114E-3</v>
      </c>
      <c r="N1468">
        <v>1.3125299999999999E-2</v>
      </c>
      <c r="O1468">
        <v>-1.36904E-2</v>
      </c>
      <c r="P1468">
        <v>-7.8764000000000004E-3</v>
      </c>
      <c r="Q1468">
        <v>-3.8497000000000002E-3</v>
      </c>
      <c r="R1468">
        <v>1.771E-4</v>
      </c>
      <c r="S1468">
        <v>5.9909999999999998E-3</v>
      </c>
      <c r="T1468">
        <v>14</v>
      </c>
      <c r="U1468">
        <v>17</v>
      </c>
    </row>
    <row r="1469" spans="1:21">
      <c r="A1469" s="12" t="s">
        <v>47</v>
      </c>
      <c r="B1469" s="13">
        <v>10</v>
      </c>
      <c r="C1469" t="s">
        <v>38</v>
      </c>
      <c r="D1469" t="s">
        <v>35</v>
      </c>
      <c r="E1469" t="str">
        <f t="shared" si="22"/>
        <v>Average Event Day10Average Per DeviceAll</v>
      </c>
      <c r="F1469">
        <v>1.130817</v>
      </c>
      <c r="G1469">
        <v>1.1315120000000001</v>
      </c>
      <c r="H1469">
        <v>1.0988979999999999</v>
      </c>
      <c r="I1469">
        <v>85.995599999999996</v>
      </c>
      <c r="J1469">
        <v>-4.1615600000000003E-2</v>
      </c>
      <c r="K1469">
        <v>-1.6617900000000001E-2</v>
      </c>
      <c r="L1469" s="1">
        <v>6.9550000000000005E-4</v>
      </c>
      <c r="M1469" s="1">
        <v>1.8008799999999998E-2</v>
      </c>
      <c r="N1469">
        <v>4.3006500000000003E-2</v>
      </c>
      <c r="O1469">
        <v>-7.4229600000000007E-2</v>
      </c>
      <c r="P1469">
        <v>-4.9231900000000002E-2</v>
      </c>
      <c r="Q1469">
        <v>-3.1918500000000002E-2</v>
      </c>
      <c r="R1469">
        <v>-1.46052E-2</v>
      </c>
      <c r="S1469">
        <v>1.0392500000000001E-2</v>
      </c>
      <c r="T1469">
        <v>14</v>
      </c>
      <c r="U1469">
        <v>17</v>
      </c>
    </row>
    <row r="1470" spans="1:21">
      <c r="A1470" s="12" t="s">
        <v>47</v>
      </c>
      <c r="B1470" s="13">
        <v>10</v>
      </c>
      <c r="C1470" t="s">
        <v>37</v>
      </c>
      <c r="D1470" t="s">
        <v>35</v>
      </c>
      <c r="E1470" t="str">
        <f t="shared" si="22"/>
        <v>Average Event Day10Average Per PremiseAll</v>
      </c>
      <c r="F1470">
        <v>1.2678910000000001</v>
      </c>
      <c r="G1470">
        <v>1.263226</v>
      </c>
      <c r="H1470">
        <v>1.2199580000000001</v>
      </c>
      <c r="I1470">
        <v>85.995599999999996</v>
      </c>
      <c r="J1470">
        <v>-5.2345999999999997E-2</v>
      </c>
      <c r="K1470">
        <v>-2.4175599999999998E-2</v>
      </c>
      <c r="L1470" s="1">
        <v>-4.6648000000000002E-3</v>
      </c>
      <c r="M1470" s="1">
        <v>1.4846E-2</v>
      </c>
      <c r="N1470">
        <v>4.3016499999999999E-2</v>
      </c>
      <c r="O1470">
        <v>-9.5614099999999994E-2</v>
      </c>
      <c r="P1470">
        <v>-6.7443600000000006E-2</v>
      </c>
      <c r="Q1470">
        <v>-4.7932900000000001E-2</v>
      </c>
      <c r="R1470">
        <v>-2.8422099999999999E-2</v>
      </c>
      <c r="S1470">
        <v>-2.5159999999999999E-4</v>
      </c>
      <c r="T1470">
        <v>14</v>
      </c>
      <c r="U1470">
        <v>17</v>
      </c>
    </row>
    <row r="1471" spans="1:21">
      <c r="A1471" s="12" t="s">
        <v>47</v>
      </c>
      <c r="B1471" s="13">
        <v>10</v>
      </c>
      <c r="C1471" t="s">
        <v>39</v>
      </c>
      <c r="D1471" t="s">
        <v>35</v>
      </c>
      <c r="E1471" t="str">
        <f t="shared" si="22"/>
        <v>Average Event Day10Average Per TonAll</v>
      </c>
      <c r="F1471">
        <v>0.32072410000000001</v>
      </c>
      <c r="G1471">
        <v>0.32193670000000002</v>
      </c>
      <c r="H1471">
        <v>0.31396220000000002</v>
      </c>
      <c r="I1471">
        <v>85.995599999999996</v>
      </c>
      <c r="J1471">
        <v>-1.07055E-2</v>
      </c>
      <c r="K1471">
        <v>-3.6641999999999998E-3</v>
      </c>
      <c r="L1471" s="1">
        <v>1.2125E-3</v>
      </c>
      <c r="M1471" s="1">
        <v>6.0892999999999997E-3</v>
      </c>
      <c r="N1471">
        <v>1.3130599999999999E-2</v>
      </c>
      <c r="O1471">
        <v>-1.8679999999999999E-2</v>
      </c>
      <c r="P1471">
        <v>-1.16387E-2</v>
      </c>
      <c r="Q1471">
        <v>-6.7619000000000004E-3</v>
      </c>
      <c r="R1471">
        <v>-1.8851E-3</v>
      </c>
      <c r="S1471">
        <v>5.1561000000000003E-3</v>
      </c>
      <c r="T1471">
        <v>14</v>
      </c>
      <c r="U1471">
        <v>17</v>
      </c>
    </row>
    <row r="1472" spans="1:21">
      <c r="A1472" s="12" t="s">
        <v>47</v>
      </c>
      <c r="B1472" s="13">
        <v>11</v>
      </c>
      <c r="C1472" t="s">
        <v>38</v>
      </c>
      <c r="D1472" t="s">
        <v>35</v>
      </c>
      <c r="E1472" t="str">
        <f t="shared" si="22"/>
        <v>Average Event Day11Average Per DeviceAll</v>
      </c>
      <c r="F1472">
        <v>1.2933220000000001</v>
      </c>
      <c r="G1472">
        <v>1.33944</v>
      </c>
      <c r="H1472">
        <v>1.3008329999999999</v>
      </c>
      <c r="I1472">
        <v>88.109399999999994</v>
      </c>
      <c r="J1472">
        <v>-3.5192000000000001E-3</v>
      </c>
      <c r="K1472">
        <v>2.5807199999999999E-2</v>
      </c>
      <c r="L1472" s="1">
        <v>4.61185E-2</v>
      </c>
      <c r="M1472" s="1">
        <v>6.6429799999999997E-2</v>
      </c>
      <c r="N1472">
        <v>9.57562E-2</v>
      </c>
      <c r="O1472">
        <v>-4.2126400000000001E-2</v>
      </c>
      <c r="P1472">
        <v>-1.28001E-2</v>
      </c>
      <c r="Q1472">
        <v>7.5113000000000003E-3</v>
      </c>
      <c r="R1472">
        <v>2.7822599999999999E-2</v>
      </c>
      <c r="S1472">
        <v>5.7148900000000002E-2</v>
      </c>
      <c r="T1472">
        <v>14</v>
      </c>
      <c r="U1472">
        <v>17</v>
      </c>
    </row>
    <row r="1473" spans="1:21">
      <c r="A1473" s="12" t="s">
        <v>47</v>
      </c>
      <c r="B1473" s="13">
        <v>11</v>
      </c>
      <c r="C1473" t="s">
        <v>37</v>
      </c>
      <c r="D1473" t="s">
        <v>35</v>
      </c>
      <c r="E1473" t="str">
        <f t="shared" si="22"/>
        <v>Average Event Day11Average Per PremiseAll</v>
      </c>
      <c r="F1473">
        <v>1.4468780000000001</v>
      </c>
      <c r="G1473">
        <v>1.4922010000000001</v>
      </c>
      <c r="H1473">
        <v>1.44109</v>
      </c>
      <c r="I1473">
        <v>88.109399999999994</v>
      </c>
      <c r="J1473">
        <v>-9.9559000000000002E-3</v>
      </c>
      <c r="K1473">
        <v>2.27032E-2</v>
      </c>
      <c r="L1473" s="1">
        <v>4.5322800000000003E-2</v>
      </c>
      <c r="M1473" s="1">
        <v>6.79424E-2</v>
      </c>
      <c r="N1473">
        <v>0.1006015</v>
      </c>
      <c r="O1473">
        <v>-6.10669E-2</v>
      </c>
      <c r="P1473">
        <v>-2.84078E-2</v>
      </c>
      <c r="Q1473">
        <v>-5.7882000000000003E-3</v>
      </c>
      <c r="R1473">
        <v>1.68314E-2</v>
      </c>
      <c r="S1473">
        <v>4.94905E-2</v>
      </c>
      <c r="T1473">
        <v>14</v>
      </c>
      <c r="U1473">
        <v>17</v>
      </c>
    </row>
    <row r="1474" spans="1:21">
      <c r="A1474" s="12" t="s">
        <v>47</v>
      </c>
      <c r="B1474" s="13">
        <v>11</v>
      </c>
      <c r="C1474" t="s">
        <v>39</v>
      </c>
      <c r="D1474" t="s">
        <v>35</v>
      </c>
      <c r="E1474" t="str">
        <f t="shared" si="22"/>
        <v>Average Event Day11Average Per TonAll</v>
      </c>
      <c r="F1474">
        <v>0.36848570000000003</v>
      </c>
      <c r="G1474">
        <v>0.3801967</v>
      </c>
      <c r="H1474">
        <v>0.37077909999999997</v>
      </c>
      <c r="I1474">
        <v>88.109399999999994</v>
      </c>
      <c r="J1474">
        <v>-2.3107000000000002E-3</v>
      </c>
      <c r="K1474">
        <v>5.9734999999999996E-3</v>
      </c>
      <c r="L1474" s="1">
        <v>1.1710999999999999E-2</v>
      </c>
      <c r="M1474" s="1">
        <v>1.7448600000000002E-2</v>
      </c>
      <c r="N1474">
        <v>2.5732700000000001E-2</v>
      </c>
      <c r="O1474">
        <v>-1.1728199999999999E-2</v>
      </c>
      <c r="P1474">
        <v>-3.4440999999999999E-3</v>
      </c>
      <c r="Q1474">
        <v>2.2934000000000001E-3</v>
      </c>
      <c r="R1474">
        <v>8.0309999999999999E-3</v>
      </c>
      <c r="S1474">
        <v>1.6315099999999999E-2</v>
      </c>
      <c r="T1474">
        <v>14</v>
      </c>
      <c r="U1474">
        <v>17</v>
      </c>
    </row>
    <row r="1475" spans="1:21">
      <c r="A1475" s="12" t="s">
        <v>47</v>
      </c>
      <c r="B1475" s="13">
        <v>12</v>
      </c>
      <c r="C1475" t="s">
        <v>38</v>
      </c>
      <c r="D1475" t="s">
        <v>35</v>
      </c>
      <c r="E1475" t="str">
        <f t="shared" ref="E1475:E1513" si="23">CONCATENATE(A1475,B1475,C1475,D1475)</f>
        <v>Average Event Day12Average Per DeviceAll</v>
      </c>
      <c r="F1475">
        <v>1.5250079999999999</v>
      </c>
      <c r="G1475">
        <v>1.570063</v>
      </c>
      <c r="H1475">
        <v>1.5248079999999999</v>
      </c>
      <c r="I1475">
        <v>89.437200000000004</v>
      </c>
      <c r="J1475">
        <v>-1.19709E-2</v>
      </c>
      <c r="K1475">
        <v>2.1720300000000001E-2</v>
      </c>
      <c r="L1475" s="1">
        <v>4.5054700000000003E-2</v>
      </c>
      <c r="M1475" s="1">
        <v>6.8389099999999994E-2</v>
      </c>
      <c r="N1475">
        <v>0.1020802</v>
      </c>
      <c r="O1475">
        <v>-5.72253E-2</v>
      </c>
      <c r="P1475">
        <v>-2.3534200000000002E-2</v>
      </c>
      <c r="Q1475">
        <v>-1.998E-4</v>
      </c>
      <c r="R1475">
        <v>2.3134600000000002E-2</v>
      </c>
      <c r="S1475">
        <v>5.68257E-2</v>
      </c>
      <c r="T1475">
        <v>14</v>
      </c>
      <c r="U1475">
        <v>17</v>
      </c>
    </row>
    <row r="1476" spans="1:21">
      <c r="A1476" s="12" t="s">
        <v>47</v>
      </c>
      <c r="B1476" s="13">
        <v>12</v>
      </c>
      <c r="C1476" t="s">
        <v>37</v>
      </c>
      <c r="D1476" t="s">
        <v>35</v>
      </c>
      <c r="E1476" t="str">
        <f t="shared" si="23"/>
        <v>Average Event Day12Average Per PremiseAll</v>
      </c>
      <c r="F1476">
        <v>1.694931</v>
      </c>
      <c r="G1476">
        <v>1.7447699999999999</v>
      </c>
      <c r="H1476">
        <v>1.6850080000000001</v>
      </c>
      <c r="I1476">
        <v>89.437200000000004</v>
      </c>
      <c r="J1476">
        <v>-1.33318E-2</v>
      </c>
      <c r="K1476">
        <v>2.39902E-2</v>
      </c>
      <c r="L1476" s="1">
        <v>4.9839300000000003E-2</v>
      </c>
      <c r="M1476" s="1">
        <v>7.56883E-2</v>
      </c>
      <c r="N1476">
        <v>0.11301029999999999</v>
      </c>
      <c r="O1476">
        <v>-7.30938E-2</v>
      </c>
      <c r="P1476">
        <v>-3.5771799999999999E-2</v>
      </c>
      <c r="Q1476">
        <v>-9.9226999999999996E-3</v>
      </c>
      <c r="R1476">
        <v>1.5926300000000001E-2</v>
      </c>
      <c r="S1476">
        <v>5.3248299999999998E-2</v>
      </c>
      <c r="T1476">
        <v>14</v>
      </c>
      <c r="U1476">
        <v>17</v>
      </c>
    </row>
    <row r="1477" spans="1:21">
      <c r="A1477" s="12" t="s">
        <v>47</v>
      </c>
      <c r="B1477" s="13">
        <v>12</v>
      </c>
      <c r="C1477" t="s">
        <v>39</v>
      </c>
      <c r="D1477" t="s">
        <v>35</v>
      </c>
      <c r="E1477" t="str">
        <f t="shared" si="23"/>
        <v>Average Event Day12Average Per TonAll</v>
      </c>
      <c r="F1477">
        <v>0.4339925</v>
      </c>
      <c r="G1477">
        <v>0.44544050000000002</v>
      </c>
      <c r="H1477">
        <v>0.43440679999999998</v>
      </c>
      <c r="I1477">
        <v>89.437200000000004</v>
      </c>
      <c r="J1477">
        <v>-4.5193999999999998E-3</v>
      </c>
      <c r="K1477">
        <v>4.9141999999999996E-3</v>
      </c>
      <c r="L1477" s="1">
        <v>1.14479E-2</v>
      </c>
      <c r="M1477" s="1">
        <v>1.79816E-2</v>
      </c>
      <c r="N1477">
        <v>2.7415200000000001E-2</v>
      </c>
      <c r="O1477">
        <v>-1.55531E-2</v>
      </c>
      <c r="P1477">
        <v>-6.1193999999999997E-3</v>
      </c>
      <c r="Q1477">
        <v>4.1429999999999999E-4</v>
      </c>
      <c r="R1477">
        <v>6.9478999999999999E-3</v>
      </c>
      <c r="S1477">
        <v>1.63816E-2</v>
      </c>
      <c r="T1477">
        <v>14</v>
      </c>
      <c r="U1477">
        <v>17</v>
      </c>
    </row>
    <row r="1478" spans="1:21">
      <c r="A1478" s="12" t="s">
        <v>47</v>
      </c>
      <c r="B1478" s="13">
        <v>13</v>
      </c>
      <c r="C1478" t="s">
        <v>38</v>
      </c>
      <c r="D1478" t="s">
        <v>35</v>
      </c>
      <c r="E1478" t="str">
        <f t="shared" si="23"/>
        <v>Average Event Day13Average Per DeviceAll</v>
      </c>
      <c r="F1478">
        <v>1.7487900000000001</v>
      </c>
      <c r="G1478">
        <v>1.800692</v>
      </c>
      <c r="H1478">
        <v>1.7487900000000001</v>
      </c>
      <c r="I1478">
        <v>90.153899999999993</v>
      </c>
      <c r="J1478">
        <v>-9.8650000000000005E-3</v>
      </c>
      <c r="K1478">
        <v>2.6627499999999998E-2</v>
      </c>
      <c r="L1478" s="1">
        <v>5.19021E-2</v>
      </c>
      <c r="M1478" s="1">
        <v>7.7176700000000001E-2</v>
      </c>
      <c r="N1478">
        <v>0.1136691</v>
      </c>
      <c r="O1478">
        <v>-6.1767099999999998E-2</v>
      </c>
      <c r="P1478">
        <v>-2.5274600000000001E-2</v>
      </c>
      <c r="Q1478">
        <v>0</v>
      </c>
      <c r="R1478">
        <v>2.5274600000000001E-2</v>
      </c>
      <c r="S1478">
        <v>6.1767099999999998E-2</v>
      </c>
      <c r="T1478">
        <v>14</v>
      </c>
      <c r="U1478">
        <v>17</v>
      </c>
    </row>
    <row r="1479" spans="1:21">
      <c r="A1479" s="12" t="s">
        <v>47</v>
      </c>
      <c r="B1479" s="13">
        <v>13</v>
      </c>
      <c r="C1479" t="s">
        <v>37</v>
      </c>
      <c r="D1479" t="s">
        <v>35</v>
      </c>
      <c r="E1479" t="str">
        <f t="shared" si="23"/>
        <v>Average Event Day13Average Per PremiseAll</v>
      </c>
      <c r="F1479">
        <v>1.9369339999999999</v>
      </c>
      <c r="G1479">
        <v>2.00563</v>
      </c>
      <c r="H1479">
        <v>1.9369339999999999</v>
      </c>
      <c r="I1479">
        <v>90.153899999999993</v>
      </c>
      <c r="J1479">
        <v>1.065E-4</v>
      </c>
      <c r="K1479">
        <v>4.0630300000000001E-2</v>
      </c>
      <c r="L1479" s="1">
        <v>6.8696999999999994E-2</v>
      </c>
      <c r="M1479" s="1">
        <v>9.6763600000000005E-2</v>
      </c>
      <c r="N1479">
        <v>0.13728750000000001</v>
      </c>
      <c r="O1479">
        <v>-6.8590499999999999E-2</v>
      </c>
      <c r="P1479">
        <v>-2.80667E-2</v>
      </c>
      <c r="Q1479">
        <v>0</v>
      </c>
      <c r="R1479">
        <v>2.80667E-2</v>
      </c>
      <c r="S1479">
        <v>6.8590499999999999E-2</v>
      </c>
      <c r="T1479">
        <v>14</v>
      </c>
      <c r="U1479">
        <v>17</v>
      </c>
    </row>
    <row r="1480" spans="1:21">
      <c r="A1480" s="12" t="s">
        <v>47</v>
      </c>
      <c r="B1480" s="13">
        <v>13</v>
      </c>
      <c r="C1480" t="s">
        <v>39</v>
      </c>
      <c r="D1480" t="s">
        <v>35</v>
      </c>
      <c r="E1480" t="str">
        <f t="shared" si="23"/>
        <v>Average Event Day13Average Per TonAll</v>
      </c>
      <c r="F1480">
        <v>0.4986469</v>
      </c>
      <c r="G1480">
        <v>0.51131219999999999</v>
      </c>
      <c r="H1480">
        <v>0.4986469</v>
      </c>
      <c r="I1480">
        <v>90.153899999999993</v>
      </c>
      <c r="J1480">
        <v>-4.7324999999999997E-3</v>
      </c>
      <c r="K1480">
        <v>5.5462999999999997E-3</v>
      </c>
      <c r="L1480" s="1">
        <v>1.2665300000000001E-2</v>
      </c>
      <c r="M1480" s="1">
        <v>1.9784400000000001E-2</v>
      </c>
      <c r="N1480">
        <v>3.0063099999999999E-2</v>
      </c>
      <c r="O1480">
        <v>-1.7397800000000001E-2</v>
      </c>
      <c r="P1480">
        <v>-7.1190000000000003E-3</v>
      </c>
      <c r="Q1480">
        <v>0</v>
      </c>
      <c r="R1480">
        <v>7.1190000000000003E-3</v>
      </c>
      <c r="S1480">
        <v>1.7397800000000001E-2</v>
      </c>
      <c r="T1480">
        <v>14</v>
      </c>
      <c r="U1480">
        <v>17</v>
      </c>
    </row>
    <row r="1481" spans="1:21">
      <c r="A1481" s="12" t="s">
        <v>47</v>
      </c>
      <c r="B1481" s="13">
        <v>14</v>
      </c>
      <c r="C1481" t="s">
        <v>38</v>
      </c>
      <c r="D1481" t="s">
        <v>35</v>
      </c>
      <c r="E1481" t="str">
        <f t="shared" si="23"/>
        <v>Average Event Day14Average Per DeviceAll</v>
      </c>
      <c r="F1481">
        <v>1.424396</v>
      </c>
      <c r="G1481">
        <v>1.939589</v>
      </c>
      <c r="H1481">
        <v>1.883683</v>
      </c>
      <c r="I1481">
        <v>90.248000000000005</v>
      </c>
      <c r="J1481">
        <v>0.45650299999999999</v>
      </c>
      <c r="K1481">
        <v>0.49117769999999999</v>
      </c>
      <c r="L1481" s="1">
        <v>0.51519320000000002</v>
      </c>
      <c r="M1481" s="1">
        <v>0.53920880000000004</v>
      </c>
      <c r="N1481">
        <v>0.57388340000000004</v>
      </c>
      <c r="O1481">
        <v>0.4005976</v>
      </c>
      <c r="P1481">
        <v>0.4352722</v>
      </c>
      <c r="Q1481">
        <v>0.45928780000000002</v>
      </c>
      <c r="R1481">
        <v>0.48330329999999999</v>
      </c>
      <c r="S1481">
        <v>0.51797800000000005</v>
      </c>
      <c r="T1481">
        <v>14</v>
      </c>
      <c r="U1481">
        <v>17</v>
      </c>
    </row>
    <row r="1482" spans="1:21">
      <c r="A1482" s="12" t="s">
        <v>47</v>
      </c>
      <c r="B1482" s="13">
        <v>14</v>
      </c>
      <c r="C1482" t="s">
        <v>37</v>
      </c>
      <c r="D1482" t="s">
        <v>35</v>
      </c>
      <c r="E1482" t="str">
        <f t="shared" si="23"/>
        <v>Average Event Day14Average Per PremiseAll</v>
      </c>
      <c r="F1482">
        <v>1.577955</v>
      </c>
      <c r="G1482">
        <v>2.1633900000000001</v>
      </c>
      <c r="H1482">
        <v>2.0892900000000001</v>
      </c>
      <c r="I1482">
        <v>90.248000000000005</v>
      </c>
      <c r="J1482">
        <v>0.51953119999999997</v>
      </c>
      <c r="K1482">
        <v>0.55846779999999996</v>
      </c>
      <c r="L1482" s="1">
        <v>0.58543520000000004</v>
      </c>
      <c r="M1482" s="1">
        <v>0.61240249999999996</v>
      </c>
      <c r="N1482">
        <v>0.65133909999999995</v>
      </c>
      <c r="O1482">
        <v>0.44543070000000001</v>
      </c>
      <c r="P1482">
        <v>0.4843673</v>
      </c>
      <c r="Q1482">
        <v>0.51133470000000003</v>
      </c>
      <c r="R1482">
        <v>0.53830199999999995</v>
      </c>
      <c r="S1482">
        <v>0.57723860000000005</v>
      </c>
      <c r="T1482">
        <v>14</v>
      </c>
      <c r="U1482">
        <v>17</v>
      </c>
    </row>
    <row r="1483" spans="1:21">
      <c r="A1483" s="12" t="s">
        <v>47</v>
      </c>
      <c r="B1483" s="13">
        <v>14</v>
      </c>
      <c r="C1483" t="s">
        <v>39</v>
      </c>
      <c r="D1483" t="s">
        <v>35</v>
      </c>
      <c r="E1483" t="str">
        <f t="shared" si="23"/>
        <v>Average Event Day14Average Per TonAll</v>
      </c>
      <c r="F1483">
        <v>0.40548640000000002</v>
      </c>
      <c r="G1483">
        <v>0.54981449999999998</v>
      </c>
      <c r="H1483">
        <v>0.53619539999999999</v>
      </c>
      <c r="I1483">
        <v>90.248000000000005</v>
      </c>
      <c r="J1483">
        <v>0.12792120000000001</v>
      </c>
      <c r="K1483">
        <v>0.1376145</v>
      </c>
      <c r="L1483" s="1">
        <v>0.14432800000000001</v>
      </c>
      <c r="M1483" s="1">
        <v>0.1510416</v>
      </c>
      <c r="N1483">
        <v>0.16073480000000001</v>
      </c>
      <c r="O1483">
        <v>0.11430220000000001</v>
      </c>
      <c r="P1483">
        <v>0.12399540000000001</v>
      </c>
      <c r="Q1483">
        <v>0.13070899999999999</v>
      </c>
      <c r="R1483">
        <v>0.1374225</v>
      </c>
      <c r="S1483">
        <v>0.14711579999999999</v>
      </c>
      <c r="T1483">
        <v>14</v>
      </c>
      <c r="U1483">
        <v>17</v>
      </c>
    </row>
    <row r="1484" spans="1:21">
      <c r="A1484" s="12" t="s">
        <v>47</v>
      </c>
      <c r="B1484" s="13">
        <v>15</v>
      </c>
      <c r="C1484" t="s">
        <v>38</v>
      </c>
      <c r="D1484" t="s">
        <v>35</v>
      </c>
      <c r="E1484" t="str">
        <f t="shared" si="23"/>
        <v>Average Event Day15Average Per DeviceAll</v>
      </c>
      <c r="F1484">
        <v>1.406053</v>
      </c>
      <c r="G1484">
        <v>2.1154120000000001</v>
      </c>
      <c r="H1484">
        <v>2.0544389999999999</v>
      </c>
      <c r="I1484">
        <v>90.572500000000005</v>
      </c>
      <c r="J1484">
        <v>0.64976809999999996</v>
      </c>
      <c r="K1484">
        <v>0.684975</v>
      </c>
      <c r="L1484" s="1">
        <v>0.70935919999999997</v>
      </c>
      <c r="M1484" s="1">
        <v>0.73374340000000005</v>
      </c>
      <c r="N1484">
        <v>0.76895020000000003</v>
      </c>
      <c r="O1484">
        <v>0.5887947</v>
      </c>
      <c r="P1484">
        <v>0.62400160000000005</v>
      </c>
      <c r="Q1484">
        <v>0.64838580000000001</v>
      </c>
      <c r="R1484">
        <v>0.67276999999999998</v>
      </c>
      <c r="S1484">
        <v>0.70797679999999996</v>
      </c>
      <c r="T1484">
        <v>14</v>
      </c>
      <c r="U1484">
        <v>17</v>
      </c>
    </row>
    <row r="1485" spans="1:21">
      <c r="A1485" s="12" t="s">
        <v>47</v>
      </c>
      <c r="B1485" s="13">
        <v>15</v>
      </c>
      <c r="C1485" t="s">
        <v>37</v>
      </c>
      <c r="D1485" t="s">
        <v>35</v>
      </c>
      <c r="E1485" t="str">
        <f t="shared" si="23"/>
        <v>Average Event Day15Average Per PremiseAll</v>
      </c>
      <c r="F1485">
        <v>1.5596680000000001</v>
      </c>
      <c r="G1485">
        <v>2.367988</v>
      </c>
      <c r="H1485">
        <v>2.28688</v>
      </c>
      <c r="I1485">
        <v>90.572500000000005</v>
      </c>
      <c r="J1485">
        <v>0.74151630000000002</v>
      </c>
      <c r="K1485">
        <v>0.78098449999999997</v>
      </c>
      <c r="L1485" s="1">
        <v>0.80832000000000004</v>
      </c>
      <c r="M1485" s="1">
        <v>0.83565560000000005</v>
      </c>
      <c r="N1485">
        <v>0.87512380000000001</v>
      </c>
      <c r="O1485">
        <v>0.660408</v>
      </c>
      <c r="P1485">
        <v>0.69987619999999995</v>
      </c>
      <c r="Q1485">
        <v>0.72721170000000002</v>
      </c>
      <c r="R1485">
        <v>0.75454719999999997</v>
      </c>
      <c r="S1485">
        <v>0.79401549999999999</v>
      </c>
      <c r="T1485">
        <v>14</v>
      </c>
      <c r="U1485">
        <v>17</v>
      </c>
    </row>
    <row r="1486" spans="1:21">
      <c r="A1486" s="12" t="s">
        <v>47</v>
      </c>
      <c r="B1486" s="13">
        <v>15</v>
      </c>
      <c r="C1486" t="s">
        <v>39</v>
      </c>
      <c r="D1486" t="s">
        <v>35</v>
      </c>
      <c r="E1486" t="str">
        <f t="shared" si="23"/>
        <v>Average Event Day15Average Per TonAll</v>
      </c>
      <c r="F1486">
        <v>0.39913029999999999</v>
      </c>
      <c r="G1486">
        <v>0.59840179999999998</v>
      </c>
      <c r="H1486">
        <v>0.58357930000000002</v>
      </c>
      <c r="I1486">
        <v>90.572500000000005</v>
      </c>
      <c r="J1486">
        <v>0.1827115</v>
      </c>
      <c r="K1486">
        <v>0.19249530000000001</v>
      </c>
      <c r="L1486" s="1">
        <v>0.19927149999999999</v>
      </c>
      <c r="M1486" s="1">
        <v>0.2060478</v>
      </c>
      <c r="N1486">
        <v>0.21583160000000001</v>
      </c>
      <c r="O1486">
        <v>0.16788890000000001</v>
      </c>
      <c r="P1486">
        <v>0.17767269999999999</v>
      </c>
      <c r="Q1486">
        <v>0.184449</v>
      </c>
      <c r="R1486">
        <v>0.19122520000000001</v>
      </c>
      <c r="S1486">
        <v>0.2010091</v>
      </c>
      <c r="T1486">
        <v>14</v>
      </c>
      <c r="U1486">
        <v>17</v>
      </c>
    </row>
    <row r="1487" spans="1:21">
      <c r="A1487" s="12" t="s">
        <v>47</v>
      </c>
      <c r="B1487" s="13">
        <v>16</v>
      </c>
      <c r="C1487" t="s">
        <v>38</v>
      </c>
      <c r="D1487" t="s">
        <v>35</v>
      </c>
      <c r="E1487" t="str">
        <f t="shared" si="23"/>
        <v>Average Event Day16Average Per DeviceAll</v>
      </c>
      <c r="F1487">
        <v>1.50698</v>
      </c>
      <c r="G1487">
        <v>2.319871</v>
      </c>
      <c r="H1487">
        <v>2.2530039999999998</v>
      </c>
      <c r="I1487">
        <v>90.213099999999997</v>
      </c>
      <c r="J1487">
        <v>0.75259750000000003</v>
      </c>
      <c r="K1487">
        <v>0.788219</v>
      </c>
      <c r="L1487" s="1">
        <v>0.81289029999999995</v>
      </c>
      <c r="M1487" s="1">
        <v>0.83756160000000002</v>
      </c>
      <c r="N1487">
        <v>0.87318309999999999</v>
      </c>
      <c r="O1487">
        <v>0.68573110000000004</v>
      </c>
      <c r="P1487">
        <v>0.72135260000000001</v>
      </c>
      <c r="Q1487">
        <v>0.74602389999999996</v>
      </c>
      <c r="R1487">
        <v>0.77069520000000002</v>
      </c>
      <c r="S1487">
        <v>0.8063167</v>
      </c>
      <c r="T1487">
        <v>14</v>
      </c>
      <c r="U1487">
        <v>17</v>
      </c>
    </row>
    <row r="1488" spans="1:21">
      <c r="A1488" s="12" t="s">
        <v>47</v>
      </c>
      <c r="B1488" s="13">
        <v>16</v>
      </c>
      <c r="C1488" t="s">
        <v>37</v>
      </c>
      <c r="D1488" t="s">
        <v>35</v>
      </c>
      <c r="E1488" t="str">
        <f t="shared" si="23"/>
        <v>Average Event Day16Average Per PremiseAll</v>
      </c>
      <c r="F1488">
        <v>1.675384</v>
      </c>
      <c r="G1488">
        <v>2.58656</v>
      </c>
      <c r="H1488">
        <v>2.4979659999999999</v>
      </c>
      <c r="I1488">
        <v>90.213099999999997</v>
      </c>
      <c r="J1488">
        <v>0.8434857</v>
      </c>
      <c r="K1488">
        <v>0.88347810000000004</v>
      </c>
      <c r="L1488" s="1">
        <v>0.91117669999999995</v>
      </c>
      <c r="M1488" s="1">
        <v>0.93887529999999997</v>
      </c>
      <c r="N1488">
        <v>0.97886770000000001</v>
      </c>
      <c r="O1488">
        <v>0.75489079999999997</v>
      </c>
      <c r="P1488">
        <v>0.79488320000000001</v>
      </c>
      <c r="Q1488">
        <v>0.82258180000000003</v>
      </c>
      <c r="R1488">
        <v>0.85028029999999999</v>
      </c>
      <c r="S1488">
        <v>0.89027270000000003</v>
      </c>
      <c r="T1488">
        <v>14</v>
      </c>
      <c r="U1488">
        <v>17</v>
      </c>
    </row>
    <row r="1489" spans="1:21">
      <c r="A1489" s="12" t="s">
        <v>47</v>
      </c>
      <c r="B1489" s="13">
        <v>16</v>
      </c>
      <c r="C1489" t="s">
        <v>39</v>
      </c>
      <c r="D1489" t="s">
        <v>35</v>
      </c>
      <c r="E1489" t="str">
        <f t="shared" si="23"/>
        <v>Average Event Day16Average Per TonAll</v>
      </c>
      <c r="F1489">
        <v>0.42749350000000003</v>
      </c>
      <c r="G1489">
        <v>0.65582110000000005</v>
      </c>
      <c r="H1489">
        <v>0.63957620000000004</v>
      </c>
      <c r="I1489">
        <v>90.213099999999997</v>
      </c>
      <c r="J1489">
        <v>0.21156990000000001</v>
      </c>
      <c r="K1489">
        <v>0.22147049999999999</v>
      </c>
      <c r="L1489" s="1">
        <v>0.22832749999999999</v>
      </c>
      <c r="M1489" s="1">
        <v>0.23518459999999999</v>
      </c>
      <c r="N1489">
        <v>0.2450852</v>
      </c>
      <c r="O1489">
        <v>0.195325</v>
      </c>
      <c r="P1489">
        <v>0.20522560000000001</v>
      </c>
      <c r="Q1489">
        <v>0.21208270000000001</v>
      </c>
      <c r="R1489">
        <v>0.21893969999999999</v>
      </c>
      <c r="S1489">
        <v>0.2288403</v>
      </c>
      <c r="T1489">
        <v>14</v>
      </c>
      <c r="U1489">
        <v>17</v>
      </c>
    </row>
    <row r="1490" spans="1:21">
      <c r="A1490" s="12" t="s">
        <v>47</v>
      </c>
      <c r="B1490" s="13">
        <v>17</v>
      </c>
      <c r="C1490" t="s">
        <v>38</v>
      </c>
      <c r="D1490" t="s">
        <v>35</v>
      </c>
      <c r="E1490" t="str">
        <f t="shared" si="23"/>
        <v>Average Event Day17Average Per DeviceAll</v>
      </c>
      <c r="F1490">
        <v>1.6305099999999999</v>
      </c>
      <c r="G1490">
        <v>2.4943149999999998</v>
      </c>
      <c r="H1490">
        <v>2.4224209999999999</v>
      </c>
      <c r="I1490">
        <v>88.955699999999993</v>
      </c>
      <c r="J1490">
        <v>0.80273399999999995</v>
      </c>
      <c r="K1490">
        <v>0.83881519999999998</v>
      </c>
      <c r="L1490" s="1">
        <v>0.86380489999999999</v>
      </c>
      <c r="M1490" s="1">
        <v>0.88879470000000005</v>
      </c>
      <c r="N1490">
        <v>0.92487589999999997</v>
      </c>
      <c r="O1490">
        <v>0.73083929999999997</v>
      </c>
      <c r="P1490">
        <v>0.76692059999999995</v>
      </c>
      <c r="Q1490">
        <v>0.79191029999999996</v>
      </c>
      <c r="R1490">
        <v>0.81689999999999996</v>
      </c>
      <c r="S1490">
        <v>0.85298130000000005</v>
      </c>
      <c r="T1490">
        <v>14</v>
      </c>
      <c r="U1490">
        <v>17</v>
      </c>
    </row>
    <row r="1491" spans="1:21">
      <c r="A1491" s="12" t="s">
        <v>47</v>
      </c>
      <c r="B1491" s="13">
        <v>17</v>
      </c>
      <c r="C1491" t="s">
        <v>37</v>
      </c>
      <c r="D1491" t="s">
        <v>35</v>
      </c>
      <c r="E1491" t="str">
        <f t="shared" si="23"/>
        <v>Average Event Day17Average Per PremiseAll</v>
      </c>
      <c r="F1491">
        <v>1.816754</v>
      </c>
      <c r="G1491">
        <v>2.7914680000000001</v>
      </c>
      <c r="H1491">
        <v>2.6958540000000002</v>
      </c>
      <c r="I1491">
        <v>88.955699999999993</v>
      </c>
      <c r="J1491">
        <v>0.90607859999999996</v>
      </c>
      <c r="K1491">
        <v>0.94662869999999999</v>
      </c>
      <c r="L1491" s="1">
        <v>0.97471359999999996</v>
      </c>
      <c r="M1491" s="1">
        <v>1.0027980000000001</v>
      </c>
      <c r="N1491">
        <v>1.0433490000000001</v>
      </c>
      <c r="O1491">
        <v>0.81046510000000005</v>
      </c>
      <c r="P1491">
        <v>0.85101519999999997</v>
      </c>
      <c r="Q1491">
        <v>0.87910010000000005</v>
      </c>
      <c r="R1491">
        <v>0.90718500000000002</v>
      </c>
      <c r="S1491">
        <v>0.94773510000000005</v>
      </c>
      <c r="T1491">
        <v>14</v>
      </c>
      <c r="U1491">
        <v>17</v>
      </c>
    </row>
    <row r="1492" spans="1:21">
      <c r="A1492" s="12" t="s">
        <v>47</v>
      </c>
      <c r="B1492" s="13">
        <v>17</v>
      </c>
      <c r="C1492" t="s">
        <v>39</v>
      </c>
      <c r="D1492" t="s">
        <v>35</v>
      </c>
      <c r="E1492" t="str">
        <f t="shared" si="23"/>
        <v>Average Event Day17Average Per TonAll</v>
      </c>
      <c r="F1492">
        <v>0.46246120000000002</v>
      </c>
      <c r="G1492">
        <v>0.70473640000000004</v>
      </c>
      <c r="H1492">
        <v>0.68727990000000005</v>
      </c>
      <c r="I1492">
        <v>88.955699999999993</v>
      </c>
      <c r="J1492">
        <v>0.2252941</v>
      </c>
      <c r="K1492">
        <v>0.2353267</v>
      </c>
      <c r="L1492" s="1">
        <v>0.2422752</v>
      </c>
      <c r="M1492" s="1">
        <v>0.24922369999999999</v>
      </c>
      <c r="N1492">
        <v>0.25925619999999999</v>
      </c>
      <c r="O1492">
        <v>0.20783760000000001</v>
      </c>
      <c r="P1492">
        <v>0.21787010000000001</v>
      </c>
      <c r="Q1492">
        <v>0.22481860000000001</v>
      </c>
      <c r="R1492">
        <v>0.2317671</v>
      </c>
      <c r="S1492">
        <v>0.24179970000000001</v>
      </c>
      <c r="T1492">
        <v>14</v>
      </c>
      <c r="U1492">
        <v>17</v>
      </c>
    </row>
    <row r="1493" spans="1:21">
      <c r="A1493" s="12" t="s">
        <v>47</v>
      </c>
      <c r="B1493" s="13">
        <v>18</v>
      </c>
      <c r="C1493" t="s">
        <v>38</v>
      </c>
      <c r="D1493" t="s">
        <v>35</v>
      </c>
      <c r="E1493" t="str">
        <f t="shared" si="23"/>
        <v>Average Event Day18Average Per DeviceAll</v>
      </c>
      <c r="F1493">
        <v>2.620946</v>
      </c>
      <c r="G1493">
        <v>2.605664</v>
      </c>
      <c r="H1493">
        <v>2.5305599999999999</v>
      </c>
      <c r="I1493">
        <v>85.359300000000005</v>
      </c>
      <c r="J1493">
        <v>-8.2863400000000004E-2</v>
      </c>
      <c r="K1493">
        <v>-4.2936099999999998E-2</v>
      </c>
      <c r="L1493" s="1">
        <v>-1.52826E-2</v>
      </c>
      <c r="M1493" s="1">
        <v>1.2370900000000001E-2</v>
      </c>
      <c r="N1493">
        <v>5.2298200000000003E-2</v>
      </c>
      <c r="O1493">
        <v>-0.15796740000000001</v>
      </c>
      <c r="P1493">
        <v>-0.1180401</v>
      </c>
      <c r="Q1493">
        <v>-9.0386599999999998E-2</v>
      </c>
      <c r="R1493">
        <v>-6.27331E-2</v>
      </c>
      <c r="S1493">
        <v>-2.2805800000000001E-2</v>
      </c>
      <c r="T1493">
        <v>14</v>
      </c>
      <c r="U1493">
        <v>17</v>
      </c>
    </row>
    <row r="1494" spans="1:21">
      <c r="A1494" s="12" t="s">
        <v>47</v>
      </c>
      <c r="B1494" s="13">
        <v>18</v>
      </c>
      <c r="C1494" t="s">
        <v>37</v>
      </c>
      <c r="D1494" t="s">
        <v>35</v>
      </c>
      <c r="E1494" t="str">
        <f t="shared" si="23"/>
        <v>Average Event Day18Average Per PremiseAll</v>
      </c>
      <c r="F1494">
        <v>2.9462549999999998</v>
      </c>
      <c r="G1494">
        <v>2.9293809999999998</v>
      </c>
      <c r="H1494">
        <v>2.8290440000000001</v>
      </c>
      <c r="I1494">
        <v>85.359300000000005</v>
      </c>
      <c r="J1494">
        <v>-9.4348199999999993E-2</v>
      </c>
      <c r="K1494">
        <v>-4.8575899999999998E-2</v>
      </c>
      <c r="L1494" s="1">
        <v>-1.68741E-2</v>
      </c>
      <c r="M1494" s="1">
        <v>1.4827699999999999E-2</v>
      </c>
      <c r="N1494">
        <v>6.0600099999999997E-2</v>
      </c>
      <c r="O1494">
        <v>-0.19468550000000001</v>
      </c>
      <c r="P1494">
        <v>-0.14891309999999999</v>
      </c>
      <c r="Q1494">
        <v>-0.1172113</v>
      </c>
      <c r="R1494">
        <v>-8.5509500000000002E-2</v>
      </c>
      <c r="S1494">
        <v>-3.97372E-2</v>
      </c>
      <c r="T1494">
        <v>14</v>
      </c>
      <c r="U1494">
        <v>17</v>
      </c>
    </row>
    <row r="1495" spans="1:21">
      <c r="A1495" s="12" t="s">
        <v>47</v>
      </c>
      <c r="B1495" s="13">
        <v>18</v>
      </c>
      <c r="C1495" t="s">
        <v>39</v>
      </c>
      <c r="D1495" t="s">
        <v>35</v>
      </c>
      <c r="E1495" t="str">
        <f t="shared" si="23"/>
        <v>Average Event Day18Average Per TonAll</v>
      </c>
      <c r="F1495">
        <v>0.73624780000000001</v>
      </c>
      <c r="G1495">
        <v>0.73669399999999996</v>
      </c>
      <c r="H1495">
        <v>0.71844600000000003</v>
      </c>
      <c r="I1495">
        <v>85.359300000000005</v>
      </c>
      <c r="J1495">
        <v>-1.8274499999999999E-2</v>
      </c>
      <c r="K1495">
        <v>-7.2141999999999996E-3</v>
      </c>
      <c r="L1495" s="1">
        <v>4.462E-4</v>
      </c>
      <c r="M1495" s="1">
        <v>8.1066000000000003E-3</v>
      </c>
      <c r="N1495">
        <v>1.9166900000000001E-2</v>
      </c>
      <c r="O1495">
        <v>-3.6522600000000002E-2</v>
      </c>
      <c r="P1495">
        <v>-2.54623E-2</v>
      </c>
      <c r="Q1495">
        <v>-1.7801899999999999E-2</v>
      </c>
      <c r="R1495">
        <v>-1.0141499999999999E-2</v>
      </c>
      <c r="S1495">
        <v>9.188E-4</v>
      </c>
      <c r="T1495">
        <v>14</v>
      </c>
      <c r="U1495">
        <v>17</v>
      </c>
    </row>
    <row r="1496" spans="1:21">
      <c r="A1496" s="12" t="s">
        <v>47</v>
      </c>
      <c r="B1496" s="13">
        <v>19</v>
      </c>
      <c r="C1496" t="s">
        <v>38</v>
      </c>
      <c r="D1496" t="s">
        <v>35</v>
      </c>
      <c r="E1496" t="str">
        <f t="shared" si="23"/>
        <v>Average Event Day19Average Per DeviceAll</v>
      </c>
      <c r="F1496">
        <v>2.8412899999999999</v>
      </c>
      <c r="G1496">
        <v>2.5199440000000002</v>
      </c>
      <c r="H1496">
        <v>2.447311</v>
      </c>
      <c r="I1496">
        <v>81.991699999999994</v>
      </c>
      <c r="J1496">
        <v>-0.38877620000000002</v>
      </c>
      <c r="K1496">
        <v>-0.34893800000000003</v>
      </c>
      <c r="L1496" s="1">
        <v>-0.32134629999999997</v>
      </c>
      <c r="M1496" s="1">
        <v>-0.29375449999999997</v>
      </c>
      <c r="N1496">
        <v>-0.25391639999999999</v>
      </c>
      <c r="O1496">
        <v>-0.46140949999999997</v>
      </c>
      <c r="P1496">
        <v>-0.42157129999999998</v>
      </c>
      <c r="Q1496">
        <v>-0.39397949999999998</v>
      </c>
      <c r="R1496">
        <v>-0.36638779999999999</v>
      </c>
      <c r="S1496">
        <v>-0.3265496</v>
      </c>
      <c r="T1496">
        <v>14</v>
      </c>
      <c r="U1496">
        <v>17</v>
      </c>
    </row>
    <row r="1497" spans="1:21">
      <c r="A1497" s="12" t="s">
        <v>47</v>
      </c>
      <c r="B1497" s="13">
        <v>19</v>
      </c>
      <c r="C1497" t="s">
        <v>37</v>
      </c>
      <c r="D1497" t="s">
        <v>35</v>
      </c>
      <c r="E1497" t="str">
        <f t="shared" si="23"/>
        <v>Average Event Day19Average Per PremiseAll</v>
      </c>
      <c r="F1497">
        <v>3.1973980000000002</v>
      </c>
      <c r="G1497">
        <v>2.840821</v>
      </c>
      <c r="H1497">
        <v>2.7435170000000002</v>
      </c>
      <c r="I1497">
        <v>81.991699999999994</v>
      </c>
      <c r="J1497">
        <v>-0.4345637</v>
      </c>
      <c r="K1497">
        <v>-0.38848870000000002</v>
      </c>
      <c r="L1497" s="1">
        <v>-0.35657739999999999</v>
      </c>
      <c r="M1497" s="1">
        <v>-0.32466610000000001</v>
      </c>
      <c r="N1497">
        <v>-0.27859109999999998</v>
      </c>
      <c r="O1497">
        <v>-0.53186750000000005</v>
      </c>
      <c r="P1497">
        <v>-0.48579260000000002</v>
      </c>
      <c r="Q1497">
        <v>-0.45388129999999999</v>
      </c>
      <c r="R1497">
        <v>-0.42196990000000001</v>
      </c>
      <c r="S1497">
        <v>-0.37589499999999998</v>
      </c>
      <c r="T1497">
        <v>14</v>
      </c>
      <c r="U1497">
        <v>17</v>
      </c>
    </row>
    <row r="1498" spans="1:21">
      <c r="A1498" s="12" t="s">
        <v>47</v>
      </c>
      <c r="B1498" s="13">
        <v>19</v>
      </c>
      <c r="C1498" t="s">
        <v>39</v>
      </c>
      <c r="D1498" t="s">
        <v>35</v>
      </c>
      <c r="E1498" t="str">
        <f t="shared" si="23"/>
        <v>Average Event Day19Average Per TonAll</v>
      </c>
      <c r="F1498">
        <v>0.79900839999999995</v>
      </c>
      <c r="G1498">
        <v>0.71246549999999997</v>
      </c>
      <c r="H1498">
        <v>0.69481749999999998</v>
      </c>
      <c r="I1498">
        <v>81.991699999999994</v>
      </c>
      <c r="J1498">
        <v>-0.1051829</v>
      </c>
      <c r="K1498">
        <v>-9.4170199999999996E-2</v>
      </c>
      <c r="L1498" s="1">
        <v>-8.6542900000000006E-2</v>
      </c>
      <c r="M1498" s="1">
        <v>-7.8915600000000002E-2</v>
      </c>
      <c r="N1498">
        <v>-6.7902900000000002E-2</v>
      </c>
      <c r="O1498">
        <v>-0.12283090000000001</v>
      </c>
      <c r="P1498">
        <v>-0.11181820000000001</v>
      </c>
      <c r="Q1498">
        <v>-0.1041909</v>
      </c>
      <c r="R1498">
        <v>-9.6563499999999997E-2</v>
      </c>
      <c r="S1498">
        <v>-8.5550899999999999E-2</v>
      </c>
      <c r="T1498">
        <v>14</v>
      </c>
      <c r="U1498">
        <v>17</v>
      </c>
    </row>
    <row r="1499" spans="1:21">
      <c r="A1499" s="12" t="s">
        <v>47</v>
      </c>
      <c r="B1499" s="13">
        <v>20</v>
      </c>
      <c r="C1499" t="s">
        <v>38</v>
      </c>
      <c r="D1499" t="s">
        <v>35</v>
      </c>
      <c r="E1499" t="str">
        <f t="shared" si="23"/>
        <v>Average Event Day20Average Per DeviceAll</v>
      </c>
      <c r="F1499">
        <v>2.6674720000000001</v>
      </c>
      <c r="G1499">
        <v>2.3652739999999999</v>
      </c>
      <c r="H1499">
        <v>2.2970989999999998</v>
      </c>
      <c r="I1499">
        <v>79.084500000000006</v>
      </c>
      <c r="J1499">
        <v>-0.36552899999999999</v>
      </c>
      <c r="K1499">
        <v>-0.32811210000000002</v>
      </c>
      <c r="L1499" s="1">
        <v>-0.3021972</v>
      </c>
      <c r="M1499" s="1">
        <v>-0.27628239999999998</v>
      </c>
      <c r="N1499">
        <v>-0.23886540000000001</v>
      </c>
      <c r="O1499">
        <v>-0.43370409999999998</v>
      </c>
      <c r="P1499">
        <v>-0.3962871</v>
      </c>
      <c r="Q1499">
        <v>-0.37037229999999999</v>
      </c>
      <c r="R1499">
        <v>-0.34445740000000002</v>
      </c>
      <c r="S1499">
        <v>-0.30704049999999999</v>
      </c>
      <c r="T1499">
        <v>14</v>
      </c>
      <c r="U1499">
        <v>17</v>
      </c>
    </row>
    <row r="1500" spans="1:21">
      <c r="A1500" s="12" t="s">
        <v>47</v>
      </c>
      <c r="B1500" s="13">
        <v>20</v>
      </c>
      <c r="C1500" t="s">
        <v>37</v>
      </c>
      <c r="D1500" t="s">
        <v>35</v>
      </c>
      <c r="E1500" t="str">
        <f t="shared" si="23"/>
        <v>Average Event Day20Average Per PremiseAll</v>
      </c>
      <c r="F1500">
        <v>3.001827</v>
      </c>
      <c r="G1500">
        <v>2.67869</v>
      </c>
      <c r="H1500">
        <v>2.5869390000000001</v>
      </c>
      <c r="I1500">
        <v>79.084500000000006</v>
      </c>
      <c r="J1500">
        <v>-0.39629419999999999</v>
      </c>
      <c r="K1500">
        <v>-0.3530722</v>
      </c>
      <c r="L1500" s="1">
        <v>-0.3231368</v>
      </c>
      <c r="M1500" s="1">
        <v>-0.2932014</v>
      </c>
      <c r="N1500">
        <v>-0.24997949999999999</v>
      </c>
      <c r="O1500">
        <v>-0.4880448</v>
      </c>
      <c r="P1500">
        <v>-0.44482280000000002</v>
      </c>
      <c r="Q1500">
        <v>-0.41488740000000002</v>
      </c>
      <c r="R1500">
        <v>-0.38495200000000002</v>
      </c>
      <c r="S1500">
        <v>-0.34173009999999998</v>
      </c>
      <c r="T1500">
        <v>14</v>
      </c>
      <c r="U1500">
        <v>17</v>
      </c>
    </row>
    <row r="1501" spans="1:21">
      <c r="A1501" s="12" t="s">
        <v>47</v>
      </c>
      <c r="B1501" s="13">
        <v>20</v>
      </c>
      <c r="C1501" t="s">
        <v>39</v>
      </c>
      <c r="D1501" t="s">
        <v>35</v>
      </c>
      <c r="E1501" t="str">
        <f t="shared" si="23"/>
        <v>Average Event Day20Average Per TonAll</v>
      </c>
      <c r="F1501">
        <v>0.75333819999999996</v>
      </c>
      <c r="G1501">
        <v>0.66735549999999999</v>
      </c>
      <c r="H1501">
        <v>0.65082490000000004</v>
      </c>
      <c r="I1501">
        <v>79.084500000000006</v>
      </c>
      <c r="J1501">
        <v>-0.10358580000000001</v>
      </c>
      <c r="K1501">
        <v>-9.3185699999999996E-2</v>
      </c>
      <c r="L1501" s="1">
        <v>-8.5982699999999995E-2</v>
      </c>
      <c r="M1501" s="1">
        <v>-7.8779600000000005E-2</v>
      </c>
      <c r="N1501">
        <v>-6.8379599999999999E-2</v>
      </c>
      <c r="O1501">
        <v>-0.1201163</v>
      </c>
      <c r="P1501">
        <v>-0.1097163</v>
      </c>
      <c r="Q1501">
        <v>-0.1025133</v>
      </c>
      <c r="R1501">
        <v>-9.5310199999999998E-2</v>
      </c>
      <c r="S1501">
        <v>-8.4910200000000005E-2</v>
      </c>
      <c r="T1501">
        <v>14</v>
      </c>
      <c r="U1501">
        <v>17</v>
      </c>
    </row>
    <row r="1502" spans="1:21">
      <c r="A1502" s="12" t="s">
        <v>47</v>
      </c>
      <c r="B1502" s="13">
        <v>21</v>
      </c>
      <c r="C1502" t="s">
        <v>38</v>
      </c>
      <c r="D1502" t="s">
        <v>35</v>
      </c>
      <c r="E1502" t="str">
        <f t="shared" si="23"/>
        <v>Average Event Day21Average Per DeviceAll</v>
      </c>
      <c r="F1502">
        <v>2.4681120000000001</v>
      </c>
      <c r="G1502">
        <v>2.2652670000000001</v>
      </c>
      <c r="H1502">
        <v>2.1999740000000001</v>
      </c>
      <c r="I1502">
        <v>77.472899999999996</v>
      </c>
      <c r="J1502">
        <v>-0.26242890000000002</v>
      </c>
      <c r="K1502">
        <v>-0.2272267</v>
      </c>
      <c r="L1502" s="1">
        <v>-0.20284579999999999</v>
      </c>
      <c r="M1502" s="1">
        <v>-0.17846490000000001</v>
      </c>
      <c r="N1502">
        <v>-0.14326269999999999</v>
      </c>
      <c r="O1502">
        <v>-0.3277215</v>
      </c>
      <c r="P1502">
        <v>-0.29251929999999998</v>
      </c>
      <c r="Q1502">
        <v>-0.2681384</v>
      </c>
      <c r="R1502">
        <v>-0.24375749999999999</v>
      </c>
      <c r="S1502">
        <v>-0.2085553</v>
      </c>
      <c r="T1502">
        <v>14</v>
      </c>
      <c r="U1502">
        <v>17</v>
      </c>
    </row>
    <row r="1503" spans="1:21">
      <c r="A1503" s="12" t="s">
        <v>47</v>
      </c>
      <c r="B1503" s="13">
        <v>21</v>
      </c>
      <c r="C1503" t="s">
        <v>37</v>
      </c>
      <c r="D1503" t="s">
        <v>35</v>
      </c>
      <c r="E1503" t="str">
        <f t="shared" si="23"/>
        <v>Average Event Day21Average Per PremiseAll</v>
      </c>
      <c r="F1503">
        <v>2.787731</v>
      </c>
      <c r="G1503">
        <v>2.5674730000000001</v>
      </c>
      <c r="H1503">
        <v>2.4795319999999998</v>
      </c>
      <c r="I1503">
        <v>77.472899999999996</v>
      </c>
      <c r="J1503">
        <v>-0.28891889999999998</v>
      </c>
      <c r="K1503">
        <v>-0.24835360000000001</v>
      </c>
      <c r="L1503" s="1">
        <v>-0.22025819999999999</v>
      </c>
      <c r="M1503" s="1">
        <v>-0.1921629</v>
      </c>
      <c r="N1503">
        <v>-0.1515976</v>
      </c>
      <c r="O1503">
        <v>-0.37686009999999998</v>
      </c>
      <c r="P1503">
        <v>-0.3362948</v>
      </c>
      <c r="Q1503">
        <v>-0.30819940000000001</v>
      </c>
      <c r="R1503">
        <v>-0.28010400000000002</v>
      </c>
      <c r="S1503">
        <v>-0.23953869999999999</v>
      </c>
      <c r="T1503">
        <v>14</v>
      </c>
      <c r="U1503">
        <v>17</v>
      </c>
    </row>
    <row r="1504" spans="1:21">
      <c r="A1504" s="12" t="s">
        <v>47</v>
      </c>
      <c r="B1504" s="13">
        <v>21</v>
      </c>
      <c r="C1504" t="s">
        <v>39</v>
      </c>
      <c r="D1504" t="s">
        <v>35</v>
      </c>
      <c r="E1504" t="str">
        <f t="shared" si="23"/>
        <v>Average Event Day21Average Per TonAll</v>
      </c>
      <c r="F1504">
        <v>0.69701179999999996</v>
      </c>
      <c r="G1504">
        <v>0.63969450000000005</v>
      </c>
      <c r="H1504">
        <v>0.62384910000000005</v>
      </c>
      <c r="I1504">
        <v>77.472899999999996</v>
      </c>
      <c r="J1504">
        <v>-7.3831499999999994E-2</v>
      </c>
      <c r="K1504">
        <v>-6.4074800000000001E-2</v>
      </c>
      <c r="L1504" s="1">
        <v>-5.7317300000000002E-2</v>
      </c>
      <c r="M1504" s="1">
        <v>-5.0559800000000002E-2</v>
      </c>
      <c r="N1504">
        <v>-4.0803100000000002E-2</v>
      </c>
      <c r="O1504">
        <v>-8.9676900000000004E-2</v>
      </c>
      <c r="P1504">
        <v>-7.9920199999999997E-2</v>
      </c>
      <c r="Q1504">
        <v>-7.3162699999999997E-2</v>
      </c>
      <c r="R1504">
        <v>-6.64053E-2</v>
      </c>
      <c r="S1504">
        <v>-5.66486E-2</v>
      </c>
      <c r="T1504">
        <v>14</v>
      </c>
      <c r="U1504">
        <v>17</v>
      </c>
    </row>
    <row r="1505" spans="1:21">
      <c r="A1505" s="12" t="s">
        <v>47</v>
      </c>
      <c r="B1505" s="13">
        <v>22</v>
      </c>
      <c r="C1505" t="s">
        <v>38</v>
      </c>
      <c r="D1505" t="s">
        <v>35</v>
      </c>
      <c r="E1505" t="str">
        <f t="shared" si="23"/>
        <v>Average Event Day22Average Per DeviceAll</v>
      </c>
      <c r="F1505">
        <v>2.1534399999999998</v>
      </c>
      <c r="G1505">
        <v>2.0190619999999999</v>
      </c>
      <c r="H1505">
        <v>1.960866</v>
      </c>
      <c r="I1505">
        <v>76.057199999999995</v>
      </c>
      <c r="J1505">
        <v>-0.18917639999999999</v>
      </c>
      <c r="K1505">
        <v>-0.1568012</v>
      </c>
      <c r="L1505" s="1">
        <v>-0.1343782</v>
      </c>
      <c r="M1505" s="1">
        <v>-0.1119552</v>
      </c>
      <c r="N1505">
        <v>-7.9579999999999998E-2</v>
      </c>
      <c r="O1505">
        <v>-0.2473726</v>
      </c>
      <c r="P1505">
        <v>-0.21499740000000001</v>
      </c>
      <c r="Q1505">
        <v>-0.19257440000000001</v>
      </c>
      <c r="R1505">
        <v>-0.17015140000000001</v>
      </c>
      <c r="S1505">
        <v>-0.13777619999999999</v>
      </c>
      <c r="T1505">
        <v>14</v>
      </c>
      <c r="U1505">
        <v>17</v>
      </c>
    </row>
    <row r="1506" spans="1:21">
      <c r="A1506" s="12" t="s">
        <v>47</v>
      </c>
      <c r="B1506" s="13">
        <v>22</v>
      </c>
      <c r="C1506" t="s">
        <v>37</v>
      </c>
      <c r="D1506" t="s">
        <v>35</v>
      </c>
      <c r="E1506" t="str">
        <f t="shared" si="23"/>
        <v>Average Event Day22Average Per PremiseAll</v>
      </c>
      <c r="F1506">
        <v>2.4499520000000001</v>
      </c>
      <c r="G1506">
        <v>2.3027579999999999</v>
      </c>
      <c r="H1506">
        <v>2.223884</v>
      </c>
      <c r="I1506">
        <v>76.057199999999995</v>
      </c>
      <c r="J1506">
        <v>-0.2111354</v>
      </c>
      <c r="K1506">
        <v>-0.17335809999999999</v>
      </c>
      <c r="L1506" s="1">
        <v>-0.14719370000000001</v>
      </c>
      <c r="M1506" s="1">
        <v>-0.1210292</v>
      </c>
      <c r="N1506">
        <v>-8.3252000000000007E-2</v>
      </c>
      <c r="O1506">
        <v>-0.29000949999999998</v>
      </c>
      <c r="P1506">
        <v>-0.25223220000000002</v>
      </c>
      <c r="Q1506">
        <v>-0.22606780000000001</v>
      </c>
      <c r="R1506">
        <v>-0.19990340000000001</v>
      </c>
      <c r="S1506">
        <v>-0.1621261</v>
      </c>
      <c r="T1506">
        <v>14</v>
      </c>
      <c r="U1506">
        <v>17</v>
      </c>
    </row>
    <row r="1507" spans="1:21">
      <c r="A1507" s="12" t="s">
        <v>47</v>
      </c>
      <c r="B1507" s="13">
        <v>22</v>
      </c>
      <c r="C1507" t="s">
        <v>39</v>
      </c>
      <c r="D1507" t="s">
        <v>35</v>
      </c>
      <c r="E1507" t="str">
        <f t="shared" si="23"/>
        <v>Average Event Day22Average Per TonAll</v>
      </c>
      <c r="F1507">
        <v>0.6083885</v>
      </c>
      <c r="G1507">
        <v>0.56992120000000002</v>
      </c>
      <c r="H1507">
        <v>0.55580410000000002</v>
      </c>
      <c r="I1507">
        <v>76.057199999999995</v>
      </c>
      <c r="J1507">
        <v>-5.3640899999999998E-2</v>
      </c>
      <c r="K1507">
        <v>-4.4676199999999999E-2</v>
      </c>
      <c r="L1507" s="1">
        <v>-3.8467300000000003E-2</v>
      </c>
      <c r="M1507" s="1">
        <v>-3.2258500000000002E-2</v>
      </c>
      <c r="N1507">
        <v>-2.32938E-2</v>
      </c>
      <c r="O1507">
        <v>-6.7757999999999999E-2</v>
      </c>
      <c r="P1507">
        <v>-5.8793400000000003E-2</v>
      </c>
      <c r="Q1507">
        <v>-5.2584499999999999E-2</v>
      </c>
      <c r="R1507">
        <v>-4.6375600000000003E-2</v>
      </c>
      <c r="S1507">
        <v>-3.7410899999999997E-2</v>
      </c>
      <c r="T1507">
        <v>14</v>
      </c>
      <c r="U1507">
        <v>17</v>
      </c>
    </row>
    <row r="1508" spans="1:21">
      <c r="A1508" s="12" t="s">
        <v>47</v>
      </c>
      <c r="B1508" s="13">
        <v>23</v>
      </c>
      <c r="C1508" t="s">
        <v>38</v>
      </c>
      <c r="D1508" t="s">
        <v>35</v>
      </c>
      <c r="E1508" t="str">
        <f t="shared" si="23"/>
        <v>Average Event Day23Average Per DeviceAll</v>
      </c>
      <c r="F1508">
        <v>1.7790539999999999</v>
      </c>
      <c r="G1508">
        <v>1.68604</v>
      </c>
      <c r="H1508">
        <v>1.6374420000000001</v>
      </c>
      <c r="I1508">
        <v>74.882900000000006</v>
      </c>
      <c r="J1508">
        <v>-0.1423741</v>
      </c>
      <c r="K1508">
        <v>-0.1132118</v>
      </c>
      <c r="L1508" s="1">
        <v>-9.3014100000000002E-2</v>
      </c>
      <c r="M1508" s="1">
        <v>-7.2816400000000003E-2</v>
      </c>
      <c r="N1508">
        <v>-4.3654199999999997E-2</v>
      </c>
      <c r="O1508">
        <v>-0.19097140000000001</v>
      </c>
      <c r="P1508">
        <v>-0.16180910000000001</v>
      </c>
      <c r="Q1508">
        <v>-0.1416115</v>
      </c>
      <c r="R1508">
        <v>-0.1214138</v>
      </c>
      <c r="S1508">
        <v>-9.22515E-2</v>
      </c>
      <c r="T1508">
        <v>14</v>
      </c>
      <c r="U1508">
        <v>17</v>
      </c>
    </row>
    <row r="1509" spans="1:21">
      <c r="A1509" s="12" t="s">
        <v>47</v>
      </c>
      <c r="B1509" s="13">
        <v>23</v>
      </c>
      <c r="C1509" t="s">
        <v>37</v>
      </c>
      <c r="D1509" t="s">
        <v>35</v>
      </c>
      <c r="E1509" t="str">
        <f t="shared" si="23"/>
        <v>Average Event Day23Average Per PremiseAll</v>
      </c>
      <c r="F1509">
        <v>2.029293</v>
      </c>
      <c r="G1509">
        <v>1.9217869999999999</v>
      </c>
      <c r="H1509">
        <v>1.8559619999999999</v>
      </c>
      <c r="I1509">
        <v>74.882900000000006</v>
      </c>
      <c r="J1509">
        <v>-0.1648289</v>
      </c>
      <c r="K1509">
        <v>-0.13096179999999999</v>
      </c>
      <c r="L1509" s="1">
        <v>-0.10750560000000001</v>
      </c>
      <c r="M1509" s="1">
        <v>-8.4049299999999993E-2</v>
      </c>
      <c r="N1509">
        <v>-5.0182200000000003E-2</v>
      </c>
      <c r="O1509">
        <v>-0.230654</v>
      </c>
      <c r="P1509">
        <v>-0.19678689999999999</v>
      </c>
      <c r="Q1509">
        <v>-0.1733307</v>
      </c>
      <c r="R1509">
        <v>-0.14987439999999999</v>
      </c>
      <c r="S1509">
        <v>-0.11600729999999999</v>
      </c>
      <c r="T1509">
        <v>14</v>
      </c>
      <c r="U1509">
        <v>17</v>
      </c>
    </row>
    <row r="1510" spans="1:21">
      <c r="A1510" s="12" t="s">
        <v>47</v>
      </c>
      <c r="B1510" s="13">
        <v>23</v>
      </c>
      <c r="C1510" t="s">
        <v>39</v>
      </c>
      <c r="D1510" t="s">
        <v>35</v>
      </c>
      <c r="E1510" t="str">
        <f t="shared" si="23"/>
        <v>Average Event Day23Average Per TonAll</v>
      </c>
      <c r="F1510">
        <v>0.50348499999999996</v>
      </c>
      <c r="G1510">
        <v>0.47505209999999998</v>
      </c>
      <c r="H1510">
        <v>0.463285</v>
      </c>
      <c r="I1510">
        <v>74.882900000000006</v>
      </c>
      <c r="J1510">
        <v>-4.2056099999999999E-2</v>
      </c>
      <c r="K1510">
        <v>-3.40074E-2</v>
      </c>
      <c r="L1510" s="1">
        <v>-2.8432800000000001E-2</v>
      </c>
      <c r="M1510" s="1">
        <v>-2.2858300000000002E-2</v>
      </c>
      <c r="N1510">
        <v>-1.48095E-2</v>
      </c>
      <c r="O1510">
        <v>-5.3823299999999998E-2</v>
      </c>
      <c r="P1510">
        <v>-4.5774599999999999E-2</v>
      </c>
      <c r="Q1510">
        <v>-4.02E-2</v>
      </c>
      <c r="R1510">
        <v>-3.4625400000000001E-2</v>
      </c>
      <c r="S1510">
        <v>-2.6576700000000002E-2</v>
      </c>
      <c r="T1510">
        <v>14</v>
      </c>
      <c r="U1510">
        <v>17</v>
      </c>
    </row>
    <row r="1511" spans="1:21">
      <c r="A1511" s="12" t="s">
        <v>47</v>
      </c>
      <c r="B1511" s="13">
        <v>24</v>
      </c>
      <c r="C1511" t="s">
        <v>38</v>
      </c>
      <c r="D1511" t="s">
        <v>35</v>
      </c>
      <c r="E1511" t="str">
        <f t="shared" si="23"/>
        <v>Average Event Day24Average Per DeviceAll</v>
      </c>
      <c r="F1511">
        <v>1.3952789999999999</v>
      </c>
      <c r="G1511">
        <v>1.355116</v>
      </c>
      <c r="H1511">
        <v>1.316057</v>
      </c>
      <c r="I1511">
        <v>73.530900000000003</v>
      </c>
      <c r="J1511">
        <v>-8.2994700000000005E-2</v>
      </c>
      <c r="K1511">
        <v>-5.7689799999999999E-2</v>
      </c>
      <c r="L1511" s="1">
        <v>-4.01638E-2</v>
      </c>
      <c r="M1511" s="1">
        <v>-2.26377E-2</v>
      </c>
      <c r="N1511">
        <v>2.6670999999999999E-3</v>
      </c>
      <c r="O1511">
        <v>-0.1220537</v>
      </c>
      <c r="P1511">
        <v>-9.6748899999999999E-2</v>
      </c>
      <c r="Q1511">
        <v>-7.9222799999999996E-2</v>
      </c>
      <c r="R1511">
        <v>-6.16967E-2</v>
      </c>
      <c r="S1511">
        <v>-3.6391899999999998E-2</v>
      </c>
      <c r="T1511">
        <v>14</v>
      </c>
      <c r="U1511">
        <v>17</v>
      </c>
    </row>
    <row r="1512" spans="1:21">
      <c r="A1512" s="12" t="s">
        <v>47</v>
      </c>
      <c r="B1512" s="13">
        <v>24</v>
      </c>
      <c r="C1512" t="s">
        <v>37</v>
      </c>
      <c r="D1512" t="s">
        <v>35</v>
      </c>
      <c r="E1512" t="str">
        <f t="shared" si="23"/>
        <v>Average Event Day24Average Per PremiseAll</v>
      </c>
      <c r="F1512">
        <v>1.5967690000000001</v>
      </c>
      <c r="G1512">
        <v>1.5531489999999999</v>
      </c>
      <c r="H1512">
        <v>1.499951</v>
      </c>
      <c r="I1512">
        <v>73.530900000000003</v>
      </c>
      <c r="J1512">
        <v>-9.3734399999999996E-2</v>
      </c>
      <c r="K1512">
        <v>-6.41264E-2</v>
      </c>
      <c r="L1512" s="1">
        <v>-4.3619999999999999E-2</v>
      </c>
      <c r="M1512" s="1">
        <v>-2.3113600000000002E-2</v>
      </c>
      <c r="N1512">
        <v>6.4944E-3</v>
      </c>
      <c r="O1512">
        <v>-0.14693290000000001</v>
      </c>
      <c r="P1512">
        <v>-0.117325</v>
      </c>
      <c r="Q1512">
        <v>-9.6818600000000005E-2</v>
      </c>
      <c r="R1512">
        <v>-7.6312199999999997E-2</v>
      </c>
      <c r="S1512">
        <v>-4.6704200000000001E-2</v>
      </c>
      <c r="T1512">
        <v>14</v>
      </c>
      <c r="U1512">
        <v>17</v>
      </c>
    </row>
    <row r="1513" spans="1:21">
      <c r="A1513" s="12" t="s">
        <v>47</v>
      </c>
      <c r="B1513" s="13">
        <v>24</v>
      </c>
      <c r="C1513" t="s">
        <v>39</v>
      </c>
      <c r="D1513" t="s">
        <v>35</v>
      </c>
      <c r="E1513" t="str">
        <f t="shared" si="23"/>
        <v>Average Event Day24Average Per TonAll</v>
      </c>
      <c r="F1513">
        <v>0.3933024</v>
      </c>
      <c r="G1513">
        <v>0.3830305</v>
      </c>
      <c r="H1513">
        <v>0.37354270000000001</v>
      </c>
      <c r="I1513">
        <v>73.530900000000003</v>
      </c>
      <c r="J1513">
        <v>-2.2185400000000001E-2</v>
      </c>
      <c r="K1513">
        <v>-1.51468E-2</v>
      </c>
      <c r="L1513" s="1">
        <v>-1.0272E-2</v>
      </c>
      <c r="M1513" s="1">
        <v>-5.3971000000000002E-3</v>
      </c>
      <c r="N1513">
        <v>1.6414000000000001E-3</v>
      </c>
      <c r="O1513">
        <v>-3.1673100000000003E-2</v>
      </c>
      <c r="P1513">
        <v>-2.46346E-2</v>
      </c>
      <c r="Q1513">
        <v>-1.9759700000000002E-2</v>
      </c>
      <c r="R1513">
        <v>-1.48849E-2</v>
      </c>
      <c r="S1513">
        <v>-7.8463999999999999E-3</v>
      </c>
      <c r="T1513">
        <v>14</v>
      </c>
      <c r="U1513">
        <v>17</v>
      </c>
    </row>
    <row r="1514" spans="1:21">
      <c r="A1514" s="12"/>
      <c r="B1514" s="13"/>
      <c r="E1514"/>
      <c r="L1514" s="1"/>
      <c r="M1514" s="1"/>
    </row>
    <row r="1515" spans="1:21">
      <c r="A1515" s="12"/>
      <c r="B1515" s="13"/>
      <c r="E1515"/>
      <c r="L1515" s="1"/>
      <c r="M1515" s="1"/>
    </row>
    <row r="1516" spans="1:21">
      <c r="A1516" s="12"/>
      <c r="B1516" s="13"/>
      <c r="E1516"/>
      <c r="L1516" s="1"/>
      <c r="M1516" s="1"/>
    </row>
    <row r="1517" spans="1:21">
      <c r="A1517" s="12"/>
      <c r="B1517" s="13"/>
      <c r="E1517"/>
      <c r="L1517" s="1"/>
      <c r="M1517" s="1"/>
    </row>
    <row r="1518" spans="1:21">
      <c r="A1518" s="12"/>
      <c r="B1518" s="13"/>
      <c r="E1518"/>
      <c r="L1518" s="1"/>
      <c r="M1518" s="1"/>
    </row>
    <row r="1519" spans="1:21">
      <c r="A1519" s="12"/>
      <c r="B1519" s="13"/>
      <c r="E1519"/>
      <c r="L1519" s="1"/>
      <c r="M1519" s="1"/>
    </row>
    <row r="1520" spans="1:21">
      <c r="A1520" s="12"/>
      <c r="B1520" s="13"/>
      <c r="E1520"/>
      <c r="L1520" s="1"/>
      <c r="M1520" s="1"/>
    </row>
    <row r="1521" spans="1:13">
      <c r="A1521" s="12"/>
      <c r="B1521" s="13"/>
      <c r="E1521"/>
      <c r="L1521" s="1"/>
      <c r="M1521" s="1"/>
    </row>
    <row r="1522" spans="1:13">
      <c r="A1522" s="12"/>
      <c r="B1522" s="13"/>
      <c r="E1522"/>
      <c r="L1522" s="1"/>
      <c r="M1522" s="1"/>
    </row>
    <row r="1523" spans="1:13">
      <c r="A1523" s="12"/>
      <c r="B1523" s="13"/>
      <c r="E1523"/>
      <c r="L1523" s="1"/>
      <c r="M1523" s="1"/>
    </row>
    <row r="1524" spans="1:13">
      <c r="A1524" s="12"/>
      <c r="B1524" s="13"/>
      <c r="E1524"/>
      <c r="L1524" s="1"/>
      <c r="M1524" s="1"/>
    </row>
    <row r="1525" spans="1:13">
      <c r="A1525" s="12"/>
      <c r="B1525" s="13"/>
      <c r="E1525"/>
      <c r="L1525" s="1"/>
      <c r="M1525" s="1"/>
    </row>
    <row r="1526" spans="1:13">
      <c r="A1526" s="12"/>
      <c r="B1526" s="13"/>
      <c r="E1526"/>
      <c r="L1526" s="1"/>
      <c r="M1526" s="1"/>
    </row>
    <row r="1527" spans="1:13">
      <c r="A1527" s="12"/>
      <c r="B1527" s="13"/>
      <c r="E1527"/>
      <c r="L1527" s="1"/>
      <c r="M1527" s="1"/>
    </row>
    <row r="1528" spans="1:13">
      <c r="A1528" s="12"/>
      <c r="B1528" s="13"/>
      <c r="E1528"/>
      <c r="L1528" s="1"/>
      <c r="M1528" s="1"/>
    </row>
    <row r="1529" spans="1:13">
      <c r="A1529" s="12"/>
      <c r="B1529" s="13"/>
      <c r="E1529"/>
      <c r="L1529" s="1"/>
      <c r="M1529" s="1"/>
    </row>
    <row r="1530" spans="1:13">
      <c r="A1530" s="12"/>
      <c r="B1530" s="13"/>
      <c r="E1530"/>
      <c r="L1530" s="1"/>
      <c r="M1530" s="1"/>
    </row>
    <row r="1531" spans="1:13">
      <c r="A1531" s="12"/>
      <c r="B1531" s="13"/>
      <c r="E1531"/>
      <c r="L1531" s="1"/>
      <c r="M1531" s="1"/>
    </row>
    <row r="1532" spans="1:13">
      <c r="A1532" s="12"/>
      <c r="B1532" s="13"/>
      <c r="E1532"/>
      <c r="L1532" s="1"/>
      <c r="M1532" s="1"/>
    </row>
    <row r="1533" spans="1:13">
      <c r="A1533" s="12"/>
      <c r="B1533" s="13"/>
      <c r="E1533"/>
      <c r="L1533" s="1"/>
      <c r="M1533" s="1"/>
    </row>
    <row r="1534" spans="1:13">
      <c r="A1534" s="12"/>
      <c r="B1534" s="13"/>
      <c r="E1534"/>
      <c r="L1534" s="1"/>
      <c r="M1534" s="1"/>
    </row>
    <row r="1535" spans="1:13">
      <c r="A1535" s="12"/>
      <c r="B1535" s="13"/>
      <c r="E1535"/>
      <c r="L1535" s="1"/>
      <c r="M1535" s="1"/>
    </row>
    <row r="1536" spans="1:13">
      <c r="A1536" s="12"/>
      <c r="B1536" s="13"/>
      <c r="E1536"/>
      <c r="L1536" s="1"/>
      <c r="M1536" s="1"/>
    </row>
    <row r="1537" spans="1:13">
      <c r="A1537" s="12"/>
      <c r="B1537" s="13"/>
      <c r="E1537"/>
      <c r="L1537" s="1"/>
      <c r="M1537" s="1"/>
    </row>
    <row r="1538" spans="1:13">
      <c r="A1538" s="12"/>
      <c r="B1538" s="13"/>
      <c r="E1538"/>
      <c r="L1538" s="1"/>
      <c r="M1538" s="1"/>
    </row>
    <row r="1539" spans="1:13">
      <c r="A1539" s="12"/>
      <c r="B1539" s="13"/>
      <c r="E1539"/>
      <c r="L1539" s="1"/>
      <c r="M1539" s="1"/>
    </row>
    <row r="1540" spans="1:13">
      <c r="A1540" s="12"/>
      <c r="B1540" s="13"/>
      <c r="E1540"/>
      <c r="L1540" s="1"/>
      <c r="M1540" s="1"/>
    </row>
    <row r="1541" spans="1:13">
      <c r="A1541" s="12"/>
      <c r="B1541" s="13"/>
      <c r="E1541"/>
      <c r="L1541" s="1"/>
      <c r="M1541" s="1"/>
    </row>
    <row r="1542" spans="1:13">
      <c r="A1542" s="12"/>
      <c r="B1542" s="13"/>
      <c r="E1542"/>
      <c r="L1542" s="1"/>
      <c r="M1542" s="1"/>
    </row>
    <row r="1543" spans="1:13">
      <c r="A1543" s="12"/>
      <c r="B1543" s="13"/>
      <c r="E1543"/>
      <c r="L1543" s="1"/>
      <c r="M1543" s="1"/>
    </row>
    <row r="1544" spans="1:13">
      <c r="A1544" s="12"/>
      <c r="B1544" s="13"/>
      <c r="E1544"/>
      <c r="L1544" s="1"/>
      <c r="M1544" s="1"/>
    </row>
    <row r="1545" spans="1:13">
      <c r="A1545" s="12"/>
      <c r="B1545" s="13"/>
      <c r="E1545"/>
      <c r="L1545" s="1"/>
      <c r="M1545" s="1"/>
    </row>
    <row r="1546" spans="1:13">
      <c r="A1546" s="12"/>
      <c r="B1546" s="13"/>
      <c r="E1546"/>
      <c r="L1546" s="1"/>
      <c r="M1546" s="1"/>
    </row>
    <row r="1547" spans="1:13">
      <c r="A1547" s="12"/>
      <c r="B1547" s="13"/>
      <c r="E1547"/>
      <c r="L1547" s="1"/>
      <c r="M1547" s="1"/>
    </row>
    <row r="1548" spans="1:13">
      <c r="A1548" s="12"/>
      <c r="B1548" s="13"/>
      <c r="E1548"/>
      <c r="L1548" s="1"/>
      <c r="M1548" s="1"/>
    </row>
    <row r="1549" spans="1:13">
      <c r="A1549" s="12"/>
      <c r="B1549" s="13"/>
      <c r="E1549"/>
      <c r="L1549" s="1"/>
      <c r="M1549" s="1"/>
    </row>
    <row r="1550" spans="1:13">
      <c r="A1550" s="12"/>
      <c r="B1550" s="13"/>
      <c r="E1550"/>
      <c r="L1550" s="1"/>
      <c r="M1550" s="1"/>
    </row>
    <row r="1551" spans="1:13">
      <c r="A1551" s="12"/>
      <c r="B1551" s="13"/>
      <c r="E1551"/>
      <c r="L1551" s="1"/>
      <c r="M1551" s="1"/>
    </row>
    <row r="1552" spans="1:13">
      <c r="A1552" s="12"/>
      <c r="B1552" s="13"/>
      <c r="E1552"/>
      <c r="L1552" s="1"/>
      <c r="M1552" s="1"/>
    </row>
    <row r="1553" spans="1:13">
      <c r="A1553" s="12"/>
      <c r="B1553" s="13"/>
      <c r="E1553"/>
      <c r="L1553" s="1"/>
      <c r="M1553" s="1"/>
    </row>
    <row r="1554" spans="1:13">
      <c r="A1554" s="12"/>
      <c r="B1554" s="13"/>
      <c r="E1554"/>
      <c r="L1554" s="1"/>
      <c r="M1554" s="1"/>
    </row>
    <row r="1555" spans="1:13">
      <c r="A1555" s="12"/>
      <c r="B1555" s="13"/>
      <c r="E1555"/>
      <c r="L1555" s="1"/>
      <c r="M1555" s="1"/>
    </row>
    <row r="1556" spans="1:13">
      <c r="A1556" s="12"/>
      <c r="B1556" s="13"/>
      <c r="E1556"/>
      <c r="L1556" s="1"/>
      <c r="M1556" s="1"/>
    </row>
    <row r="1557" spans="1:13">
      <c r="A1557" s="12"/>
      <c r="B1557" s="13"/>
      <c r="E1557"/>
      <c r="L1557" s="1"/>
      <c r="M1557" s="1"/>
    </row>
    <row r="1558" spans="1:13">
      <c r="A1558" s="12"/>
      <c r="B1558" s="13"/>
      <c r="E1558"/>
      <c r="L1558" s="1"/>
      <c r="M1558" s="1"/>
    </row>
    <row r="1559" spans="1:13">
      <c r="A1559" s="12"/>
      <c r="B1559" s="13"/>
      <c r="E1559"/>
      <c r="L1559" s="1"/>
      <c r="M1559" s="1"/>
    </row>
    <row r="1560" spans="1:13">
      <c r="A1560" s="12"/>
      <c r="B1560" s="13"/>
      <c r="E1560"/>
      <c r="L1560" s="1"/>
      <c r="M1560" s="1"/>
    </row>
    <row r="1561" spans="1:13">
      <c r="A1561" s="12"/>
      <c r="B1561" s="13"/>
      <c r="E1561"/>
      <c r="L1561" s="1"/>
      <c r="M1561" s="1"/>
    </row>
    <row r="1562" spans="1:13">
      <c r="A1562" s="12"/>
      <c r="B1562" s="13"/>
      <c r="E1562"/>
      <c r="L1562" s="1"/>
      <c r="M1562" s="1"/>
    </row>
    <row r="1563" spans="1:13">
      <c r="A1563" s="12"/>
      <c r="B1563" s="13"/>
      <c r="E1563"/>
      <c r="L1563" s="1"/>
      <c r="M1563" s="1"/>
    </row>
    <row r="1564" spans="1:13">
      <c r="A1564" s="12"/>
      <c r="B1564" s="13"/>
      <c r="E1564"/>
      <c r="L1564" s="1"/>
      <c r="M1564" s="1"/>
    </row>
    <row r="1565" spans="1:13">
      <c r="A1565" s="12"/>
      <c r="B1565" s="13"/>
      <c r="E1565"/>
      <c r="L1565" s="1"/>
      <c r="M1565" s="1"/>
    </row>
    <row r="1566" spans="1:13">
      <c r="A1566" s="12"/>
      <c r="B1566" s="13"/>
      <c r="E1566"/>
      <c r="L1566" s="1"/>
      <c r="M1566" s="1"/>
    </row>
    <row r="1567" spans="1:13">
      <c r="A1567" s="12"/>
      <c r="B1567" s="13"/>
      <c r="E1567"/>
      <c r="L1567" s="1"/>
      <c r="M1567" s="1"/>
    </row>
    <row r="1568" spans="1:13">
      <c r="A1568" s="12"/>
      <c r="B1568" s="13"/>
      <c r="E1568"/>
      <c r="L1568" s="1"/>
      <c r="M1568" s="1"/>
    </row>
    <row r="1569" spans="1:13">
      <c r="A1569" s="12"/>
      <c r="B1569" s="13"/>
      <c r="E1569"/>
      <c r="L1569" s="1"/>
      <c r="M1569" s="1"/>
    </row>
    <row r="1570" spans="1:13">
      <c r="A1570" s="12"/>
      <c r="B1570" s="13"/>
      <c r="E1570"/>
      <c r="L1570" s="1"/>
      <c r="M1570" s="1"/>
    </row>
    <row r="1571" spans="1:13">
      <c r="A1571" s="12"/>
      <c r="B1571" s="13"/>
      <c r="E1571"/>
      <c r="L1571" s="1"/>
      <c r="M1571" s="1"/>
    </row>
    <row r="1572" spans="1:13">
      <c r="A1572" s="12"/>
      <c r="B1572" s="13"/>
      <c r="E1572"/>
      <c r="L1572" s="1"/>
      <c r="M1572" s="1"/>
    </row>
    <row r="1573" spans="1:13">
      <c r="A1573" s="12"/>
      <c r="B1573" s="13"/>
      <c r="E1573"/>
      <c r="L1573" s="1"/>
      <c r="M1573" s="1"/>
    </row>
    <row r="1574" spans="1:13">
      <c r="A1574" s="12"/>
      <c r="B1574" s="13"/>
      <c r="E1574"/>
      <c r="L1574" s="1"/>
      <c r="M1574" s="1"/>
    </row>
    <row r="1575" spans="1:13">
      <c r="A1575" s="12"/>
      <c r="B1575" s="13"/>
      <c r="E1575"/>
      <c r="L1575" s="1"/>
      <c r="M1575" s="1"/>
    </row>
    <row r="1576" spans="1:13">
      <c r="A1576" s="12"/>
      <c r="B1576" s="13"/>
      <c r="E1576"/>
      <c r="L1576" s="1"/>
      <c r="M1576" s="1"/>
    </row>
    <row r="1577" spans="1:13">
      <c r="A1577" s="12"/>
      <c r="B1577" s="13"/>
      <c r="E1577"/>
      <c r="L1577" s="1"/>
      <c r="M1577" s="1"/>
    </row>
    <row r="1578" spans="1:13">
      <c r="A1578" s="12"/>
      <c r="B1578" s="13"/>
      <c r="E1578"/>
      <c r="L1578" s="1"/>
      <c r="M1578" s="1"/>
    </row>
    <row r="1579" spans="1:13">
      <c r="A1579" s="12"/>
      <c r="B1579" s="13"/>
      <c r="E1579"/>
      <c r="L1579" s="1"/>
      <c r="M1579" s="1"/>
    </row>
    <row r="1580" spans="1:13">
      <c r="A1580" s="12"/>
      <c r="B1580" s="13"/>
      <c r="E1580"/>
      <c r="L1580" s="1"/>
      <c r="M1580" s="1"/>
    </row>
    <row r="1581" spans="1:13">
      <c r="A1581" s="12"/>
      <c r="B1581" s="13"/>
      <c r="E1581"/>
      <c r="L1581" s="1"/>
      <c r="M1581" s="1"/>
    </row>
    <row r="1582" spans="1:13">
      <c r="A1582" s="12"/>
      <c r="B1582" s="13"/>
      <c r="E1582"/>
      <c r="L1582" s="1"/>
      <c r="M1582" s="1"/>
    </row>
    <row r="1583" spans="1:13">
      <c r="A1583" s="12"/>
      <c r="B1583" s="13"/>
      <c r="E1583"/>
      <c r="L1583" s="1"/>
      <c r="M1583" s="1"/>
    </row>
    <row r="1584" spans="1:13">
      <c r="A1584" s="12"/>
      <c r="B1584" s="13"/>
      <c r="E1584"/>
      <c r="L1584" s="1"/>
      <c r="M1584" s="1"/>
    </row>
    <row r="1585" spans="1:13">
      <c r="A1585" s="12"/>
      <c r="B1585" s="13"/>
      <c r="E1585"/>
      <c r="L1585" s="1"/>
      <c r="M1585" s="1"/>
    </row>
    <row r="1586" spans="1:13">
      <c r="A1586" s="12"/>
      <c r="B1586" s="13"/>
      <c r="E1586"/>
      <c r="L1586" s="1"/>
      <c r="M1586" s="1"/>
    </row>
    <row r="1587" spans="1:13">
      <c r="A1587" s="12"/>
      <c r="B1587" s="13"/>
      <c r="E1587"/>
      <c r="L1587" s="1"/>
      <c r="M1587" s="1"/>
    </row>
    <row r="1588" spans="1:13">
      <c r="A1588" s="12"/>
      <c r="B1588" s="13"/>
      <c r="E1588"/>
      <c r="L1588" s="1"/>
      <c r="M1588" s="1"/>
    </row>
    <row r="1589" spans="1:13">
      <c r="A1589" s="12"/>
      <c r="B1589" s="13"/>
      <c r="E1589"/>
      <c r="L1589" s="1"/>
      <c r="M1589" s="1"/>
    </row>
    <row r="1590" spans="1:13">
      <c r="A1590" s="12"/>
      <c r="B1590" s="13"/>
      <c r="E1590"/>
      <c r="L1590" s="1"/>
      <c r="M1590" s="1"/>
    </row>
    <row r="1591" spans="1:13">
      <c r="A1591" s="12"/>
      <c r="B1591" s="13"/>
      <c r="E1591"/>
      <c r="L1591" s="1"/>
      <c r="M1591" s="1"/>
    </row>
    <row r="1592" spans="1:13">
      <c r="A1592" s="12"/>
      <c r="B1592" s="13"/>
      <c r="E1592"/>
      <c r="L1592" s="1"/>
      <c r="M1592" s="1"/>
    </row>
    <row r="1593" spans="1:13">
      <c r="A1593" s="12"/>
      <c r="B1593" s="13"/>
      <c r="E1593"/>
      <c r="L1593" s="1"/>
      <c r="M1593" s="1"/>
    </row>
    <row r="1594" spans="1:13">
      <c r="A1594" s="12"/>
      <c r="B1594" s="13"/>
      <c r="E1594"/>
      <c r="L1594" s="1"/>
      <c r="M1594" s="1"/>
    </row>
    <row r="1595" spans="1:13">
      <c r="A1595" s="12"/>
      <c r="B1595" s="13"/>
      <c r="E1595"/>
      <c r="L1595" s="1"/>
      <c r="M1595" s="1"/>
    </row>
    <row r="1596" spans="1:13">
      <c r="A1596" s="12"/>
      <c r="B1596" s="13"/>
      <c r="E1596"/>
      <c r="L1596" s="1"/>
      <c r="M1596" s="1"/>
    </row>
    <row r="1597" spans="1:13">
      <c r="A1597" s="12"/>
      <c r="B1597" s="13"/>
      <c r="E1597"/>
      <c r="L1597" s="1"/>
      <c r="M1597" s="1"/>
    </row>
    <row r="1598" spans="1:13">
      <c r="A1598" s="12"/>
      <c r="B1598" s="13"/>
      <c r="E1598"/>
      <c r="L1598" s="1"/>
      <c r="M1598" s="1"/>
    </row>
    <row r="1599" spans="1:13">
      <c r="A1599" s="12"/>
      <c r="B1599" s="13"/>
      <c r="E1599"/>
      <c r="L1599" s="1"/>
      <c r="M1599" s="1"/>
    </row>
    <row r="1600" spans="1:13">
      <c r="A1600" s="12"/>
      <c r="B1600" s="13"/>
      <c r="E1600"/>
      <c r="L1600" s="1"/>
      <c r="M1600" s="1"/>
    </row>
    <row r="1601" spans="1:13">
      <c r="A1601" s="12"/>
      <c r="B1601" s="13"/>
      <c r="E1601"/>
      <c r="L1601" s="1"/>
      <c r="M1601" s="1"/>
    </row>
    <row r="1602" spans="1:13">
      <c r="A1602" s="12"/>
      <c r="B1602" s="13"/>
      <c r="E1602"/>
      <c r="L1602" s="1"/>
      <c r="M1602" s="1"/>
    </row>
    <row r="1603" spans="1:13">
      <c r="A1603" s="12"/>
      <c r="B1603" s="13"/>
      <c r="E1603"/>
      <c r="L1603" s="1"/>
      <c r="M1603" s="1"/>
    </row>
    <row r="1604" spans="1:13">
      <c r="A1604" s="12"/>
      <c r="B1604" s="13"/>
      <c r="E1604"/>
      <c r="L1604" s="1"/>
      <c r="M1604" s="1"/>
    </row>
    <row r="1605" spans="1:13">
      <c r="A1605" s="12"/>
      <c r="B1605" s="13"/>
      <c r="E1605"/>
      <c r="L1605" s="1"/>
      <c r="M1605" s="1"/>
    </row>
    <row r="1606" spans="1:13">
      <c r="A1606" s="12"/>
      <c r="B1606" s="13"/>
      <c r="E1606"/>
      <c r="L1606" s="1"/>
      <c r="M1606" s="1"/>
    </row>
    <row r="1607" spans="1:13">
      <c r="A1607" s="12"/>
      <c r="B1607" s="13"/>
      <c r="E1607"/>
      <c r="L1607" s="1"/>
      <c r="M1607" s="1"/>
    </row>
    <row r="1608" spans="1:13">
      <c r="A1608" s="12"/>
      <c r="B1608" s="13"/>
      <c r="E1608"/>
      <c r="L1608" s="1"/>
      <c r="M1608" s="1"/>
    </row>
    <row r="1609" spans="1:13">
      <c r="A1609" s="12"/>
      <c r="B1609" s="13"/>
      <c r="E1609"/>
      <c r="L1609" s="1"/>
      <c r="M1609" s="1"/>
    </row>
    <row r="1610" spans="1:13">
      <c r="A1610" s="12"/>
      <c r="B1610" s="13"/>
      <c r="E1610"/>
      <c r="L1610" s="1"/>
      <c r="M1610" s="1"/>
    </row>
    <row r="1611" spans="1:13">
      <c r="A1611" s="12"/>
      <c r="B1611" s="13"/>
      <c r="E1611"/>
      <c r="L1611" s="1"/>
      <c r="M1611" s="1"/>
    </row>
    <row r="1612" spans="1:13">
      <c r="A1612" s="12"/>
      <c r="B1612" s="13"/>
      <c r="E1612"/>
      <c r="L1612" s="1"/>
      <c r="M1612" s="1"/>
    </row>
    <row r="1613" spans="1:13">
      <c r="A1613" s="12"/>
      <c r="B1613" s="13"/>
      <c r="E1613"/>
      <c r="L1613" s="1"/>
      <c r="M1613" s="1"/>
    </row>
    <row r="1614" spans="1:13">
      <c r="A1614" s="12"/>
      <c r="B1614" s="13"/>
      <c r="E1614"/>
      <c r="L1614" s="1"/>
      <c r="M1614" s="1"/>
    </row>
    <row r="1615" spans="1:13">
      <c r="A1615" s="12"/>
      <c r="B1615" s="13"/>
      <c r="E1615"/>
      <c r="L1615" s="1"/>
      <c r="M1615" s="1"/>
    </row>
    <row r="1616" spans="1:13">
      <c r="A1616" s="12"/>
      <c r="B1616" s="13"/>
      <c r="E1616"/>
      <c r="L1616" s="1"/>
      <c r="M1616" s="1"/>
    </row>
    <row r="1617" spans="1:13">
      <c r="A1617" s="12"/>
      <c r="B1617" s="13"/>
      <c r="E1617"/>
      <c r="L1617" s="1"/>
      <c r="M1617" s="1"/>
    </row>
    <row r="1618" spans="1:13">
      <c r="A1618" s="12"/>
      <c r="B1618" s="13"/>
      <c r="E1618"/>
      <c r="L1618" s="1"/>
      <c r="M1618" s="1"/>
    </row>
    <row r="1619" spans="1:13">
      <c r="A1619" s="12"/>
      <c r="B1619" s="13"/>
      <c r="E1619"/>
      <c r="L1619" s="1"/>
      <c r="M1619" s="1"/>
    </row>
    <row r="1620" spans="1:13">
      <c r="A1620" s="12"/>
      <c r="B1620" s="13"/>
      <c r="E1620"/>
      <c r="L1620" s="1"/>
      <c r="M1620" s="1"/>
    </row>
    <row r="1621" spans="1:13">
      <c r="A1621" s="12"/>
      <c r="B1621" s="13"/>
      <c r="E1621"/>
      <c r="L1621" s="1"/>
      <c r="M1621" s="1"/>
    </row>
    <row r="1622" spans="1:13">
      <c r="A1622" s="12"/>
      <c r="B1622" s="13"/>
      <c r="E1622"/>
      <c r="L1622" s="1"/>
      <c r="M1622" s="1"/>
    </row>
    <row r="1623" spans="1:13">
      <c r="A1623" s="12"/>
      <c r="B1623" s="13"/>
      <c r="E1623"/>
      <c r="L1623" s="1"/>
      <c r="M1623" s="1"/>
    </row>
    <row r="1624" spans="1:13">
      <c r="A1624" s="12"/>
      <c r="B1624" s="13"/>
      <c r="E1624"/>
      <c r="L1624" s="1"/>
      <c r="M1624" s="1"/>
    </row>
    <row r="1625" spans="1:13">
      <c r="A1625" s="12"/>
      <c r="B1625" s="13"/>
      <c r="E1625"/>
      <c r="L1625" s="1"/>
      <c r="M1625" s="1"/>
    </row>
    <row r="1626" spans="1:13">
      <c r="A1626" s="12"/>
      <c r="B1626" s="13"/>
      <c r="E1626"/>
      <c r="L1626" s="1"/>
      <c r="M1626" s="1"/>
    </row>
    <row r="1627" spans="1:13">
      <c r="A1627" s="12"/>
      <c r="B1627" s="13"/>
      <c r="E1627"/>
      <c r="L1627" s="1"/>
      <c r="M1627" s="1"/>
    </row>
    <row r="1628" spans="1:13">
      <c r="A1628" s="12"/>
      <c r="B1628" s="13"/>
      <c r="E1628"/>
      <c r="L1628" s="1"/>
      <c r="M1628" s="1"/>
    </row>
    <row r="1629" spans="1:13">
      <c r="A1629" s="12"/>
      <c r="B1629" s="13"/>
      <c r="E1629"/>
      <c r="L1629" s="1"/>
      <c r="M1629" s="1"/>
    </row>
    <row r="1630" spans="1:13">
      <c r="A1630" s="12"/>
      <c r="B1630" s="13"/>
      <c r="E1630"/>
      <c r="L1630" s="1"/>
      <c r="M1630" s="1"/>
    </row>
    <row r="1631" spans="1:13">
      <c r="A1631" s="12"/>
      <c r="B1631" s="13"/>
      <c r="E1631"/>
      <c r="L1631" s="1"/>
      <c r="M1631" s="1"/>
    </row>
    <row r="1632" spans="1:13">
      <c r="A1632" s="12"/>
      <c r="B1632" s="13"/>
      <c r="E1632"/>
      <c r="L1632" s="1"/>
      <c r="M1632" s="1"/>
    </row>
    <row r="1633" spans="1:13">
      <c r="A1633" s="12"/>
      <c r="B1633" s="13"/>
      <c r="E1633"/>
      <c r="L1633" s="1"/>
      <c r="M1633" s="1"/>
    </row>
    <row r="1634" spans="1:13">
      <c r="A1634" s="12"/>
      <c r="B1634" s="13"/>
      <c r="E1634"/>
      <c r="L1634" s="1"/>
      <c r="M1634" s="1"/>
    </row>
    <row r="1635" spans="1:13">
      <c r="A1635" s="12"/>
      <c r="B1635" s="13"/>
      <c r="E1635"/>
      <c r="L1635" s="1"/>
      <c r="M1635" s="1"/>
    </row>
    <row r="1636" spans="1:13">
      <c r="A1636" s="12"/>
      <c r="B1636" s="13"/>
      <c r="E1636"/>
      <c r="L1636" s="1"/>
      <c r="M1636" s="1"/>
    </row>
    <row r="1637" spans="1:13">
      <c r="A1637" s="12"/>
      <c r="B1637" s="13"/>
      <c r="E1637"/>
      <c r="L1637" s="1"/>
      <c r="M1637" s="1"/>
    </row>
    <row r="1638" spans="1:13">
      <c r="A1638" s="12"/>
      <c r="B1638" s="13"/>
      <c r="E1638"/>
      <c r="L1638" s="1"/>
      <c r="M1638" s="1"/>
    </row>
    <row r="1639" spans="1:13">
      <c r="A1639" s="12"/>
      <c r="B1639" s="13"/>
      <c r="E1639"/>
      <c r="L1639" s="1"/>
      <c r="M1639" s="1"/>
    </row>
    <row r="1640" spans="1:13">
      <c r="A1640" s="12"/>
      <c r="B1640" s="13"/>
      <c r="E1640"/>
      <c r="L1640" s="1"/>
      <c r="M1640" s="1"/>
    </row>
    <row r="1641" spans="1:13">
      <c r="A1641" s="12"/>
      <c r="B1641" s="13"/>
      <c r="E1641"/>
      <c r="L1641" s="1"/>
      <c r="M1641" s="1"/>
    </row>
    <row r="1642" spans="1:13">
      <c r="A1642" s="12"/>
      <c r="B1642" s="13"/>
      <c r="E1642"/>
      <c r="L1642" s="1"/>
      <c r="M1642" s="1"/>
    </row>
    <row r="1643" spans="1:13">
      <c r="A1643" s="12"/>
      <c r="B1643" s="13"/>
      <c r="E1643"/>
      <c r="L1643" s="1"/>
      <c r="M1643" s="1"/>
    </row>
    <row r="1644" spans="1:13">
      <c r="A1644" s="12"/>
      <c r="B1644" s="13"/>
      <c r="E1644"/>
      <c r="L1644" s="1"/>
      <c r="M1644" s="1"/>
    </row>
    <row r="1645" spans="1:13">
      <c r="A1645" s="12"/>
      <c r="B1645" s="13"/>
      <c r="E1645"/>
      <c r="L1645" s="1"/>
      <c r="M1645" s="1"/>
    </row>
    <row r="1646" spans="1:13">
      <c r="A1646" s="12"/>
      <c r="B1646" s="13"/>
      <c r="E1646"/>
      <c r="L1646" s="1"/>
      <c r="M1646" s="1"/>
    </row>
    <row r="1647" spans="1:13">
      <c r="A1647" s="12"/>
      <c r="B1647" s="13"/>
      <c r="E1647"/>
      <c r="L1647" s="1"/>
      <c r="M1647" s="1"/>
    </row>
    <row r="1648" spans="1:13">
      <c r="A1648" s="12"/>
      <c r="B1648" s="13"/>
      <c r="E1648"/>
      <c r="L1648" s="1"/>
      <c r="M1648" s="1"/>
    </row>
    <row r="1649" spans="1:13">
      <c r="A1649" s="12"/>
      <c r="B1649" s="13"/>
      <c r="E1649"/>
      <c r="L1649" s="1"/>
      <c r="M1649" s="1"/>
    </row>
    <row r="1650" spans="1:13">
      <c r="A1650" s="12"/>
      <c r="B1650" s="13"/>
      <c r="E1650"/>
      <c r="L1650" s="1"/>
      <c r="M1650" s="1"/>
    </row>
    <row r="1651" spans="1:13">
      <c r="A1651" s="12"/>
      <c r="B1651" s="13"/>
      <c r="E1651"/>
      <c r="L1651" s="1"/>
      <c r="M1651" s="1"/>
    </row>
    <row r="1652" spans="1:13">
      <c r="A1652" s="12"/>
      <c r="B1652" s="13"/>
      <c r="E1652"/>
      <c r="L1652" s="1"/>
      <c r="M1652" s="1"/>
    </row>
    <row r="1653" spans="1:13">
      <c r="A1653" s="12"/>
      <c r="B1653" s="13"/>
      <c r="E1653"/>
      <c r="L1653" s="1"/>
      <c r="M1653" s="1"/>
    </row>
    <row r="1654" spans="1:13">
      <c r="A1654" s="12"/>
      <c r="B1654" s="13"/>
      <c r="E1654"/>
      <c r="L1654" s="1"/>
      <c r="M1654" s="1"/>
    </row>
    <row r="1655" spans="1:13">
      <c r="A1655" s="12"/>
      <c r="B1655" s="13"/>
      <c r="E1655"/>
      <c r="L1655" s="1"/>
      <c r="M1655" s="1"/>
    </row>
    <row r="1656" spans="1:13">
      <c r="A1656" s="12"/>
      <c r="B1656" s="13"/>
      <c r="E1656"/>
      <c r="L1656" s="1"/>
      <c r="M1656" s="1"/>
    </row>
    <row r="1657" spans="1:13">
      <c r="A1657" s="12"/>
      <c r="B1657" s="13"/>
      <c r="E1657"/>
      <c r="L1657" s="1"/>
      <c r="M1657" s="1"/>
    </row>
    <row r="1658" spans="1:13">
      <c r="A1658" s="12"/>
      <c r="B1658" s="13"/>
      <c r="E1658"/>
      <c r="L1658" s="1"/>
      <c r="M1658" s="1"/>
    </row>
    <row r="1659" spans="1:13">
      <c r="A1659" s="12"/>
      <c r="B1659" s="13"/>
      <c r="E1659"/>
      <c r="L1659" s="1"/>
      <c r="M1659" s="1"/>
    </row>
    <row r="1660" spans="1:13">
      <c r="A1660" s="12"/>
      <c r="B1660" s="13"/>
      <c r="E1660"/>
      <c r="L1660" s="1"/>
      <c r="M1660" s="1"/>
    </row>
    <row r="1661" spans="1:13">
      <c r="A1661" s="12"/>
      <c r="B1661" s="13"/>
      <c r="E1661"/>
      <c r="L1661" s="1"/>
      <c r="M1661" s="1"/>
    </row>
    <row r="1662" spans="1:13">
      <c r="A1662" s="12"/>
      <c r="B1662" s="13"/>
      <c r="E1662"/>
      <c r="L1662" s="1"/>
      <c r="M1662" s="1"/>
    </row>
    <row r="1663" spans="1:13">
      <c r="A1663" s="12"/>
      <c r="B1663" s="13"/>
      <c r="E1663"/>
      <c r="L1663" s="1"/>
      <c r="M1663" s="1"/>
    </row>
    <row r="1664" spans="1:13">
      <c r="A1664" s="12"/>
      <c r="B1664" s="13"/>
      <c r="E1664"/>
      <c r="L1664" s="1"/>
      <c r="M1664" s="1"/>
    </row>
    <row r="1665" spans="1:13">
      <c r="A1665" s="12"/>
      <c r="B1665" s="13"/>
      <c r="E1665"/>
      <c r="L1665" s="1"/>
      <c r="M1665" s="1"/>
    </row>
    <row r="1666" spans="1:13">
      <c r="A1666" s="12"/>
      <c r="B1666" s="13"/>
      <c r="E1666"/>
      <c r="L1666" s="1"/>
      <c r="M1666" s="1"/>
    </row>
    <row r="1667" spans="1:13">
      <c r="A1667" s="12"/>
      <c r="B1667" s="13"/>
      <c r="E1667"/>
      <c r="L1667" s="1"/>
      <c r="M1667" s="1"/>
    </row>
    <row r="1668" spans="1:13">
      <c r="A1668" s="12"/>
      <c r="B1668" s="13"/>
      <c r="E1668"/>
      <c r="L1668" s="1"/>
      <c r="M1668" s="1"/>
    </row>
    <row r="1669" spans="1:13">
      <c r="A1669" s="12"/>
      <c r="B1669" s="13"/>
      <c r="E1669"/>
      <c r="L1669" s="1"/>
      <c r="M1669" s="1"/>
    </row>
    <row r="1670" spans="1:13">
      <c r="A1670" s="12"/>
      <c r="B1670" s="13"/>
      <c r="E1670"/>
      <c r="L1670" s="1"/>
      <c r="M1670" s="1"/>
    </row>
    <row r="1671" spans="1:13">
      <c r="A1671" s="12"/>
      <c r="B1671" s="13"/>
      <c r="E1671"/>
      <c r="L1671" s="1"/>
      <c r="M1671" s="1"/>
    </row>
    <row r="1672" spans="1:13">
      <c r="A1672" s="12"/>
      <c r="B1672" s="13"/>
      <c r="E1672"/>
      <c r="L1672" s="1"/>
      <c r="M1672" s="1"/>
    </row>
    <row r="1673" spans="1:13">
      <c r="A1673" s="12"/>
      <c r="B1673" s="13"/>
      <c r="E1673"/>
      <c r="L1673" s="1"/>
      <c r="M1673" s="1"/>
    </row>
    <row r="1674" spans="1:13">
      <c r="A1674" s="12"/>
      <c r="B1674" s="13"/>
      <c r="E1674"/>
      <c r="L1674" s="1"/>
      <c r="M1674" s="1"/>
    </row>
    <row r="1675" spans="1:13">
      <c r="A1675" s="12"/>
      <c r="B1675" s="13"/>
      <c r="E1675"/>
      <c r="L1675" s="1"/>
      <c r="M1675" s="1"/>
    </row>
    <row r="1676" spans="1:13">
      <c r="A1676" s="12"/>
      <c r="B1676" s="13"/>
      <c r="E1676"/>
      <c r="L1676" s="1"/>
      <c r="M1676" s="1"/>
    </row>
    <row r="1677" spans="1:13">
      <c r="A1677" s="12"/>
      <c r="B1677" s="13"/>
      <c r="E1677"/>
      <c r="L1677" s="1"/>
      <c r="M1677" s="1"/>
    </row>
    <row r="1678" spans="1:13">
      <c r="A1678" s="12"/>
      <c r="B1678" s="13"/>
      <c r="E1678"/>
      <c r="L1678" s="1"/>
      <c r="M1678" s="1"/>
    </row>
    <row r="1679" spans="1:13">
      <c r="A1679" s="12"/>
      <c r="B1679" s="13"/>
      <c r="E1679"/>
      <c r="L1679" s="1"/>
      <c r="M1679" s="1"/>
    </row>
    <row r="1680" spans="1:13">
      <c r="A1680" s="12"/>
      <c r="B1680" s="13"/>
      <c r="E1680"/>
      <c r="L1680" s="1"/>
      <c r="M1680" s="1"/>
    </row>
    <row r="1681" spans="1:13">
      <c r="A1681" s="12"/>
      <c r="B1681" s="13"/>
      <c r="E1681"/>
      <c r="L1681" s="1"/>
      <c r="M1681" s="1"/>
    </row>
    <row r="1682" spans="1:13">
      <c r="A1682" s="12"/>
      <c r="B1682" s="13"/>
      <c r="E1682"/>
      <c r="L1682" s="1"/>
      <c r="M1682" s="1"/>
    </row>
    <row r="1683" spans="1:13">
      <c r="A1683" s="12"/>
      <c r="B1683" s="13"/>
      <c r="E1683"/>
      <c r="L1683" s="1"/>
      <c r="M1683" s="1"/>
    </row>
    <row r="1684" spans="1:13">
      <c r="A1684" s="12"/>
      <c r="B1684" s="13"/>
      <c r="E1684"/>
      <c r="L1684" s="1"/>
      <c r="M1684" s="1"/>
    </row>
    <row r="1685" spans="1:13">
      <c r="A1685" s="12"/>
      <c r="B1685" s="13"/>
      <c r="E1685"/>
      <c r="L1685" s="1"/>
      <c r="M1685" s="1"/>
    </row>
    <row r="1686" spans="1:13">
      <c r="A1686" s="12"/>
      <c r="B1686" s="13"/>
      <c r="E1686"/>
      <c r="L1686" s="1"/>
      <c r="M1686" s="1"/>
    </row>
    <row r="1687" spans="1:13">
      <c r="A1687" s="12"/>
      <c r="B1687" s="13"/>
      <c r="E1687"/>
      <c r="L1687" s="1"/>
      <c r="M1687" s="1"/>
    </row>
    <row r="1688" spans="1:13">
      <c r="A1688" s="12"/>
      <c r="B1688" s="13"/>
      <c r="E1688"/>
      <c r="L1688" s="1"/>
      <c r="M1688" s="1"/>
    </row>
    <row r="1689" spans="1:13">
      <c r="A1689" s="12"/>
      <c r="B1689" s="13"/>
      <c r="E1689"/>
      <c r="L1689" s="1"/>
      <c r="M1689" s="1"/>
    </row>
    <row r="1690" spans="1:13">
      <c r="A1690" s="12"/>
      <c r="B1690" s="13"/>
      <c r="E1690"/>
      <c r="L1690" s="1"/>
      <c r="M1690" s="1"/>
    </row>
    <row r="1691" spans="1:13">
      <c r="A1691" s="12"/>
      <c r="B1691" s="13"/>
      <c r="E1691"/>
      <c r="L1691" s="1"/>
      <c r="M1691" s="1"/>
    </row>
    <row r="1692" spans="1:13">
      <c r="A1692" s="12"/>
      <c r="B1692" s="13"/>
      <c r="E1692"/>
      <c r="L1692" s="1"/>
      <c r="M1692" s="1"/>
    </row>
    <row r="1693" spans="1:13">
      <c r="A1693" s="12"/>
      <c r="B1693" s="13"/>
      <c r="E1693"/>
      <c r="L1693" s="1"/>
      <c r="M1693" s="1"/>
    </row>
    <row r="1694" spans="1:13">
      <c r="A1694" s="12"/>
      <c r="B1694" s="13"/>
      <c r="E1694"/>
      <c r="L1694" s="1"/>
      <c r="M1694" s="1"/>
    </row>
    <row r="1695" spans="1:13">
      <c r="A1695" s="12"/>
      <c r="B1695" s="13"/>
      <c r="E1695"/>
      <c r="L1695" s="1"/>
      <c r="M1695" s="1"/>
    </row>
    <row r="1696" spans="1:13">
      <c r="A1696" s="12"/>
      <c r="B1696" s="13"/>
      <c r="E1696"/>
      <c r="L1696" s="1"/>
      <c r="M1696" s="1"/>
    </row>
    <row r="1697" spans="1:13">
      <c r="A1697" s="12"/>
      <c r="B1697" s="13"/>
      <c r="E1697"/>
      <c r="L1697" s="1"/>
      <c r="M1697" s="1"/>
    </row>
    <row r="1698" spans="1:13">
      <c r="A1698" s="12"/>
      <c r="B1698" s="13"/>
      <c r="E1698"/>
      <c r="L1698" s="1"/>
      <c r="M1698" s="1"/>
    </row>
    <row r="1699" spans="1:13">
      <c r="A1699" s="12"/>
      <c r="B1699" s="13"/>
      <c r="E1699"/>
      <c r="L1699" s="1"/>
      <c r="M1699" s="1"/>
    </row>
    <row r="1700" spans="1:13">
      <c r="A1700" s="12"/>
      <c r="B1700" s="13"/>
      <c r="E1700"/>
      <c r="L1700" s="1"/>
      <c r="M1700" s="1"/>
    </row>
    <row r="1701" spans="1:13">
      <c r="A1701" s="12"/>
      <c r="B1701" s="13"/>
      <c r="E1701"/>
      <c r="L1701" s="1"/>
      <c r="M1701" s="1"/>
    </row>
    <row r="1702" spans="1:13">
      <c r="A1702" s="12"/>
      <c r="B1702" s="13"/>
      <c r="E1702"/>
      <c r="L1702" s="1"/>
      <c r="M1702" s="1"/>
    </row>
    <row r="1703" spans="1:13">
      <c r="A1703" s="12"/>
      <c r="B1703" s="13"/>
      <c r="E1703"/>
      <c r="L1703" s="1"/>
      <c r="M1703" s="1"/>
    </row>
    <row r="1704" spans="1:13">
      <c r="A1704" s="12"/>
      <c r="B1704" s="13"/>
      <c r="E1704"/>
      <c r="L1704" s="1"/>
      <c r="M1704" s="1"/>
    </row>
    <row r="1705" spans="1:13">
      <c r="A1705" s="12"/>
      <c r="B1705" s="13"/>
      <c r="E1705"/>
      <c r="L1705" s="1"/>
      <c r="M1705" s="1"/>
    </row>
    <row r="1706" spans="1:13">
      <c r="A1706" s="12"/>
      <c r="B1706" s="13"/>
      <c r="E1706"/>
      <c r="L1706" s="1"/>
      <c r="M1706" s="1"/>
    </row>
    <row r="1707" spans="1:13">
      <c r="A1707" s="12"/>
      <c r="B1707" s="13"/>
      <c r="E1707"/>
      <c r="L1707" s="1"/>
      <c r="M1707" s="1"/>
    </row>
    <row r="1708" spans="1:13">
      <c r="A1708" s="12"/>
      <c r="B1708" s="13"/>
      <c r="E1708"/>
      <c r="L1708" s="1"/>
      <c r="M1708" s="1"/>
    </row>
    <row r="1709" spans="1:13">
      <c r="A1709" s="12"/>
      <c r="B1709" s="13"/>
      <c r="E1709"/>
      <c r="L1709" s="1"/>
      <c r="M1709" s="1"/>
    </row>
    <row r="1710" spans="1:13">
      <c r="A1710" s="12"/>
      <c r="B1710" s="13"/>
      <c r="E1710"/>
      <c r="L1710" s="1"/>
      <c r="M1710" s="1"/>
    </row>
    <row r="1711" spans="1:13">
      <c r="A1711" s="12"/>
      <c r="B1711" s="13"/>
      <c r="E1711"/>
      <c r="L1711" s="1"/>
      <c r="M1711" s="1"/>
    </row>
    <row r="1712" spans="1:13">
      <c r="A1712" s="12"/>
      <c r="B1712" s="13"/>
      <c r="E1712"/>
      <c r="L1712" s="1"/>
      <c r="M1712" s="1"/>
    </row>
    <row r="1713" spans="1:14">
      <c r="A1713" s="12"/>
      <c r="B1713" s="13"/>
      <c r="E1713"/>
      <c r="L1713" s="1"/>
      <c r="M1713" s="1"/>
    </row>
    <row r="1714" spans="1:14">
      <c r="A1714" s="12"/>
      <c r="B1714" s="13"/>
      <c r="E1714"/>
      <c r="L1714" s="1"/>
      <c r="M1714" s="1"/>
    </row>
    <row r="1715" spans="1:14">
      <c r="A1715" s="12"/>
      <c r="B1715" s="13"/>
      <c r="E1715"/>
      <c r="L1715" s="1"/>
      <c r="M1715" s="1"/>
    </row>
    <row r="1716" spans="1:14">
      <c r="A1716" s="12"/>
      <c r="B1716" s="13"/>
      <c r="E1716"/>
      <c r="L1716" s="1"/>
      <c r="M1716" s="1"/>
    </row>
    <row r="1717" spans="1:14">
      <c r="A1717" s="12"/>
      <c r="B1717" s="13"/>
      <c r="E1717"/>
      <c r="L1717" s="1"/>
      <c r="M1717" s="1"/>
    </row>
    <row r="1718" spans="1:14">
      <c r="A1718" s="12"/>
      <c r="B1718" s="13"/>
      <c r="E1718"/>
      <c r="L1718" s="1"/>
      <c r="M1718" s="1"/>
    </row>
    <row r="1719" spans="1:14">
      <c r="A1719" s="12"/>
      <c r="B1719" s="13"/>
      <c r="E1719"/>
      <c r="L1719" s="1"/>
      <c r="M1719" s="1"/>
    </row>
    <row r="1720" spans="1:14">
      <c r="A1720" s="12"/>
      <c r="B1720" s="13"/>
      <c r="E1720"/>
      <c r="L1720" s="1"/>
      <c r="M1720" s="1"/>
    </row>
    <row r="1721" spans="1:14">
      <c r="A1721" s="12"/>
      <c r="B1721" s="13"/>
      <c r="E1721"/>
      <c r="L1721" s="1"/>
      <c r="M1721" s="1"/>
      <c r="N1721" s="31"/>
    </row>
    <row r="1722" spans="1:14">
      <c r="A1722" s="12"/>
      <c r="B1722" s="13"/>
      <c r="E1722"/>
      <c r="L1722" s="1"/>
      <c r="M1722" s="1"/>
    </row>
    <row r="1723" spans="1:14">
      <c r="A1723" s="12"/>
      <c r="B1723" s="13"/>
      <c r="E1723"/>
      <c r="L1723" s="1"/>
      <c r="M1723" s="1"/>
    </row>
    <row r="1724" spans="1:14">
      <c r="A1724" s="12"/>
      <c r="B1724" s="13"/>
      <c r="E1724"/>
      <c r="L1724" s="1"/>
      <c r="M1724" s="1"/>
    </row>
    <row r="1725" spans="1:14">
      <c r="A1725" s="12"/>
      <c r="B1725" s="13"/>
      <c r="E1725"/>
      <c r="L1725" s="1"/>
      <c r="M1725" s="1"/>
    </row>
    <row r="1726" spans="1:14">
      <c r="A1726" s="12"/>
      <c r="B1726" s="13"/>
      <c r="E1726"/>
      <c r="L1726" s="1"/>
      <c r="M1726" s="1"/>
    </row>
    <row r="1727" spans="1:14">
      <c r="A1727" s="12"/>
      <c r="B1727" s="13"/>
      <c r="E1727"/>
      <c r="L1727" s="1"/>
      <c r="M1727" s="1"/>
    </row>
    <row r="1728" spans="1:14">
      <c r="A1728" s="12"/>
      <c r="B1728" s="13"/>
      <c r="E1728"/>
      <c r="L1728" s="1"/>
      <c r="M1728" s="1"/>
    </row>
    <row r="1729" spans="1:13">
      <c r="A1729" s="12"/>
      <c r="B1729" s="13"/>
      <c r="E1729"/>
      <c r="L1729" s="1"/>
      <c r="M1729" s="1"/>
    </row>
    <row r="1730" spans="1:13">
      <c r="A1730" s="12"/>
      <c r="B1730" s="13"/>
      <c r="E1730"/>
    </row>
    <row r="1731" spans="1:13">
      <c r="A1731" s="12"/>
      <c r="B1731" s="13"/>
      <c r="E1731"/>
    </row>
    <row r="1732" spans="1:13">
      <c r="A1732" s="12"/>
      <c r="B1732" s="13"/>
      <c r="E1732"/>
    </row>
    <row r="1733" spans="1:13">
      <c r="A1733" s="12"/>
      <c r="B1733" s="13"/>
      <c r="E1733"/>
    </row>
    <row r="1734" spans="1:13">
      <c r="A1734" s="12"/>
      <c r="B1734" s="13"/>
      <c r="E1734"/>
    </row>
    <row r="1735" spans="1:13">
      <c r="A1735" s="12"/>
      <c r="B1735" s="13"/>
      <c r="E1735"/>
    </row>
    <row r="1736" spans="1:13">
      <c r="A1736" s="12"/>
      <c r="B1736" s="13"/>
      <c r="E1736"/>
    </row>
    <row r="1737" spans="1:13">
      <c r="A1737" s="12"/>
      <c r="B1737" s="13"/>
      <c r="E1737"/>
    </row>
    <row r="1738" spans="1:13">
      <c r="A1738" s="12"/>
      <c r="B1738" s="13"/>
      <c r="E1738"/>
    </row>
    <row r="1739" spans="1:13">
      <c r="A1739" s="12"/>
      <c r="B1739" s="13"/>
      <c r="E1739"/>
    </row>
    <row r="1740" spans="1:13">
      <c r="A1740" s="12"/>
      <c r="B1740" s="13"/>
      <c r="E1740"/>
    </row>
    <row r="1741" spans="1:13">
      <c r="A1741" s="12"/>
      <c r="B1741" s="13"/>
      <c r="E1741"/>
    </row>
    <row r="1742" spans="1:13">
      <c r="A1742" s="12"/>
      <c r="B1742" s="13"/>
      <c r="E1742"/>
    </row>
    <row r="1743" spans="1:13">
      <c r="A1743" s="12"/>
      <c r="B1743" s="13"/>
      <c r="E1743"/>
    </row>
    <row r="1744" spans="1:13">
      <c r="A1744" s="12"/>
      <c r="B1744" s="13"/>
      <c r="E1744"/>
    </row>
    <row r="1745" spans="1:5">
      <c r="A1745" s="12"/>
      <c r="B1745" s="13"/>
      <c r="E1745"/>
    </row>
    <row r="1746" spans="1:5">
      <c r="A1746" s="12"/>
      <c r="B1746" s="13"/>
      <c r="E1746"/>
    </row>
    <row r="1747" spans="1:5">
      <c r="A1747" s="12"/>
      <c r="B1747" s="13"/>
      <c r="E1747"/>
    </row>
    <row r="1748" spans="1:5">
      <c r="A1748" s="12"/>
      <c r="B1748" s="13"/>
      <c r="E1748"/>
    </row>
    <row r="1749" spans="1:5">
      <c r="A1749" s="12"/>
      <c r="B1749" s="13"/>
      <c r="E1749"/>
    </row>
    <row r="1750" spans="1:5">
      <c r="A1750" s="12"/>
      <c r="B1750" s="13"/>
      <c r="E1750"/>
    </row>
    <row r="1751" spans="1:5">
      <c r="A1751" s="12"/>
      <c r="B1751" s="13"/>
      <c r="E1751"/>
    </row>
    <row r="1752" spans="1:5">
      <c r="A1752" s="12"/>
      <c r="B1752" s="13"/>
      <c r="E1752"/>
    </row>
    <row r="1753" spans="1:5">
      <c r="A1753" s="12"/>
      <c r="B1753" s="13"/>
      <c r="E1753"/>
    </row>
    <row r="1754" spans="1:5">
      <c r="A1754" s="12"/>
      <c r="B1754" s="13"/>
      <c r="E1754"/>
    </row>
    <row r="1755" spans="1:5">
      <c r="A1755" s="12"/>
      <c r="B1755" s="13"/>
      <c r="E1755"/>
    </row>
    <row r="1756" spans="1:5">
      <c r="A1756" s="12"/>
      <c r="B1756" s="13"/>
      <c r="E1756"/>
    </row>
    <row r="1757" spans="1:5">
      <c r="A1757" s="12"/>
      <c r="B1757" s="13"/>
      <c r="E1757"/>
    </row>
    <row r="1758" spans="1:5">
      <c r="A1758" s="12"/>
      <c r="B1758" s="13"/>
      <c r="E1758"/>
    </row>
    <row r="1759" spans="1:5">
      <c r="A1759" s="12"/>
      <c r="B1759" s="13"/>
      <c r="E1759"/>
    </row>
    <row r="1760" spans="1:5">
      <c r="A1760" s="12"/>
      <c r="B1760" s="13"/>
      <c r="E1760"/>
    </row>
    <row r="1761" spans="1:5">
      <c r="A1761" s="12"/>
      <c r="B1761" s="13"/>
      <c r="E1761"/>
    </row>
    <row r="1762" spans="1:5">
      <c r="A1762" s="12"/>
      <c r="B1762" s="13"/>
      <c r="E1762"/>
    </row>
    <row r="1763" spans="1:5">
      <c r="A1763" s="12"/>
      <c r="B1763" s="13"/>
      <c r="E1763"/>
    </row>
    <row r="1764" spans="1:5">
      <c r="A1764" s="12"/>
      <c r="B1764" s="13"/>
      <c r="E1764"/>
    </row>
    <row r="1765" spans="1:5">
      <c r="A1765" s="12"/>
      <c r="B1765" s="13"/>
      <c r="E1765"/>
    </row>
    <row r="1766" spans="1:5">
      <c r="A1766" s="12"/>
      <c r="B1766" s="13"/>
      <c r="E1766"/>
    </row>
    <row r="1767" spans="1:5">
      <c r="A1767" s="12"/>
      <c r="B1767" s="13"/>
      <c r="E1767"/>
    </row>
    <row r="1768" spans="1:5">
      <c r="A1768" s="12"/>
      <c r="B1768" s="13"/>
      <c r="E1768"/>
    </row>
    <row r="1769" spans="1:5">
      <c r="A1769" s="12"/>
      <c r="B1769" s="13"/>
      <c r="E1769"/>
    </row>
    <row r="1770" spans="1:5">
      <c r="A1770" s="12"/>
      <c r="B1770" s="13"/>
      <c r="E1770"/>
    </row>
    <row r="1771" spans="1:5">
      <c r="A1771" s="12"/>
      <c r="B1771" s="13"/>
      <c r="E1771"/>
    </row>
    <row r="1772" spans="1:5">
      <c r="A1772" s="12"/>
      <c r="B1772" s="13"/>
      <c r="E1772"/>
    </row>
    <row r="1773" spans="1:5">
      <c r="A1773" s="12"/>
      <c r="B1773" s="13"/>
      <c r="E1773"/>
    </row>
    <row r="1774" spans="1:5">
      <c r="A1774" s="12"/>
      <c r="B1774" s="13"/>
      <c r="E1774"/>
    </row>
    <row r="1775" spans="1:5">
      <c r="A1775" s="12"/>
      <c r="B1775" s="13"/>
      <c r="E1775"/>
    </row>
    <row r="1776" spans="1:5">
      <c r="A1776" s="12"/>
      <c r="B1776" s="13"/>
      <c r="E1776"/>
    </row>
    <row r="1777" spans="1:5">
      <c r="A1777" s="12"/>
      <c r="B1777" s="13"/>
      <c r="E1777"/>
    </row>
    <row r="1778" spans="1:5">
      <c r="A1778" s="12"/>
      <c r="B1778" s="13"/>
      <c r="E1778"/>
    </row>
    <row r="1779" spans="1:5">
      <c r="A1779" s="12"/>
      <c r="B1779" s="13"/>
      <c r="E1779"/>
    </row>
    <row r="1780" spans="1:5">
      <c r="A1780" s="12"/>
      <c r="B1780" s="13"/>
      <c r="E1780"/>
    </row>
    <row r="1781" spans="1:5">
      <c r="A1781" s="12"/>
      <c r="B1781" s="13"/>
      <c r="E1781"/>
    </row>
    <row r="1782" spans="1:5">
      <c r="A1782" s="12"/>
      <c r="B1782" s="13"/>
      <c r="E1782"/>
    </row>
    <row r="1783" spans="1:5">
      <c r="A1783" s="12"/>
      <c r="B1783" s="13"/>
      <c r="E1783"/>
    </row>
    <row r="1784" spans="1:5">
      <c r="A1784" s="12"/>
      <c r="B1784" s="13"/>
      <c r="E1784"/>
    </row>
    <row r="1785" spans="1:5">
      <c r="A1785" s="12"/>
      <c r="B1785" s="13"/>
      <c r="E1785"/>
    </row>
    <row r="1786" spans="1:5">
      <c r="A1786" s="12"/>
      <c r="B1786" s="13"/>
      <c r="E1786"/>
    </row>
    <row r="1787" spans="1:5">
      <c r="A1787" s="12"/>
      <c r="B1787" s="13"/>
      <c r="E1787"/>
    </row>
    <row r="1788" spans="1:5">
      <c r="A1788" s="12"/>
      <c r="B1788" s="13"/>
      <c r="E1788"/>
    </row>
    <row r="1789" spans="1:5">
      <c r="A1789" s="12"/>
      <c r="B1789" s="13"/>
      <c r="E1789"/>
    </row>
    <row r="1790" spans="1:5">
      <c r="A1790" s="12"/>
      <c r="B1790" s="13"/>
      <c r="E1790"/>
    </row>
    <row r="1791" spans="1:5">
      <c r="A1791" s="12"/>
      <c r="B1791" s="13"/>
      <c r="E1791"/>
    </row>
    <row r="1792" spans="1:5">
      <c r="A1792" s="12"/>
      <c r="B1792" s="13"/>
      <c r="E1792"/>
    </row>
    <row r="1793" spans="1:5">
      <c r="A1793" s="12"/>
      <c r="B1793" s="13"/>
      <c r="E1793"/>
    </row>
    <row r="1794" spans="1:5">
      <c r="A1794" s="12"/>
      <c r="B1794" s="13"/>
      <c r="E1794"/>
    </row>
    <row r="1795" spans="1:5">
      <c r="A1795" s="12"/>
      <c r="B1795" s="13"/>
      <c r="E1795"/>
    </row>
    <row r="1796" spans="1:5">
      <c r="A1796" s="12"/>
      <c r="B1796" s="13"/>
      <c r="E1796"/>
    </row>
    <row r="1797" spans="1:5">
      <c r="A1797" s="12"/>
      <c r="B1797" s="13"/>
      <c r="E1797"/>
    </row>
    <row r="1798" spans="1:5">
      <c r="A1798" s="12"/>
      <c r="B1798" s="13"/>
      <c r="E1798"/>
    </row>
    <row r="1799" spans="1:5">
      <c r="A1799" s="12"/>
      <c r="B1799" s="13"/>
      <c r="E1799"/>
    </row>
    <row r="1800" spans="1:5">
      <c r="A1800" s="12"/>
      <c r="B1800" s="13"/>
      <c r="E1800"/>
    </row>
    <row r="1801" spans="1:5">
      <c r="A1801" s="12"/>
      <c r="B1801" s="13"/>
      <c r="E1801"/>
    </row>
    <row r="1802" spans="1:5">
      <c r="A1802" s="12"/>
      <c r="B1802" s="13"/>
      <c r="E1802"/>
    </row>
    <row r="1803" spans="1:5">
      <c r="A1803" s="12"/>
      <c r="B1803" s="13"/>
      <c r="E1803"/>
    </row>
    <row r="1804" spans="1:5">
      <c r="A1804" s="12"/>
      <c r="B1804" s="13"/>
      <c r="E1804"/>
    </row>
    <row r="1805" spans="1:5">
      <c r="A1805" s="12"/>
      <c r="B1805" s="13"/>
      <c r="E1805"/>
    </row>
    <row r="1806" spans="1:5">
      <c r="A1806" s="12"/>
      <c r="B1806" s="13"/>
      <c r="E1806"/>
    </row>
    <row r="1807" spans="1:5">
      <c r="A1807" s="12"/>
      <c r="B1807" s="13"/>
      <c r="E1807"/>
    </row>
    <row r="1808" spans="1:5">
      <c r="A1808" s="12"/>
      <c r="B1808" s="13"/>
      <c r="E1808"/>
    </row>
    <row r="1809" spans="1:5">
      <c r="A1809" s="12"/>
      <c r="B1809" s="13"/>
      <c r="E1809"/>
    </row>
    <row r="1810" spans="1:5">
      <c r="A1810" s="12"/>
      <c r="B1810" s="13"/>
      <c r="E1810"/>
    </row>
    <row r="1811" spans="1:5">
      <c r="A1811" s="12"/>
      <c r="B1811" s="13"/>
      <c r="E1811"/>
    </row>
    <row r="1812" spans="1:5">
      <c r="A1812" s="12"/>
      <c r="B1812" s="13"/>
      <c r="E1812"/>
    </row>
    <row r="1813" spans="1:5">
      <c r="A1813" s="12"/>
      <c r="B1813" s="13"/>
      <c r="E1813"/>
    </row>
    <row r="1814" spans="1:5">
      <c r="A1814" s="12"/>
      <c r="B1814" s="13"/>
      <c r="E1814"/>
    </row>
    <row r="1815" spans="1:5">
      <c r="A1815" s="12"/>
      <c r="B1815" s="13"/>
      <c r="E1815"/>
    </row>
    <row r="1816" spans="1:5">
      <c r="A1816" s="12"/>
      <c r="B1816" s="13"/>
      <c r="E1816"/>
    </row>
    <row r="1817" spans="1:5">
      <c r="A1817" s="12"/>
      <c r="B1817" s="13"/>
      <c r="E1817"/>
    </row>
    <row r="1818" spans="1:5">
      <c r="A1818" s="12"/>
      <c r="B1818" s="13"/>
      <c r="E1818"/>
    </row>
    <row r="1819" spans="1:5">
      <c r="A1819" s="12"/>
      <c r="B1819" s="13"/>
      <c r="E1819"/>
    </row>
    <row r="1820" spans="1:5">
      <c r="A1820" s="12"/>
      <c r="B1820" s="13"/>
      <c r="E1820"/>
    </row>
    <row r="1821" spans="1:5">
      <c r="A1821" s="12"/>
      <c r="B1821" s="13"/>
      <c r="E1821"/>
    </row>
    <row r="1822" spans="1:5">
      <c r="A1822" s="12"/>
      <c r="B1822" s="13"/>
      <c r="E1822"/>
    </row>
    <row r="1823" spans="1:5">
      <c r="A1823" s="12"/>
      <c r="B1823" s="13"/>
      <c r="E1823"/>
    </row>
    <row r="1824" spans="1:5">
      <c r="A1824" s="12"/>
      <c r="B1824" s="13"/>
      <c r="E1824"/>
    </row>
    <row r="1825" spans="1:13">
      <c r="A1825" s="12"/>
      <c r="B1825" s="13"/>
      <c r="E1825"/>
    </row>
    <row r="1826" spans="1:13">
      <c r="A1826" s="12"/>
      <c r="B1826" s="13"/>
      <c r="E1826"/>
      <c r="L1826" s="1"/>
      <c r="M1826" s="1"/>
    </row>
    <row r="1827" spans="1:13">
      <c r="A1827" s="12"/>
      <c r="B1827" s="13"/>
      <c r="E1827"/>
      <c r="L1827" s="1"/>
      <c r="M1827" s="1"/>
    </row>
    <row r="1828" spans="1:13">
      <c r="A1828" s="12"/>
      <c r="B1828" s="13"/>
      <c r="E1828"/>
      <c r="L1828" s="1"/>
      <c r="M1828" s="1"/>
    </row>
    <row r="1829" spans="1:13">
      <c r="A1829" s="12"/>
      <c r="B1829" s="13"/>
      <c r="E1829"/>
      <c r="L1829" s="1"/>
      <c r="M1829" s="1"/>
    </row>
    <row r="1830" spans="1:13">
      <c r="A1830" s="12"/>
      <c r="B1830" s="13"/>
      <c r="E1830"/>
      <c r="L1830" s="1"/>
      <c r="M1830" s="1"/>
    </row>
    <row r="1831" spans="1:13">
      <c r="A1831" s="12"/>
      <c r="B1831" s="13"/>
      <c r="E1831"/>
      <c r="L1831" s="1"/>
      <c r="M1831" s="1"/>
    </row>
    <row r="1832" spans="1:13">
      <c r="A1832" s="12"/>
      <c r="B1832" s="13"/>
      <c r="E1832"/>
      <c r="L1832" s="1"/>
      <c r="M1832" s="1"/>
    </row>
    <row r="1833" spans="1:13">
      <c r="A1833" s="12"/>
      <c r="B1833" s="13"/>
      <c r="E1833"/>
      <c r="L1833" s="1"/>
      <c r="M1833" s="1"/>
    </row>
    <row r="1834" spans="1:13">
      <c r="A1834" s="12"/>
      <c r="B1834" s="13"/>
      <c r="E1834"/>
      <c r="L1834" s="1"/>
      <c r="M1834" s="1"/>
    </row>
    <row r="1835" spans="1:13">
      <c r="A1835" s="12"/>
      <c r="B1835" s="13"/>
      <c r="E1835"/>
      <c r="L1835" s="1"/>
      <c r="M1835" s="1"/>
    </row>
    <row r="1836" spans="1:13">
      <c r="A1836" s="12"/>
      <c r="B1836" s="13"/>
      <c r="E1836"/>
      <c r="L1836" s="1"/>
      <c r="M1836" s="1"/>
    </row>
    <row r="1837" spans="1:13">
      <c r="A1837" s="12"/>
      <c r="B1837" s="13"/>
      <c r="E1837"/>
      <c r="L1837" s="1"/>
      <c r="M1837" s="1"/>
    </row>
    <row r="1838" spans="1:13">
      <c r="A1838" s="12"/>
      <c r="B1838" s="13"/>
      <c r="E1838"/>
      <c r="L1838" s="1"/>
      <c r="M1838" s="1"/>
    </row>
    <row r="1839" spans="1:13">
      <c r="A1839" s="12"/>
      <c r="B1839" s="13"/>
      <c r="E1839"/>
      <c r="L1839" s="1"/>
      <c r="M1839" s="1"/>
    </row>
    <row r="1840" spans="1:13">
      <c r="A1840" s="12"/>
      <c r="B1840" s="13"/>
      <c r="E1840"/>
      <c r="L1840" s="1"/>
      <c r="M1840" s="1"/>
    </row>
    <row r="1841" spans="1:13">
      <c r="A1841" s="12"/>
      <c r="B1841" s="13"/>
      <c r="E1841"/>
      <c r="L1841" s="1"/>
      <c r="M1841" s="1"/>
    </row>
    <row r="1842" spans="1:13">
      <c r="A1842" s="12"/>
      <c r="B1842" s="13"/>
      <c r="E1842"/>
      <c r="L1842" s="1"/>
      <c r="M1842" s="1"/>
    </row>
    <row r="1843" spans="1:13">
      <c r="A1843" s="12"/>
      <c r="B1843" s="13"/>
      <c r="E1843"/>
      <c r="L1843" s="1"/>
      <c r="M1843" s="1"/>
    </row>
    <row r="1844" spans="1:13">
      <c r="A1844" s="12"/>
      <c r="B1844" s="13"/>
      <c r="E1844"/>
      <c r="L1844" s="1"/>
      <c r="M1844" s="1"/>
    </row>
    <row r="1845" spans="1:13">
      <c r="A1845" s="12"/>
      <c r="B1845" s="13"/>
      <c r="E1845"/>
      <c r="L1845" s="1"/>
      <c r="M1845" s="1"/>
    </row>
    <row r="1846" spans="1:13">
      <c r="A1846" s="12"/>
      <c r="B1846" s="13"/>
      <c r="E1846"/>
      <c r="L1846" s="1"/>
      <c r="M1846" s="1"/>
    </row>
    <row r="1847" spans="1:13">
      <c r="A1847" s="12"/>
      <c r="B1847" s="13"/>
      <c r="E1847"/>
      <c r="L1847" s="1"/>
      <c r="M1847" s="1"/>
    </row>
    <row r="1848" spans="1:13">
      <c r="A1848" s="12"/>
      <c r="B1848" s="13"/>
      <c r="E1848"/>
      <c r="L1848" s="1"/>
      <c r="M1848" s="1"/>
    </row>
    <row r="1849" spans="1:13">
      <c r="A1849" s="12"/>
      <c r="B1849" s="13"/>
      <c r="E1849"/>
      <c r="L1849" s="1"/>
      <c r="M1849" s="1"/>
    </row>
    <row r="1850" spans="1:13">
      <c r="A1850" s="12"/>
      <c r="B1850" s="13"/>
      <c r="E1850"/>
      <c r="L1850" s="1"/>
      <c r="M1850" s="1"/>
    </row>
    <row r="1851" spans="1:13">
      <c r="A1851" s="12"/>
      <c r="B1851" s="13"/>
      <c r="E1851"/>
      <c r="L1851" s="1"/>
      <c r="M1851" s="1"/>
    </row>
    <row r="1852" spans="1:13">
      <c r="A1852" s="12"/>
      <c r="B1852" s="13"/>
      <c r="E1852"/>
      <c r="L1852" s="1"/>
      <c r="M1852" s="1"/>
    </row>
    <row r="1853" spans="1:13">
      <c r="A1853" s="12"/>
      <c r="B1853" s="13"/>
      <c r="E1853"/>
      <c r="L1853" s="1"/>
      <c r="M1853" s="1"/>
    </row>
    <row r="1854" spans="1:13">
      <c r="A1854" s="12"/>
      <c r="B1854" s="13"/>
      <c r="E1854"/>
      <c r="L1854" s="1"/>
      <c r="M1854" s="1"/>
    </row>
    <row r="1855" spans="1:13">
      <c r="A1855" s="12"/>
      <c r="B1855" s="13"/>
      <c r="E1855"/>
      <c r="L1855" s="1"/>
      <c r="M1855" s="1"/>
    </row>
    <row r="1856" spans="1:13">
      <c r="A1856" s="12"/>
      <c r="B1856" s="13"/>
      <c r="E1856"/>
      <c r="L1856" s="1"/>
      <c r="M1856" s="1"/>
    </row>
    <row r="1857" spans="1:13">
      <c r="A1857" s="12"/>
      <c r="B1857" s="13"/>
      <c r="E1857"/>
      <c r="L1857" s="1"/>
      <c r="M1857" s="1"/>
    </row>
    <row r="1858" spans="1:13">
      <c r="A1858" s="12"/>
      <c r="B1858" s="13"/>
      <c r="E1858"/>
      <c r="L1858" s="1"/>
      <c r="M1858" s="1"/>
    </row>
    <row r="1859" spans="1:13">
      <c r="A1859" s="12"/>
      <c r="B1859" s="13"/>
      <c r="E1859"/>
      <c r="L1859" s="1"/>
      <c r="M1859" s="1"/>
    </row>
    <row r="1860" spans="1:13">
      <c r="A1860" s="12"/>
      <c r="B1860" s="13"/>
      <c r="E1860"/>
      <c r="L1860" s="1"/>
      <c r="M1860" s="1"/>
    </row>
    <row r="1861" spans="1:13">
      <c r="A1861" s="12"/>
      <c r="B1861" s="13"/>
      <c r="E1861"/>
      <c r="L1861" s="1"/>
      <c r="M1861" s="1"/>
    </row>
    <row r="1862" spans="1:13">
      <c r="A1862" s="12"/>
      <c r="B1862" s="13"/>
      <c r="E1862"/>
      <c r="L1862" s="1"/>
      <c r="M1862" s="1"/>
    </row>
    <row r="1863" spans="1:13">
      <c r="A1863" s="12"/>
      <c r="B1863" s="13"/>
      <c r="E1863"/>
      <c r="L1863" s="1"/>
      <c r="M1863" s="1"/>
    </row>
    <row r="1864" spans="1:13">
      <c r="A1864" s="12"/>
      <c r="B1864" s="13"/>
      <c r="E1864"/>
      <c r="L1864" s="1"/>
      <c r="M1864" s="1"/>
    </row>
    <row r="1865" spans="1:13">
      <c r="A1865" s="12"/>
      <c r="B1865" s="13"/>
      <c r="E1865"/>
      <c r="L1865" s="1"/>
      <c r="M1865" s="1"/>
    </row>
    <row r="1866" spans="1:13">
      <c r="A1866" s="12"/>
      <c r="B1866" s="13"/>
      <c r="E1866"/>
      <c r="L1866" s="1"/>
      <c r="M1866" s="1"/>
    </row>
    <row r="1867" spans="1:13">
      <c r="A1867" s="12"/>
      <c r="B1867" s="13"/>
      <c r="E1867"/>
      <c r="L1867" s="1"/>
      <c r="M1867" s="1"/>
    </row>
    <row r="1868" spans="1:13">
      <c r="A1868" s="12"/>
      <c r="B1868" s="13"/>
      <c r="E1868"/>
      <c r="L1868" s="1"/>
      <c r="M1868" s="1"/>
    </row>
    <row r="1869" spans="1:13">
      <c r="A1869" s="12"/>
      <c r="B1869" s="13"/>
      <c r="E1869"/>
      <c r="L1869" s="1"/>
      <c r="M1869" s="1"/>
    </row>
    <row r="1870" spans="1:13">
      <c r="A1870" s="12"/>
      <c r="B1870" s="13"/>
      <c r="E1870"/>
      <c r="L1870" s="1"/>
      <c r="M1870" s="1"/>
    </row>
    <row r="1871" spans="1:13">
      <c r="A1871" s="12"/>
      <c r="B1871" s="13"/>
      <c r="E1871"/>
      <c r="L1871" s="1"/>
      <c r="M1871" s="1"/>
    </row>
    <row r="1872" spans="1:13">
      <c r="A1872" s="12"/>
      <c r="B1872" s="13"/>
      <c r="E1872"/>
      <c r="L1872" s="1"/>
      <c r="M1872" s="1"/>
    </row>
    <row r="1873" spans="1:13">
      <c r="A1873" s="12"/>
      <c r="B1873" s="13"/>
      <c r="E1873"/>
      <c r="L1873" s="1"/>
      <c r="M1873" s="1"/>
    </row>
    <row r="1874" spans="1:13">
      <c r="A1874" s="12"/>
      <c r="B1874" s="13"/>
      <c r="E1874"/>
      <c r="L1874" s="1"/>
      <c r="M1874" s="1"/>
    </row>
    <row r="1875" spans="1:13">
      <c r="A1875" s="12"/>
      <c r="B1875" s="13"/>
      <c r="E1875"/>
      <c r="L1875" s="1"/>
      <c r="M1875" s="1"/>
    </row>
    <row r="1876" spans="1:13">
      <c r="A1876" s="12"/>
      <c r="B1876" s="13"/>
      <c r="E1876"/>
      <c r="L1876" s="1"/>
      <c r="M1876" s="1"/>
    </row>
    <row r="1877" spans="1:13">
      <c r="A1877" s="12"/>
      <c r="B1877" s="13"/>
      <c r="E1877"/>
      <c r="L1877" s="1"/>
      <c r="M1877" s="1"/>
    </row>
    <row r="1878" spans="1:13">
      <c r="A1878" s="12"/>
      <c r="B1878" s="13"/>
      <c r="E1878"/>
      <c r="L1878" s="1"/>
      <c r="M1878" s="1"/>
    </row>
    <row r="1879" spans="1:13">
      <c r="A1879" s="12"/>
      <c r="B1879" s="13"/>
      <c r="E1879"/>
      <c r="L1879" s="1"/>
      <c r="M1879" s="1"/>
    </row>
    <row r="1880" spans="1:13">
      <c r="A1880" s="12"/>
      <c r="B1880" s="13"/>
      <c r="E1880"/>
      <c r="L1880" s="1"/>
      <c r="M1880" s="1"/>
    </row>
    <row r="1881" spans="1:13">
      <c r="A1881" s="12"/>
      <c r="B1881" s="13"/>
      <c r="E1881"/>
      <c r="L1881" s="1"/>
      <c r="M1881" s="1"/>
    </row>
    <row r="1882" spans="1:13">
      <c r="A1882" s="12"/>
      <c r="B1882" s="13"/>
      <c r="E1882"/>
      <c r="L1882" s="1"/>
      <c r="M1882" s="1"/>
    </row>
    <row r="1883" spans="1:13">
      <c r="A1883" s="12"/>
      <c r="B1883" s="13"/>
      <c r="E1883"/>
      <c r="L1883" s="1"/>
      <c r="M1883" s="1"/>
    </row>
    <row r="1884" spans="1:13">
      <c r="A1884" s="12"/>
      <c r="B1884" s="13"/>
      <c r="E1884"/>
      <c r="L1884" s="1"/>
      <c r="M1884" s="1"/>
    </row>
    <row r="1885" spans="1:13">
      <c r="A1885" s="12"/>
      <c r="B1885" s="13"/>
      <c r="E1885"/>
      <c r="L1885" s="1"/>
      <c r="M1885" s="1"/>
    </row>
    <row r="1886" spans="1:13">
      <c r="A1886" s="12"/>
      <c r="B1886" s="13"/>
      <c r="E1886"/>
      <c r="L1886" s="1"/>
      <c r="M1886" s="1"/>
    </row>
    <row r="1887" spans="1:13">
      <c r="A1887" s="12"/>
      <c r="B1887" s="13"/>
      <c r="E1887"/>
      <c r="L1887" s="1"/>
      <c r="M1887" s="1"/>
    </row>
    <row r="1888" spans="1:13">
      <c r="A1888" s="12"/>
      <c r="B1888" s="13"/>
      <c r="E1888"/>
      <c r="L1888" s="1"/>
      <c r="M1888" s="1"/>
    </row>
    <row r="1889" spans="1:13">
      <c r="A1889" s="12"/>
      <c r="B1889" s="13"/>
      <c r="E1889"/>
      <c r="L1889" s="1"/>
      <c r="M1889" s="1"/>
    </row>
    <row r="1890" spans="1:13">
      <c r="A1890" s="12"/>
      <c r="B1890" s="13"/>
      <c r="E1890"/>
      <c r="L1890" s="1"/>
      <c r="M1890" s="1"/>
    </row>
    <row r="1891" spans="1:13">
      <c r="A1891" s="12"/>
      <c r="B1891" s="13"/>
      <c r="E1891"/>
      <c r="L1891" s="1"/>
      <c r="M1891" s="1"/>
    </row>
    <row r="1892" spans="1:13">
      <c r="A1892" s="12"/>
      <c r="B1892" s="13"/>
      <c r="E1892"/>
      <c r="L1892" s="1"/>
      <c r="M1892" s="1"/>
    </row>
    <row r="1893" spans="1:13">
      <c r="A1893" s="12"/>
      <c r="B1893" s="13"/>
      <c r="E1893"/>
      <c r="L1893" s="1"/>
      <c r="M1893" s="1"/>
    </row>
    <row r="1894" spans="1:13">
      <c r="A1894" s="12"/>
      <c r="B1894" s="13"/>
      <c r="E1894"/>
      <c r="L1894" s="1"/>
      <c r="M1894" s="1"/>
    </row>
    <row r="1895" spans="1:13">
      <c r="A1895" s="12"/>
      <c r="B1895" s="13"/>
      <c r="E1895"/>
      <c r="L1895" s="1"/>
      <c r="M1895" s="1"/>
    </row>
    <row r="1896" spans="1:13">
      <c r="A1896" s="12"/>
      <c r="B1896" s="13"/>
      <c r="E1896"/>
      <c r="L1896" s="1"/>
      <c r="M1896" s="1"/>
    </row>
    <row r="1897" spans="1:13">
      <c r="A1897" s="12"/>
      <c r="B1897" s="13"/>
      <c r="E1897"/>
      <c r="L1897" s="1"/>
      <c r="M1897" s="1"/>
    </row>
    <row r="1898" spans="1:13">
      <c r="A1898" s="12"/>
      <c r="B1898" s="13"/>
      <c r="E1898"/>
      <c r="L1898" s="1"/>
      <c r="M1898" s="1"/>
    </row>
    <row r="1899" spans="1:13">
      <c r="A1899" s="12"/>
      <c r="B1899" s="13"/>
      <c r="E1899"/>
      <c r="L1899" s="1"/>
      <c r="M1899" s="1"/>
    </row>
    <row r="1900" spans="1:13">
      <c r="A1900" s="12"/>
      <c r="B1900" s="13"/>
      <c r="E1900"/>
      <c r="L1900" s="1"/>
      <c r="M1900" s="1"/>
    </row>
    <row r="1901" spans="1:13">
      <c r="A1901" s="12"/>
      <c r="B1901" s="13"/>
      <c r="E1901"/>
      <c r="L1901" s="1"/>
      <c r="M1901" s="1"/>
    </row>
    <row r="1902" spans="1:13">
      <c r="A1902" s="12"/>
      <c r="B1902" s="13"/>
      <c r="E1902"/>
      <c r="L1902" s="1"/>
      <c r="M1902" s="1"/>
    </row>
    <row r="1903" spans="1:13">
      <c r="A1903" s="12"/>
      <c r="B1903" s="13"/>
      <c r="E1903"/>
      <c r="L1903" s="1"/>
      <c r="M1903" s="1"/>
    </row>
    <row r="1904" spans="1:13">
      <c r="A1904" s="12"/>
      <c r="B1904" s="13"/>
      <c r="E1904"/>
      <c r="L1904" s="1"/>
      <c r="M1904" s="1"/>
    </row>
    <row r="1905" spans="1:13">
      <c r="A1905" s="12"/>
      <c r="B1905" s="13"/>
      <c r="E1905"/>
      <c r="L1905" s="1"/>
      <c r="M1905" s="1"/>
    </row>
    <row r="1906" spans="1:13">
      <c r="A1906" s="12"/>
      <c r="B1906" s="13"/>
      <c r="E1906"/>
      <c r="L1906" s="1"/>
      <c r="M1906" s="1"/>
    </row>
    <row r="1907" spans="1:13">
      <c r="A1907" s="12"/>
      <c r="B1907" s="13"/>
      <c r="E1907"/>
      <c r="L1907" s="1"/>
      <c r="M1907" s="1"/>
    </row>
    <row r="1908" spans="1:13">
      <c r="A1908" s="12"/>
      <c r="B1908" s="13"/>
      <c r="E1908"/>
      <c r="L1908" s="1"/>
      <c r="M1908" s="1"/>
    </row>
    <row r="1909" spans="1:13">
      <c r="A1909" s="12"/>
      <c r="B1909" s="13"/>
      <c r="E1909"/>
      <c r="L1909" s="1"/>
      <c r="M1909" s="1"/>
    </row>
    <row r="1910" spans="1:13">
      <c r="A1910" s="12"/>
      <c r="B1910" s="13"/>
      <c r="E1910"/>
      <c r="L1910" s="1"/>
      <c r="M1910" s="1"/>
    </row>
    <row r="1911" spans="1:13">
      <c r="A1911" s="12"/>
      <c r="B1911" s="13"/>
      <c r="E1911"/>
      <c r="L1911" s="1"/>
      <c r="M1911" s="1"/>
    </row>
    <row r="1912" spans="1:13">
      <c r="A1912" s="12"/>
      <c r="B1912" s="13"/>
      <c r="E1912"/>
      <c r="L1912" s="1"/>
      <c r="M1912" s="1"/>
    </row>
    <row r="1913" spans="1:13">
      <c r="A1913" s="12"/>
      <c r="B1913" s="13"/>
      <c r="E1913"/>
      <c r="L1913" s="1"/>
      <c r="M1913" s="1"/>
    </row>
    <row r="1914" spans="1:13">
      <c r="A1914" s="12"/>
      <c r="B1914" s="13"/>
      <c r="E1914"/>
      <c r="L1914" s="1"/>
      <c r="M1914" s="1"/>
    </row>
    <row r="1915" spans="1:13">
      <c r="A1915" s="12"/>
      <c r="B1915" s="13"/>
      <c r="E1915"/>
      <c r="L1915" s="1"/>
      <c r="M1915" s="1"/>
    </row>
    <row r="1916" spans="1:13">
      <c r="A1916" s="12"/>
      <c r="B1916" s="13"/>
      <c r="E1916"/>
      <c r="L1916" s="1"/>
      <c r="M1916" s="1"/>
    </row>
    <row r="1917" spans="1:13">
      <c r="A1917" s="12"/>
      <c r="B1917" s="13"/>
      <c r="E1917"/>
      <c r="L1917" s="1"/>
      <c r="M1917" s="1"/>
    </row>
    <row r="1918" spans="1:13">
      <c r="A1918" s="12"/>
      <c r="B1918" s="13"/>
      <c r="E1918"/>
      <c r="L1918" s="1"/>
      <c r="M1918" s="1"/>
    </row>
    <row r="1919" spans="1:13">
      <c r="A1919" s="12"/>
      <c r="B1919" s="13"/>
      <c r="E1919"/>
      <c r="L1919" s="1"/>
      <c r="M1919" s="1"/>
    </row>
    <row r="1920" spans="1:13">
      <c r="A1920" s="12"/>
      <c r="B1920" s="13"/>
      <c r="E1920"/>
      <c r="L1920" s="1"/>
      <c r="M1920" s="1"/>
    </row>
    <row r="1921" spans="1:13">
      <c r="A1921" s="12"/>
      <c r="B1921" s="13"/>
      <c r="E1921"/>
      <c r="L1921" s="1"/>
      <c r="M1921" s="1"/>
    </row>
    <row r="1922" spans="1:13">
      <c r="A1922" s="12"/>
      <c r="B1922" s="13"/>
      <c r="E1922"/>
      <c r="L1922" s="1"/>
      <c r="M1922" s="1"/>
    </row>
    <row r="1923" spans="1:13">
      <c r="A1923" s="12"/>
      <c r="B1923" s="13"/>
      <c r="E1923"/>
      <c r="L1923" s="1"/>
      <c r="M1923" s="1"/>
    </row>
    <row r="1924" spans="1:13">
      <c r="A1924" s="12"/>
      <c r="B1924" s="13"/>
      <c r="E1924"/>
      <c r="L1924" s="1"/>
      <c r="M1924" s="1"/>
    </row>
    <row r="1925" spans="1:13">
      <c r="A1925" s="12"/>
      <c r="B1925" s="13"/>
      <c r="E1925"/>
      <c r="L1925" s="1"/>
      <c r="M1925" s="1"/>
    </row>
    <row r="1926" spans="1:13">
      <c r="A1926" s="12"/>
      <c r="B1926" s="13"/>
      <c r="E1926"/>
      <c r="L1926" s="1"/>
      <c r="M1926" s="1"/>
    </row>
    <row r="1927" spans="1:13">
      <c r="A1927" s="12"/>
      <c r="B1927" s="13"/>
      <c r="E1927"/>
      <c r="L1927" s="1"/>
      <c r="M1927" s="1"/>
    </row>
    <row r="1928" spans="1:13">
      <c r="A1928" s="12"/>
      <c r="B1928" s="13"/>
      <c r="E1928"/>
      <c r="L1928" s="1"/>
      <c r="M1928" s="1"/>
    </row>
    <row r="1929" spans="1:13">
      <c r="A1929" s="12"/>
      <c r="B1929" s="13"/>
      <c r="E1929"/>
      <c r="L1929" s="1"/>
      <c r="M1929" s="1"/>
    </row>
    <row r="1930" spans="1:13">
      <c r="A1930" s="12"/>
      <c r="B1930" s="13"/>
      <c r="E1930"/>
      <c r="L1930" s="1"/>
      <c r="M1930" s="1"/>
    </row>
    <row r="1931" spans="1:13">
      <c r="A1931" s="12"/>
      <c r="B1931" s="13"/>
      <c r="E1931"/>
      <c r="L1931" s="1"/>
      <c r="M1931" s="1"/>
    </row>
    <row r="1932" spans="1:13">
      <c r="A1932" s="12"/>
      <c r="B1932" s="13"/>
      <c r="E1932"/>
      <c r="L1932" s="1"/>
      <c r="M1932" s="1"/>
    </row>
    <row r="1933" spans="1:13">
      <c r="A1933" s="12"/>
      <c r="B1933" s="13"/>
      <c r="E1933"/>
      <c r="L1933" s="1"/>
      <c r="M1933" s="1"/>
    </row>
    <row r="1934" spans="1:13">
      <c r="A1934" s="12"/>
      <c r="B1934" s="13"/>
      <c r="E1934"/>
      <c r="L1934" s="1"/>
      <c r="M1934" s="1"/>
    </row>
    <row r="1935" spans="1:13">
      <c r="A1935" s="12"/>
      <c r="B1935" s="13"/>
      <c r="E1935"/>
      <c r="L1935" s="1"/>
      <c r="M1935" s="1"/>
    </row>
    <row r="1936" spans="1:13">
      <c r="A1936" s="12"/>
      <c r="B1936" s="13"/>
      <c r="E1936"/>
      <c r="L1936" s="1"/>
      <c r="M1936" s="1"/>
    </row>
    <row r="1937" spans="1:13">
      <c r="A1937" s="12"/>
      <c r="B1937" s="13"/>
      <c r="E1937"/>
      <c r="L1937" s="1"/>
      <c r="M1937" s="1"/>
    </row>
    <row r="1938" spans="1:13">
      <c r="A1938" s="12"/>
      <c r="B1938" s="13"/>
      <c r="E1938"/>
      <c r="L1938" s="1"/>
      <c r="M1938" s="1"/>
    </row>
    <row r="1939" spans="1:13">
      <c r="A1939" s="12"/>
      <c r="B1939" s="13"/>
      <c r="E1939"/>
      <c r="L1939" s="1"/>
      <c r="M1939" s="1"/>
    </row>
    <row r="1940" spans="1:13">
      <c r="A1940" s="12"/>
      <c r="B1940" s="13"/>
      <c r="E1940"/>
      <c r="L1940" s="1"/>
      <c r="M1940" s="1"/>
    </row>
    <row r="1941" spans="1:13">
      <c r="A1941" s="12"/>
      <c r="B1941" s="13"/>
      <c r="E1941"/>
      <c r="L1941" s="1"/>
      <c r="M1941" s="1"/>
    </row>
    <row r="1942" spans="1:13">
      <c r="A1942" s="12"/>
      <c r="B1942" s="13"/>
      <c r="E1942"/>
      <c r="L1942" s="1"/>
      <c r="M1942" s="1"/>
    </row>
    <row r="1943" spans="1:13">
      <c r="A1943" s="12"/>
      <c r="B1943" s="13"/>
      <c r="E1943"/>
      <c r="L1943" s="1"/>
      <c r="M1943" s="1"/>
    </row>
    <row r="1944" spans="1:13">
      <c r="A1944" s="12"/>
      <c r="B1944" s="13"/>
      <c r="E1944"/>
      <c r="L1944" s="1"/>
      <c r="M1944" s="1"/>
    </row>
    <row r="1945" spans="1:13">
      <c r="A1945" s="12"/>
      <c r="B1945" s="13"/>
      <c r="E1945"/>
      <c r="L1945" s="1"/>
      <c r="M1945" s="1"/>
    </row>
    <row r="1946" spans="1:13">
      <c r="A1946" s="12"/>
      <c r="B1946" s="13"/>
      <c r="E1946"/>
      <c r="L1946" s="1"/>
      <c r="M1946" s="1"/>
    </row>
    <row r="1947" spans="1:13">
      <c r="A1947" s="12"/>
      <c r="B1947" s="13"/>
      <c r="E1947"/>
      <c r="L1947" s="1"/>
      <c r="M1947" s="1"/>
    </row>
    <row r="1948" spans="1:13">
      <c r="A1948" s="12"/>
      <c r="B1948" s="13"/>
      <c r="E1948"/>
      <c r="L1948" s="1"/>
      <c r="M1948" s="1"/>
    </row>
    <row r="1949" spans="1:13">
      <c r="A1949" s="12"/>
      <c r="B1949" s="13"/>
      <c r="E1949"/>
      <c r="L1949" s="1"/>
      <c r="M1949" s="1"/>
    </row>
    <row r="1950" spans="1:13">
      <c r="A1950" s="12"/>
      <c r="B1950" s="13"/>
      <c r="E1950"/>
      <c r="L1950" s="1"/>
      <c r="M1950" s="1"/>
    </row>
    <row r="1951" spans="1:13">
      <c r="A1951" s="12"/>
      <c r="B1951" s="13"/>
      <c r="E1951"/>
      <c r="L1951" s="1"/>
      <c r="M1951" s="1"/>
    </row>
    <row r="1952" spans="1:13">
      <c r="A1952" s="12"/>
      <c r="B1952" s="13"/>
      <c r="E1952"/>
      <c r="L1952" s="1"/>
      <c r="M1952" s="1"/>
    </row>
    <row r="1953" spans="1:13">
      <c r="A1953" s="12"/>
      <c r="B1953" s="13"/>
      <c r="E1953"/>
      <c r="L1953" s="1"/>
      <c r="M1953" s="1"/>
    </row>
    <row r="1954" spans="1:13">
      <c r="A1954" s="12"/>
      <c r="B1954" s="13"/>
      <c r="E1954"/>
      <c r="L1954" s="1"/>
      <c r="M1954" s="1"/>
    </row>
    <row r="1955" spans="1:13">
      <c r="A1955" s="12"/>
      <c r="B1955" s="13"/>
      <c r="E1955"/>
      <c r="L1955" s="1"/>
      <c r="M1955" s="1"/>
    </row>
    <row r="1956" spans="1:13">
      <c r="A1956" s="12"/>
      <c r="B1956" s="13"/>
      <c r="E1956"/>
      <c r="L1956" s="1"/>
      <c r="M1956" s="1"/>
    </row>
    <row r="1957" spans="1:13">
      <c r="A1957" s="12"/>
      <c r="B1957" s="13"/>
      <c r="E1957"/>
      <c r="L1957" s="1"/>
      <c r="M1957" s="1"/>
    </row>
    <row r="1958" spans="1:13">
      <c r="A1958" s="12"/>
      <c r="B1958" s="13"/>
      <c r="E1958"/>
      <c r="L1958" s="1"/>
      <c r="M1958" s="1"/>
    </row>
    <row r="1959" spans="1:13">
      <c r="A1959" s="12"/>
      <c r="B1959" s="13"/>
      <c r="E1959"/>
      <c r="L1959" s="1"/>
      <c r="M1959" s="1"/>
    </row>
    <row r="1960" spans="1:13">
      <c r="A1960" s="12"/>
      <c r="B1960" s="13"/>
      <c r="E1960"/>
      <c r="L1960" s="1"/>
      <c r="M1960" s="1"/>
    </row>
    <row r="1961" spans="1:13">
      <c r="A1961" s="12"/>
      <c r="B1961" s="13"/>
      <c r="E1961"/>
      <c r="L1961" s="1"/>
      <c r="M1961" s="1"/>
    </row>
    <row r="1962" spans="1:13">
      <c r="A1962" s="12"/>
      <c r="B1962" s="13"/>
      <c r="E1962"/>
      <c r="L1962" s="1"/>
      <c r="M1962" s="1"/>
    </row>
    <row r="1963" spans="1:13">
      <c r="A1963" s="12"/>
      <c r="B1963" s="13"/>
      <c r="E1963"/>
      <c r="L1963" s="1"/>
      <c r="M1963" s="1"/>
    </row>
    <row r="1964" spans="1:13">
      <c r="A1964" s="12"/>
      <c r="B1964" s="13"/>
      <c r="E1964"/>
      <c r="L1964" s="1"/>
      <c r="M1964" s="1"/>
    </row>
    <row r="1965" spans="1:13">
      <c r="A1965" s="12"/>
      <c r="B1965" s="13"/>
      <c r="E1965"/>
      <c r="L1965" s="1"/>
      <c r="M1965" s="1"/>
    </row>
    <row r="1966" spans="1:13">
      <c r="A1966" s="12"/>
      <c r="B1966" s="13"/>
      <c r="E1966"/>
      <c r="L1966" s="1"/>
      <c r="M1966" s="1"/>
    </row>
    <row r="1967" spans="1:13">
      <c r="A1967" s="12"/>
      <c r="B1967" s="13"/>
      <c r="E1967"/>
      <c r="L1967" s="1"/>
      <c r="M1967" s="1"/>
    </row>
    <row r="1968" spans="1:13">
      <c r="A1968" s="12"/>
      <c r="B1968" s="13"/>
      <c r="E1968"/>
      <c r="L1968" s="1"/>
      <c r="M1968" s="1"/>
    </row>
    <row r="1969" spans="1:13">
      <c r="A1969" s="12"/>
      <c r="B1969" s="13"/>
      <c r="E1969"/>
      <c r="L1969" s="1"/>
      <c r="M1969" s="1"/>
    </row>
    <row r="1970" spans="1:13">
      <c r="A1970" s="12"/>
      <c r="B1970" s="13"/>
      <c r="E1970"/>
      <c r="L1970" s="1"/>
      <c r="M1970" s="1"/>
    </row>
    <row r="1971" spans="1:13">
      <c r="A1971" s="12"/>
      <c r="B1971" s="13"/>
      <c r="E1971"/>
      <c r="L1971" s="1"/>
      <c r="M1971" s="1"/>
    </row>
    <row r="1972" spans="1:13">
      <c r="A1972" s="12"/>
      <c r="B1972" s="13"/>
      <c r="E1972"/>
      <c r="L1972" s="1"/>
      <c r="M1972" s="1"/>
    </row>
    <row r="1973" spans="1:13">
      <c r="A1973" s="12"/>
      <c r="B1973" s="13"/>
      <c r="E1973"/>
      <c r="L1973" s="1"/>
      <c r="M1973" s="1"/>
    </row>
    <row r="1974" spans="1:13">
      <c r="A1974" s="12"/>
      <c r="B1974" s="13"/>
      <c r="E1974"/>
      <c r="L1974" s="1"/>
      <c r="M1974" s="1"/>
    </row>
    <row r="1975" spans="1:13">
      <c r="A1975" s="12"/>
      <c r="B1975" s="13"/>
      <c r="E1975"/>
      <c r="L1975" s="1"/>
      <c r="M1975" s="1"/>
    </row>
    <row r="1976" spans="1:13">
      <c r="A1976" s="12"/>
      <c r="B1976" s="13"/>
      <c r="E1976"/>
      <c r="L1976" s="1"/>
      <c r="M1976" s="1"/>
    </row>
    <row r="1977" spans="1:13">
      <c r="A1977" s="12"/>
      <c r="B1977" s="13"/>
      <c r="E1977"/>
      <c r="L1977" s="1"/>
      <c r="M1977" s="1"/>
    </row>
    <row r="1978" spans="1:13">
      <c r="A1978" s="12"/>
      <c r="B1978" s="13"/>
      <c r="E1978"/>
      <c r="L1978" s="1"/>
      <c r="M1978" s="1"/>
    </row>
    <row r="1979" spans="1:13">
      <c r="A1979" s="12"/>
      <c r="B1979" s="13"/>
      <c r="E1979"/>
      <c r="L1979" s="1"/>
      <c r="M1979" s="1"/>
    </row>
    <row r="1980" spans="1:13">
      <c r="A1980" s="12"/>
      <c r="B1980" s="13"/>
      <c r="E1980"/>
      <c r="L1980" s="1"/>
      <c r="M1980" s="1"/>
    </row>
    <row r="1981" spans="1:13">
      <c r="A1981" s="12"/>
      <c r="B1981" s="13"/>
      <c r="E1981"/>
      <c r="L1981" s="1"/>
      <c r="M1981" s="1"/>
    </row>
    <row r="1982" spans="1:13">
      <c r="A1982" s="12"/>
      <c r="B1982" s="13"/>
      <c r="E1982"/>
      <c r="L1982" s="1"/>
      <c r="M1982" s="1"/>
    </row>
    <row r="1983" spans="1:13">
      <c r="A1983" s="12"/>
      <c r="B1983" s="13"/>
      <c r="E1983"/>
      <c r="L1983" s="1"/>
      <c r="M1983" s="1"/>
    </row>
    <row r="1984" spans="1:13">
      <c r="A1984" s="12"/>
      <c r="B1984" s="13"/>
      <c r="E1984"/>
      <c r="L1984" s="1"/>
      <c r="M1984" s="1"/>
    </row>
    <row r="1985" spans="1:13">
      <c r="A1985" s="12"/>
      <c r="B1985" s="13"/>
      <c r="E1985"/>
      <c r="L1985" s="1"/>
      <c r="M1985" s="1"/>
    </row>
    <row r="1986" spans="1:13">
      <c r="A1986" s="12"/>
      <c r="B1986" s="13"/>
      <c r="E1986"/>
      <c r="L1986" s="1"/>
      <c r="M1986" s="1"/>
    </row>
    <row r="1987" spans="1:13">
      <c r="A1987" s="12"/>
      <c r="B1987" s="13"/>
      <c r="E1987"/>
      <c r="L1987" s="1"/>
      <c r="M1987" s="1"/>
    </row>
    <row r="1988" spans="1:13">
      <c r="A1988" s="12"/>
      <c r="B1988" s="13"/>
      <c r="E1988"/>
      <c r="L1988" s="1"/>
      <c r="M1988" s="1"/>
    </row>
    <row r="1989" spans="1:13">
      <c r="A1989" s="12"/>
      <c r="B1989" s="13"/>
      <c r="E1989"/>
      <c r="L1989" s="1"/>
      <c r="M1989" s="1"/>
    </row>
    <row r="1990" spans="1:13">
      <c r="A1990" s="12"/>
      <c r="B1990" s="13"/>
      <c r="E1990"/>
      <c r="L1990" s="1"/>
      <c r="M1990" s="1"/>
    </row>
    <row r="1991" spans="1:13">
      <c r="A1991" s="12"/>
      <c r="B1991" s="13"/>
      <c r="E1991"/>
      <c r="L1991" s="1"/>
      <c r="M1991" s="1"/>
    </row>
    <row r="1992" spans="1:13">
      <c r="A1992" s="12"/>
      <c r="B1992" s="13"/>
      <c r="E1992"/>
      <c r="L1992" s="1"/>
      <c r="M1992" s="1"/>
    </row>
    <row r="1993" spans="1:13">
      <c r="A1993" s="12"/>
      <c r="B1993" s="13"/>
      <c r="E1993"/>
      <c r="L1993" s="1"/>
      <c r="M1993" s="1"/>
    </row>
    <row r="1994" spans="1:13">
      <c r="A1994" s="12"/>
      <c r="B1994" s="13"/>
      <c r="E1994"/>
      <c r="L1994" s="1"/>
      <c r="M1994" s="1"/>
    </row>
    <row r="1995" spans="1:13">
      <c r="A1995" s="12"/>
      <c r="B1995" s="13"/>
      <c r="E1995"/>
      <c r="L1995" s="1"/>
      <c r="M1995" s="1"/>
    </row>
    <row r="1996" spans="1:13">
      <c r="A1996" s="12"/>
      <c r="B1996" s="13"/>
      <c r="E1996"/>
      <c r="L1996" s="1"/>
      <c r="M1996" s="1"/>
    </row>
    <row r="1997" spans="1:13">
      <c r="A1997" s="12"/>
      <c r="B1997" s="13"/>
      <c r="E1997"/>
      <c r="L1997" s="1"/>
      <c r="M1997" s="1"/>
    </row>
    <row r="1998" spans="1:13">
      <c r="A1998" s="12"/>
      <c r="B1998" s="13"/>
      <c r="E1998"/>
      <c r="L1998" s="1"/>
      <c r="M1998" s="1"/>
    </row>
    <row r="1999" spans="1:13">
      <c r="A1999" s="12"/>
      <c r="B1999" s="13"/>
      <c r="E1999"/>
      <c r="L1999" s="1"/>
      <c r="M1999" s="1"/>
    </row>
    <row r="2000" spans="1:13">
      <c r="A2000" s="12"/>
      <c r="B2000" s="13"/>
      <c r="E2000"/>
      <c r="L2000" s="1"/>
      <c r="M2000" s="1"/>
    </row>
    <row r="2001" spans="1:13">
      <c r="A2001" s="12"/>
      <c r="B2001" s="13"/>
      <c r="E2001"/>
      <c r="L2001" s="1"/>
      <c r="M2001" s="1"/>
    </row>
    <row r="2002" spans="1:13">
      <c r="A2002" s="12"/>
      <c r="B2002" s="13"/>
      <c r="E2002"/>
      <c r="L2002" s="1"/>
      <c r="M2002" s="1"/>
    </row>
    <row r="2003" spans="1:13">
      <c r="A2003" s="12"/>
      <c r="B2003" s="13"/>
      <c r="E2003"/>
      <c r="L2003" s="1"/>
      <c r="M2003" s="1"/>
    </row>
    <row r="2004" spans="1:13">
      <c r="A2004" s="12"/>
      <c r="B2004" s="13"/>
      <c r="E2004"/>
      <c r="L2004" s="1"/>
      <c r="M2004" s="1"/>
    </row>
    <row r="2005" spans="1:13">
      <c r="A2005" s="12"/>
      <c r="B2005" s="13"/>
      <c r="E2005"/>
      <c r="L2005" s="1"/>
      <c r="M2005" s="1"/>
    </row>
    <row r="2006" spans="1:13">
      <c r="A2006" s="12"/>
      <c r="B2006" s="13"/>
      <c r="E2006"/>
      <c r="L2006" s="1"/>
      <c r="M2006" s="1"/>
    </row>
    <row r="2007" spans="1:13">
      <c r="A2007" s="12"/>
      <c r="B2007" s="13"/>
      <c r="E2007"/>
      <c r="L2007" s="1"/>
      <c r="M2007" s="1"/>
    </row>
    <row r="2008" spans="1:13">
      <c r="A2008" s="12"/>
      <c r="B2008" s="13"/>
      <c r="E2008"/>
      <c r="L2008" s="1"/>
      <c r="M2008" s="1"/>
    </row>
    <row r="2009" spans="1:13">
      <c r="A2009" s="12"/>
      <c r="B2009" s="13"/>
      <c r="E2009"/>
      <c r="L2009" s="1"/>
      <c r="M2009" s="1"/>
    </row>
    <row r="2010" spans="1:13">
      <c r="A2010" s="12"/>
      <c r="B2010" s="13"/>
      <c r="E2010"/>
      <c r="L2010" s="1"/>
      <c r="M2010" s="1"/>
    </row>
    <row r="2011" spans="1:13">
      <c r="A2011" s="12"/>
      <c r="B2011" s="13"/>
      <c r="E2011"/>
      <c r="L2011" s="1"/>
      <c r="M2011" s="1"/>
    </row>
    <row r="2012" spans="1:13">
      <c r="A2012" s="12"/>
      <c r="B2012" s="13"/>
      <c r="E2012"/>
      <c r="L2012" s="1"/>
      <c r="M2012" s="1"/>
    </row>
    <row r="2013" spans="1:13">
      <c r="A2013" s="12"/>
      <c r="B2013" s="13"/>
      <c r="E2013"/>
      <c r="L2013" s="1"/>
      <c r="M2013" s="1"/>
    </row>
    <row r="2014" spans="1:13">
      <c r="A2014" s="12"/>
      <c r="B2014" s="13"/>
      <c r="E2014"/>
      <c r="L2014" s="1"/>
      <c r="M2014" s="1"/>
    </row>
    <row r="2015" spans="1:13">
      <c r="A2015" s="12"/>
      <c r="B2015" s="13"/>
      <c r="E2015"/>
      <c r="L2015" s="1"/>
      <c r="M2015" s="1"/>
    </row>
    <row r="2016" spans="1:13">
      <c r="A2016" s="12"/>
      <c r="B2016" s="13"/>
      <c r="E2016"/>
      <c r="L2016" s="1"/>
      <c r="M2016" s="1"/>
    </row>
    <row r="2017" spans="1:13">
      <c r="A2017" s="12"/>
      <c r="B2017" s="13"/>
      <c r="E2017"/>
      <c r="L2017" s="1"/>
      <c r="M2017" s="1"/>
    </row>
    <row r="2018" spans="1:13">
      <c r="A2018" s="12"/>
      <c r="B2018" s="13"/>
      <c r="E2018"/>
      <c r="L2018" s="1"/>
      <c r="M2018" s="1"/>
    </row>
    <row r="2019" spans="1:13">
      <c r="A2019" s="12"/>
      <c r="B2019" s="13"/>
      <c r="E2019"/>
      <c r="L2019" s="1"/>
      <c r="M2019" s="1"/>
    </row>
    <row r="2020" spans="1:13">
      <c r="A2020" s="12"/>
      <c r="B2020" s="13"/>
      <c r="E2020"/>
      <c r="L2020" s="1"/>
      <c r="M2020" s="1"/>
    </row>
    <row r="2021" spans="1:13">
      <c r="A2021" s="12"/>
      <c r="B2021" s="13"/>
      <c r="E2021"/>
      <c r="L2021" s="1"/>
      <c r="M2021" s="1"/>
    </row>
    <row r="2022" spans="1:13">
      <c r="A2022" s="12"/>
      <c r="B2022" s="13"/>
      <c r="E2022"/>
      <c r="L2022" s="1"/>
      <c r="M2022" s="1"/>
    </row>
    <row r="2023" spans="1:13">
      <c r="A2023" s="12"/>
      <c r="B2023" s="13"/>
      <c r="E2023"/>
      <c r="L2023" s="1"/>
      <c r="M2023" s="1"/>
    </row>
    <row r="2024" spans="1:13">
      <c r="A2024" s="12"/>
      <c r="B2024" s="13"/>
      <c r="E2024"/>
      <c r="L2024" s="1"/>
      <c r="M2024" s="1"/>
    </row>
    <row r="2025" spans="1:13">
      <c r="A2025" s="12"/>
      <c r="B2025" s="13"/>
      <c r="E2025"/>
      <c r="L2025" s="1"/>
      <c r="M2025" s="1"/>
    </row>
    <row r="2026" spans="1:13">
      <c r="A2026" s="12"/>
      <c r="B2026" s="13"/>
      <c r="E2026"/>
      <c r="L2026" s="1"/>
      <c r="M2026" s="1"/>
    </row>
    <row r="2027" spans="1:13">
      <c r="A2027" s="12"/>
      <c r="B2027" s="13"/>
      <c r="E2027"/>
      <c r="L2027" s="1"/>
      <c r="M2027" s="1"/>
    </row>
    <row r="2028" spans="1:13">
      <c r="A2028" s="12"/>
      <c r="B2028" s="13"/>
      <c r="E2028"/>
      <c r="L2028" s="1"/>
      <c r="M2028" s="1"/>
    </row>
    <row r="2029" spans="1:13">
      <c r="A2029" s="12"/>
      <c r="B2029" s="13"/>
      <c r="E2029"/>
      <c r="L2029" s="1"/>
      <c r="M2029" s="1"/>
    </row>
    <row r="2030" spans="1:13">
      <c r="A2030" s="12"/>
      <c r="B2030" s="13"/>
      <c r="E2030"/>
      <c r="L2030" s="1"/>
      <c r="M2030" s="1"/>
    </row>
    <row r="2031" spans="1:13">
      <c r="A2031" s="12"/>
      <c r="B2031" s="13"/>
      <c r="E2031"/>
      <c r="L2031" s="1"/>
      <c r="M2031" s="1"/>
    </row>
    <row r="2032" spans="1:13">
      <c r="A2032" s="12"/>
      <c r="B2032" s="13"/>
      <c r="E2032"/>
      <c r="L2032" s="1"/>
      <c r="M2032" s="1"/>
    </row>
    <row r="2033" spans="1:13">
      <c r="A2033" s="12"/>
      <c r="B2033" s="13"/>
      <c r="E2033"/>
      <c r="L2033" s="1"/>
      <c r="M2033" s="1"/>
    </row>
    <row r="2034" spans="1:13">
      <c r="A2034" s="12"/>
      <c r="B2034" s="13"/>
      <c r="E2034"/>
      <c r="L2034" s="1"/>
      <c r="M2034" s="1"/>
    </row>
    <row r="2035" spans="1:13">
      <c r="A2035" s="12"/>
      <c r="B2035" s="13"/>
      <c r="E2035"/>
      <c r="L2035" s="1"/>
      <c r="M2035" s="1"/>
    </row>
    <row r="2036" spans="1:13">
      <c r="A2036" s="12"/>
      <c r="B2036" s="13"/>
      <c r="E2036"/>
      <c r="L2036" s="1"/>
      <c r="M2036" s="1"/>
    </row>
    <row r="2037" spans="1:13">
      <c r="A2037" s="12"/>
      <c r="B2037" s="13"/>
      <c r="E2037"/>
      <c r="L2037" s="1"/>
      <c r="M2037" s="1"/>
    </row>
    <row r="2038" spans="1:13">
      <c r="A2038" s="12"/>
      <c r="B2038" s="13"/>
      <c r="E2038"/>
      <c r="L2038" s="1"/>
      <c r="M2038" s="1"/>
    </row>
    <row r="2039" spans="1:13">
      <c r="A2039" s="12"/>
      <c r="B2039" s="13"/>
      <c r="E2039"/>
      <c r="L2039" s="1"/>
      <c r="M2039" s="1"/>
    </row>
    <row r="2040" spans="1:13">
      <c r="A2040" s="12"/>
      <c r="B2040" s="13"/>
      <c r="E2040"/>
      <c r="L2040" s="1"/>
      <c r="M2040" s="1"/>
    </row>
    <row r="2041" spans="1:13">
      <c r="A2041" s="12"/>
      <c r="B2041" s="13"/>
      <c r="E2041"/>
      <c r="L2041" s="1"/>
      <c r="M2041" s="1"/>
    </row>
    <row r="2042" spans="1:13">
      <c r="A2042" s="12"/>
      <c r="B2042" s="13"/>
      <c r="E2042"/>
      <c r="L2042" s="1"/>
      <c r="M2042" s="1"/>
    </row>
    <row r="2043" spans="1:13">
      <c r="A2043" s="12"/>
      <c r="B2043" s="13"/>
      <c r="E2043"/>
      <c r="L2043" s="1"/>
      <c r="M2043" s="1"/>
    </row>
    <row r="2044" spans="1:13">
      <c r="A2044" s="12"/>
      <c r="B2044" s="13"/>
      <c r="E2044"/>
      <c r="L2044" s="1"/>
      <c r="M2044" s="1"/>
    </row>
    <row r="2045" spans="1:13">
      <c r="A2045" s="12"/>
      <c r="B2045" s="13"/>
      <c r="E2045"/>
      <c r="L2045" s="1"/>
      <c r="M2045" s="1"/>
    </row>
    <row r="2046" spans="1:13">
      <c r="A2046" s="12"/>
      <c r="B2046" s="13"/>
      <c r="E2046"/>
      <c r="L2046" s="1"/>
      <c r="M2046" s="1"/>
    </row>
    <row r="2047" spans="1:13">
      <c r="A2047" s="12"/>
      <c r="B2047" s="13"/>
      <c r="E2047"/>
      <c r="L2047" s="1"/>
      <c r="M2047" s="1"/>
    </row>
    <row r="2048" spans="1:13">
      <c r="A2048" s="12"/>
      <c r="B2048" s="13"/>
      <c r="E2048"/>
      <c r="L2048" s="1"/>
      <c r="M2048" s="1"/>
    </row>
    <row r="2049" spans="1:13">
      <c r="A2049" s="12"/>
      <c r="B2049" s="13"/>
      <c r="E2049"/>
      <c r="L2049" s="1"/>
      <c r="M2049" s="1"/>
    </row>
    <row r="2050" spans="1:13">
      <c r="A2050" s="12"/>
      <c r="B2050" s="13"/>
      <c r="E2050"/>
      <c r="L2050" s="1"/>
      <c r="M2050" s="1"/>
    </row>
    <row r="2051" spans="1:13">
      <c r="A2051" s="12"/>
      <c r="B2051" s="13"/>
      <c r="E2051"/>
      <c r="L2051" s="1"/>
      <c r="M2051" s="1"/>
    </row>
    <row r="2052" spans="1:13">
      <c r="A2052" s="12"/>
      <c r="B2052" s="13"/>
      <c r="E2052"/>
      <c r="L2052" s="1"/>
      <c r="M2052" s="1"/>
    </row>
    <row r="2053" spans="1:13">
      <c r="A2053" s="12"/>
      <c r="B2053" s="13"/>
      <c r="E2053"/>
      <c r="L2053" s="1"/>
      <c r="M2053" s="1"/>
    </row>
    <row r="2054" spans="1:13">
      <c r="A2054" s="12"/>
      <c r="B2054" s="13"/>
      <c r="E2054"/>
      <c r="L2054" s="1"/>
      <c r="M2054" s="1"/>
    </row>
    <row r="2055" spans="1:13">
      <c r="A2055" s="12"/>
      <c r="B2055" s="13"/>
      <c r="E2055"/>
      <c r="L2055" s="1"/>
      <c r="M2055" s="1"/>
    </row>
    <row r="2056" spans="1:13">
      <c r="A2056" s="12"/>
      <c r="B2056" s="13"/>
      <c r="E2056"/>
      <c r="L2056" s="1"/>
      <c r="M2056" s="1"/>
    </row>
    <row r="2057" spans="1:13">
      <c r="A2057" s="12"/>
      <c r="B2057" s="13"/>
      <c r="E2057"/>
      <c r="L2057" s="1"/>
      <c r="M2057" s="1"/>
    </row>
    <row r="2058" spans="1:13">
      <c r="A2058" s="12"/>
      <c r="B2058" s="13"/>
      <c r="E2058"/>
      <c r="L2058" s="1"/>
      <c r="M2058" s="1"/>
    </row>
    <row r="2059" spans="1:13">
      <c r="A2059" s="12"/>
      <c r="B2059" s="13"/>
      <c r="E2059"/>
      <c r="L2059" s="1"/>
      <c r="M2059" s="1"/>
    </row>
    <row r="2060" spans="1:13">
      <c r="A2060" s="12"/>
      <c r="B2060" s="13"/>
      <c r="E2060"/>
      <c r="L2060" s="1"/>
      <c r="M2060" s="1"/>
    </row>
    <row r="2061" spans="1:13">
      <c r="A2061" s="12"/>
      <c r="B2061" s="13"/>
      <c r="E2061"/>
      <c r="L2061" s="1"/>
      <c r="M2061" s="1"/>
    </row>
    <row r="2062" spans="1:13">
      <c r="A2062" s="12"/>
      <c r="B2062" s="13"/>
      <c r="E2062"/>
      <c r="L2062" s="1"/>
      <c r="M2062" s="1"/>
    </row>
    <row r="2063" spans="1:13">
      <c r="A2063" s="12"/>
      <c r="B2063" s="13"/>
      <c r="E2063"/>
      <c r="L2063" s="1"/>
      <c r="M2063" s="1"/>
    </row>
    <row r="2064" spans="1:13">
      <c r="A2064" s="12"/>
      <c r="B2064" s="13"/>
      <c r="E2064"/>
      <c r="L2064" s="1"/>
      <c r="M2064" s="1"/>
    </row>
    <row r="2065" spans="1:13">
      <c r="A2065" s="12"/>
      <c r="B2065" s="13"/>
      <c r="E2065"/>
      <c r="L2065" s="1"/>
      <c r="M2065" s="1"/>
    </row>
    <row r="2066" spans="1:13">
      <c r="A2066" s="12"/>
      <c r="B2066" s="13"/>
      <c r="E2066"/>
      <c r="L2066" s="1"/>
      <c r="M2066" s="1"/>
    </row>
    <row r="2067" spans="1:13">
      <c r="A2067" s="12"/>
      <c r="B2067" s="13"/>
      <c r="E2067"/>
      <c r="L2067" s="1"/>
      <c r="M2067" s="1"/>
    </row>
    <row r="2068" spans="1:13">
      <c r="A2068" s="12"/>
      <c r="B2068" s="13"/>
      <c r="E2068"/>
      <c r="L2068" s="1"/>
      <c r="M2068" s="1"/>
    </row>
    <row r="2069" spans="1:13">
      <c r="A2069" s="12"/>
      <c r="B2069" s="13"/>
      <c r="E2069"/>
      <c r="L2069" s="1"/>
      <c r="M2069" s="1"/>
    </row>
    <row r="2070" spans="1:13">
      <c r="A2070" s="12"/>
      <c r="B2070" s="13"/>
      <c r="E2070"/>
      <c r="L2070" s="1"/>
      <c r="M2070" s="1"/>
    </row>
    <row r="2071" spans="1:13">
      <c r="A2071" s="12"/>
      <c r="B2071" s="13"/>
      <c r="E2071"/>
      <c r="L2071" s="1"/>
      <c r="M2071" s="1"/>
    </row>
    <row r="2072" spans="1:13">
      <c r="A2072" s="12"/>
      <c r="B2072" s="13"/>
      <c r="E2072"/>
      <c r="L2072" s="1"/>
      <c r="M2072" s="1"/>
    </row>
    <row r="2073" spans="1:13">
      <c r="A2073" s="12"/>
      <c r="B2073" s="13"/>
      <c r="E2073"/>
      <c r="L2073" s="1"/>
      <c r="M2073" s="1"/>
    </row>
    <row r="2074" spans="1:13">
      <c r="A2074" s="12"/>
      <c r="B2074" s="13"/>
      <c r="E2074"/>
      <c r="L2074" s="1"/>
      <c r="M2074" s="1"/>
    </row>
    <row r="2075" spans="1:13">
      <c r="A2075" s="12"/>
      <c r="B2075" s="13"/>
      <c r="E2075"/>
      <c r="L2075" s="1"/>
      <c r="M2075" s="1"/>
    </row>
    <row r="2076" spans="1:13">
      <c r="A2076" s="12"/>
      <c r="B2076" s="13"/>
      <c r="E2076"/>
      <c r="L2076" s="1"/>
      <c r="M2076" s="1"/>
    </row>
    <row r="2077" spans="1:13">
      <c r="A2077" s="12"/>
      <c r="B2077" s="13"/>
      <c r="E2077"/>
      <c r="L2077" s="1"/>
      <c r="M2077" s="1"/>
    </row>
    <row r="2078" spans="1:13">
      <c r="A2078" s="12"/>
      <c r="B2078" s="13"/>
      <c r="E2078"/>
      <c r="L2078" s="1"/>
      <c r="M2078" s="1"/>
    </row>
    <row r="2079" spans="1:13">
      <c r="A2079" s="12"/>
      <c r="B2079" s="13"/>
      <c r="E2079"/>
      <c r="L2079" s="1"/>
      <c r="M2079" s="1"/>
    </row>
    <row r="2080" spans="1:13">
      <c r="A2080" s="12"/>
      <c r="B2080" s="13"/>
      <c r="E2080"/>
      <c r="L2080" s="1"/>
      <c r="M2080" s="1"/>
    </row>
    <row r="2081" spans="1:13">
      <c r="A2081" s="12"/>
      <c r="B2081" s="13"/>
      <c r="E2081"/>
      <c r="L2081" s="1"/>
      <c r="M2081" s="1"/>
    </row>
    <row r="2082" spans="1:13">
      <c r="A2082" s="12"/>
      <c r="B2082" s="13"/>
      <c r="E2082"/>
      <c r="L2082" s="1"/>
      <c r="M2082" s="1"/>
    </row>
    <row r="2083" spans="1:13">
      <c r="A2083" s="12"/>
      <c r="B2083" s="13"/>
      <c r="E2083"/>
      <c r="L2083" s="1"/>
      <c r="M2083" s="1"/>
    </row>
    <row r="2084" spans="1:13">
      <c r="A2084" s="12"/>
      <c r="B2084" s="13"/>
      <c r="E2084"/>
      <c r="L2084" s="1"/>
      <c r="M2084" s="1"/>
    </row>
    <row r="2085" spans="1:13">
      <c r="A2085" s="12"/>
      <c r="B2085" s="13"/>
      <c r="E2085"/>
      <c r="L2085" s="1"/>
      <c r="M2085" s="1"/>
    </row>
    <row r="2086" spans="1:13">
      <c r="A2086" s="12"/>
      <c r="B2086" s="13"/>
      <c r="E2086"/>
      <c r="L2086" s="1"/>
      <c r="M2086" s="1"/>
    </row>
    <row r="2087" spans="1:13">
      <c r="A2087" s="12"/>
      <c r="B2087" s="13"/>
      <c r="E2087"/>
      <c r="L2087" s="1"/>
      <c r="M2087" s="1"/>
    </row>
    <row r="2088" spans="1:13">
      <c r="A2088" s="12"/>
      <c r="B2088" s="13"/>
      <c r="E2088"/>
      <c r="L2088" s="1"/>
      <c r="M2088" s="1"/>
    </row>
    <row r="2089" spans="1:13">
      <c r="A2089" s="12"/>
      <c r="B2089" s="13"/>
      <c r="E2089"/>
      <c r="L2089" s="1"/>
      <c r="M2089" s="1"/>
    </row>
    <row r="2090" spans="1:13">
      <c r="A2090" s="12"/>
      <c r="B2090" s="13"/>
      <c r="E2090"/>
      <c r="L2090" s="1"/>
      <c r="M2090" s="1"/>
    </row>
    <row r="2091" spans="1:13">
      <c r="A2091" s="12"/>
      <c r="B2091" s="13"/>
      <c r="E2091"/>
      <c r="L2091" s="1"/>
      <c r="M2091" s="1"/>
    </row>
    <row r="2092" spans="1:13">
      <c r="A2092" s="12"/>
      <c r="B2092" s="13"/>
      <c r="E2092"/>
      <c r="L2092" s="1"/>
      <c r="M2092" s="1"/>
    </row>
    <row r="2093" spans="1:13">
      <c r="A2093" s="12"/>
      <c r="B2093" s="13"/>
      <c r="E2093"/>
      <c r="L2093" s="1"/>
      <c r="M2093" s="1"/>
    </row>
    <row r="2094" spans="1:13">
      <c r="A2094" s="12"/>
      <c r="B2094" s="13"/>
      <c r="E2094"/>
      <c r="L2094" s="1"/>
      <c r="M2094" s="1"/>
    </row>
    <row r="2095" spans="1:13">
      <c r="A2095" s="12"/>
      <c r="B2095" s="13"/>
      <c r="E2095"/>
      <c r="L2095" s="1"/>
      <c r="M2095" s="1"/>
    </row>
    <row r="2096" spans="1:13">
      <c r="A2096" s="12"/>
      <c r="B2096" s="13"/>
      <c r="E2096"/>
      <c r="L2096" s="1"/>
      <c r="M2096" s="1"/>
    </row>
    <row r="2097" spans="1:13">
      <c r="A2097" s="12"/>
      <c r="B2097" s="13"/>
      <c r="E2097"/>
      <c r="L2097" s="1"/>
      <c r="M2097" s="1"/>
    </row>
    <row r="2098" spans="1:13">
      <c r="A2098" s="12"/>
      <c r="B2098" s="13"/>
      <c r="E2098"/>
      <c r="L2098" s="1"/>
      <c r="M2098" s="1"/>
    </row>
    <row r="2099" spans="1:13">
      <c r="A2099" s="12"/>
      <c r="B2099" s="13"/>
      <c r="E2099"/>
      <c r="L2099" s="1"/>
      <c r="M2099" s="1"/>
    </row>
    <row r="2100" spans="1:13">
      <c r="A2100" s="12"/>
      <c r="B2100" s="13"/>
      <c r="E2100"/>
      <c r="L2100" s="1"/>
      <c r="M2100" s="1"/>
    </row>
    <row r="2101" spans="1:13">
      <c r="A2101" s="12"/>
      <c r="B2101" s="13"/>
      <c r="E2101"/>
      <c r="L2101" s="1"/>
      <c r="M2101" s="1"/>
    </row>
    <row r="2102" spans="1:13">
      <c r="A2102" s="12"/>
      <c r="B2102" s="13"/>
      <c r="E2102"/>
      <c r="L2102" s="1"/>
      <c r="M2102" s="1"/>
    </row>
    <row r="2103" spans="1:13">
      <c r="A2103" s="12"/>
      <c r="B2103" s="13"/>
      <c r="E2103"/>
      <c r="L2103" s="1"/>
      <c r="M2103" s="1"/>
    </row>
    <row r="2104" spans="1:13">
      <c r="A2104" s="12"/>
      <c r="B2104" s="13"/>
      <c r="E2104"/>
      <c r="L2104" s="1"/>
      <c r="M2104" s="1"/>
    </row>
    <row r="2105" spans="1:13">
      <c r="A2105" s="12"/>
      <c r="B2105" s="13"/>
      <c r="E2105"/>
      <c r="L2105" s="1"/>
      <c r="M2105" s="1"/>
    </row>
    <row r="2106" spans="1:13">
      <c r="A2106" s="12"/>
      <c r="B2106" s="13"/>
      <c r="E2106"/>
      <c r="L2106" s="1"/>
      <c r="M2106" s="1"/>
    </row>
    <row r="2107" spans="1:13">
      <c r="A2107" s="12"/>
      <c r="B2107" s="13"/>
      <c r="E2107"/>
      <c r="L2107" s="1"/>
      <c r="M2107" s="1"/>
    </row>
    <row r="2108" spans="1:13">
      <c r="A2108" s="12"/>
      <c r="B2108" s="13"/>
      <c r="E2108"/>
      <c r="L2108" s="1"/>
      <c r="M2108" s="1"/>
    </row>
    <row r="2109" spans="1:13">
      <c r="A2109" s="12"/>
      <c r="B2109" s="13"/>
      <c r="E2109"/>
      <c r="L2109" s="1"/>
      <c r="M2109" s="1"/>
    </row>
    <row r="2110" spans="1:13">
      <c r="A2110" s="12"/>
      <c r="B2110" s="13"/>
      <c r="E2110"/>
      <c r="L2110" s="1"/>
      <c r="M2110" s="1"/>
    </row>
    <row r="2111" spans="1:13">
      <c r="A2111" s="12"/>
      <c r="B2111" s="13"/>
      <c r="E2111"/>
      <c r="L2111" s="1"/>
      <c r="M2111" s="1"/>
    </row>
    <row r="2112" spans="1:13">
      <c r="A2112" s="12"/>
      <c r="B2112" s="13"/>
      <c r="E2112"/>
      <c r="L2112" s="1"/>
      <c r="M2112" s="1"/>
    </row>
    <row r="2113" spans="1:13">
      <c r="A2113" s="12"/>
      <c r="B2113" s="13"/>
      <c r="E2113"/>
      <c r="L2113" s="1"/>
      <c r="M2113" s="1"/>
    </row>
    <row r="2114" spans="1:13">
      <c r="A2114" s="12"/>
      <c r="B2114" s="13"/>
      <c r="E2114"/>
      <c r="L2114" s="1"/>
      <c r="M2114" s="1"/>
    </row>
    <row r="2115" spans="1:13">
      <c r="A2115" s="12"/>
      <c r="B2115" s="13"/>
      <c r="E2115"/>
      <c r="L2115" s="1"/>
      <c r="M2115" s="1"/>
    </row>
    <row r="2116" spans="1:13">
      <c r="A2116" s="12"/>
      <c r="B2116" s="13"/>
      <c r="E2116"/>
      <c r="L2116" s="1"/>
      <c r="M2116" s="1"/>
    </row>
    <row r="2117" spans="1:13">
      <c r="A2117" s="12"/>
      <c r="B2117" s="13"/>
      <c r="E2117"/>
      <c r="L2117" s="1"/>
      <c r="M2117" s="1"/>
    </row>
    <row r="2118" spans="1:13">
      <c r="A2118" s="12"/>
      <c r="B2118" s="13"/>
      <c r="E2118"/>
      <c r="L2118" s="1"/>
      <c r="M2118" s="1"/>
    </row>
    <row r="2119" spans="1:13">
      <c r="A2119" s="12"/>
      <c r="B2119" s="13"/>
      <c r="E2119"/>
      <c r="L2119" s="1"/>
      <c r="M2119" s="1"/>
    </row>
    <row r="2120" spans="1:13">
      <c r="A2120" s="12"/>
      <c r="B2120" s="13"/>
      <c r="E2120"/>
      <c r="L2120" s="1"/>
      <c r="M2120" s="1"/>
    </row>
    <row r="2121" spans="1:13">
      <c r="A2121" s="12"/>
      <c r="B2121" s="13"/>
      <c r="E2121"/>
      <c r="L2121" s="1"/>
      <c r="M2121" s="1"/>
    </row>
    <row r="2122" spans="1:13">
      <c r="A2122" s="12"/>
      <c r="B2122" s="13"/>
      <c r="E2122"/>
      <c r="L2122" s="1"/>
      <c r="M2122" s="1"/>
    </row>
    <row r="2123" spans="1:13">
      <c r="A2123" s="12"/>
      <c r="B2123" s="13"/>
      <c r="E2123"/>
      <c r="L2123" s="1"/>
      <c r="M2123" s="1"/>
    </row>
    <row r="2124" spans="1:13">
      <c r="A2124" s="12"/>
      <c r="B2124" s="13"/>
      <c r="E2124"/>
      <c r="L2124" s="1"/>
      <c r="M2124" s="1"/>
    </row>
    <row r="2125" spans="1:13">
      <c r="A2125" s="12"/>
      <c r="B2125" s="13"/>
      <c r="E2125"/>
      <c r="L2125" s="1"/>
      <c r="M2125" s="1"/>
    </row>
    <row r="2126" spans="1:13">
      <c r="A2126" s="12"/>
      <c r="B2126" s="13"/>
      <c r="E2126"/>
      <c r="L2126" s="1"/>
      <c r="M2126" s="1"/>
    </row>
    <row r="2127" spans="1:13">
      <c r="A2127" s="12"/>
      <c r="B2127" s="13"/>
      <c r="E2127"/>
      <c r="L2127" s="1"/>
      <c r="M2127" s="1"/>
    </row>
    <row r="2128" spans="1:13">
      <c r="A2128" s="12"/>
      <c r="B2128" s="13"/>
      <c r="E2128"/>
      <c r="L2128" s="1"/>
      <c r="M2128" s="1"/>
    </row>
    <row r="2129" spans="1:13">
      <c r="A2129" s="12"/>
      <c r="B2129" s="13"/>
      <c r="E2129"/>
      <c r="L2129" s="1"/>
      <c r="M2129" s="1"/>
    </row>
    <row r="2130" spans="1:13">
      <c r="A2130" s="12"/>
      <c r="B2130" s="13"/>
      <c r="E2130"/>
      <c r="L2130" s="1"/>
      <c r="M2130" s="1"/>
    </row>
    <row r="2131" spans="1:13">
      <c r="A2131" s="12"/>
      <c r="B2131" s="13"/>
      <c r="E2131"/>
      <c r="L2131" s="1"/>
      <c r="M2131" s="1"/>
    </row>
    <row r="2132" spans="1:13">
      <c r="A2132" s="12"/>
      <c r="B2132" s="13"/>
      <c r="E2132"/>
      <c r="L2132" s="1"/>
      <c r="M2132" s="1"/>
    </row>
    <row r="2133" spans="1:13">
      <c r="A2133" s="12"/>
      <c r="B2133" s="13"/>
      <c r="E2133"/>
      <c r="L2133" s="1"/>
      <c r="M2133" s="1"/>
    </row>
    <row r="2134" spans="1:13">
      <c r="A2134" s="12"/>
      <c r="B2134" s="13"/>
      <c r="E2134"/>
      <c r="L2134" s="1"/>
      <c r="M2134" s="1"/>
    </row>
    <row r="2135" spans="1:13">
      <c r="A2135" s="12"/>
      <c r="B2135" s="13"/>
      <c r="E2135"/>
      <c r="L2135" s="1"/>
      <c r="M2135" s="1"/>
    </row>
    <row r="2136" spans="1:13">
      <c r="A2136" s="12"/>
      <c r="B2136" s="13"/>
      <c r="E2136"/>
      <c r="L2136" s="1"/>
      <c r="M2136" s="1"/>
    </row>
    <row r="2137" spans="1:13">
      <c r="A2137" s="12"/>
      <c r="B2137" s="13"/>
      <c r="E2137"/>
      <c r="L2137" s="1"/>
      <c r="M2137" s="1"/>
    </row>
    <row r="2138" spans="1:13">
      <c r="A2138" s="12"/>
      <c r="B2138" s="13"/>
      <c r="E2138"/>
      <c r="L2138" s="1"/>
      <c r="M2138" s="1"/>
    </row>
    <row r="2139" spans="1:13">
      <c r="A2139" s="12"/>
      <c r="B2139" s="13"/>
      <c r="E2139"/>
      <c r="L2139" s="1"/>
      <c r="M2139" s="1"/>
    </row>
    <row r="2140" spans="1:13">
      <c r="A2140" s="12"/>
      <c r="B2140" s="13"/>
      <c r="E2140"/>
      <c r="L2140" s="1"/>
      <c r="M2140" s="1"/>
    </row>
    <row r="2141" spans="1:13">
      <c r="A2141" s="12"/>
      <c r="B2141" s="13"/>
      <c r="E2141"/>
      <c r="L2141" s="1"/>
      <c r="M2141" s="1"/>
    </row>
    <row r="2142" spans="1:13">
      <c r="A2142" s="12"/>
      <c r="B2142" s="13"/>
      <c r="E2142"/>
      <c r="L2142" s="1"/>
      <c r="M2142" s="1"/>
    </row>
    <row r="2143" spans="1:13">
      <c r="A2143" s="12"/>
      <c r="B2143" s="13"/>
      <c r="E2143"/>
      <c r="L2143" s="1"/>
      <c r="M2143" s="1"/>
    </row>
    <row r="2144" spans="1:13">
      <c r="A2144" s="12"/>
      <c r="B2144" s="13"/>
      <c r="E2144"/>
      <c r="L2144" s="1"/>
      <c r="M2144" s="1"/>
    </row>
    <row r="2145" spans="1:14">
      <c r="A2145" s="12"/>
      <c r="B2145" s="13"/>
      <c r="E2145"/>
      <c r="L2145" s="1"/>
      <c r="M2145" s="1"/>
    </row>
    <row r="2146" spans="1:14">
      <c r="A2146" s="12"/>
      <c r="B2146" s="13"/>
      <c r="E2146"/>
      <c r="L2146" s="1"/>
      <c r="M2146" s="1"/>
    </row>
    <row r="2147" spans="1:14">
      <c r="A2147" s="12"/>
      <c r="B2147" s="13"/>
      <c r="E2147"/>
      <c r="L2147" s="1"/>
      <c r="M2147" s="1"/>
    </row>
    <row r="2148" spans="1:14">
      <c r="A2148" s="12"/>
      <c r="B2148" s="13"/>
      <c r="E2148"/>
      <c r="L2148" s="1"/>
      <c r="M2148" s="1"/>
    </row>
    <row r="2149" spans="1:14">
      <c r="A2149" s="12"/>
      <c r="B2149" s="13"/>
      <c r="E2149"/>
      <c r="L2149" s="1"/>
      <c r="M2149" s="1"/>
    </row>
    <row r="2150" spans="1:14">
      <c r="A2150" s="12"/>
      <c r="B2150" s="13"/>
      <c r="E2150"/>
      <c r="L2150" s="1"/>
      <c r="M2150" s="1"/>
    </row>
    <row r="2151" spans="1:14">
      <c r="A2151" s="12"/>
      <c r="B2151" s="13"/>
      <c r="E2151"/>
      <c r="L2151" s="1"/>
      <c r="M2151" s="1"/>
    </row>
    <row r="2152" spans="1:14">
      <c r="A2152" s="12"/>
      <c r="B2152" s="13"/>
      <c r="E2152"/>
      <c r="L2152" s="1"/>
      <c r="M2152" s="1"/>
    </row>
    <row r="2153" spans="1:14">
      <c r="A2153" s="12"/>
      <c r="B2153" s="13"/>
      <c r="E2153"/>
      <c r="L2153" s="1"/>
      <c r="M2153" s="1"/>
      <c r="N2153" s="31"/>
    </row>
    <row r="2154" spans="1:14">
      <c r="A2154" s="12"/>
      <c r="B2154" s="13"/>
      <c r="E2154"/>
      <c r="L2154" s="1"/>
      <c r="M2154" s="1"/>
    </row>
    <row r="2155" spans="1:14">
      <c r="A2155" s="12"/>
      <c r="B2155" s="13"/>
      <c r="E2155"/>
      <c r="L2155" s="1"/>
      <c r="M2155" s="1"/>
    </row>
    <row r="2156" spans="1:14">
      <c r="A2156" s="12"/>
      <c r="B2156" s="13"/>
      <c r="E2156"/>
      <c r="L2156" s="1"/>
      <c r="M2156" s="1"/>
    </row>
    <row r="2157" spans="1:14">
      <c r="A2157" s="12"/>
      <c r="B2157" s="13"/>
      <c r="E2157"/>
      <c r="L2157" s="1"/>
      <c r="M2157" s="1"/>
    </row>
    <row r="2158" spans="1:14">
      <c r="A2158" s="12"/>
      <c r="B2158" s="13"/>
      <c r="E2158"/>
      <c r="L2158" s="1"/>
      <c r="M2158" s="1"/>
    </row>
    <row r="2159" spans="1:14">
      <c r="A2159" s="12"/>
      <c r="B2159" s="13"/>
      <c r="E2159"/>
      <c r="L2159" s="1"/>
      <c r="M2159" s="1"/>
    </row>
    <row r="2160" spans="1:14">
      <c r="A2160" s="12"/>
      <c r="B2160" s="13"/>
      <c r="E2160"/>
      <c r="L2160" s="1"/>
      <c r="M2160" s="1"/>
    </row>
    <row r="2161" spans="1:13">
      <c r="A2161" s="12"/>
      <c r="B2161" s="13"/>
      <c r="E2161"/>
      <c r="L2161" s="1"/>
      <c r="M2161" s="1"/>
    </row>
    <row r="2162" spans="1:13">
      <c r="A2162" s="12"/>
      <c r="B2162" s="13"/>
      <c r="E2162"/>
    </row>
    <row r="2163" spans="1:13">
      <c r="A2163" s="12"/>
      <c r="B2163" s="13"/>
      <c r="E2163"/>
    </row>
    <row r="2164" spans="1:13">
      <c r="A2164" s="12"/>
      <c r="B2164" s="13"/>
      <c r="E2164"/>
    </row>
    <row r="2165" spans="1:13">
      <c r="A2165" s="12"/>
      <c r="B2165" s="13"/>
      <c r="E2165"/>
    </row>
    <row r="2166" spans="1:13">
      <c r="A2166" s="12"/>
      <c r="B2166" s="13"/>
      <c r="E2166"/>
    </row>
    <row r="2167" spans="1:13">
      <c r="A2167" s="12"/>
      <c r="B2167" s="13"/>
      <c r="E2167"/>
    </row>
    <row r="2168" spans="1:13">
      <c r="A2168" s="12"/>
      <c r="B2168" s="13"/>
      <c r="E2168"/>
    </row>
    <row r="2169" spans="1:13">
      <c r="A2169" s="12"/>
      <c r="B2169" s="13"/>
      <c r="E2169"/>
    </row>
    <row r="2170" spans="1:13">
      <c r="A2170" s="12"/>
      <c r="B2170" s="13"/>
      <c r="E2170"/>
    </row>
    <row r="2171" spans="1:13">
      <c r="A2171" s="12"/>
      <c r="B2171" s="13"/>
      <c r="E2171"/>
    </row>
    <row r="2172" spans="1:13">
      <c r="A2172" s="12"/>
      <c r="B2172" s="13"/>
      <c r="E2172"/>
    </row>
    <row r="2173" spans="1:13">
      <c r="A2173" s="12"/>
      <c r="B2173" s="13"/>
      <c r="E2173"/>
    </row>
    <row r="2174" spans="1:13">
      <c r="A2174" s="12"/>
      <c r="B2174" s="13"/>
      <c r="E2174"/>
    </row>
    <row r="2175" spans="1:13">
      <c r="A2175" s="12"/>
      <c r="B2175" s="13"/>
      <c r="E2175"/>
    </row>
    <row r="2176" spans="1:13">
      <c r="A2176" s="12"/>
      <c r="B2176" s="13"/>
      <c r="E2176"/>
    </row>
    <row r="2177" spans="1:5">
      <c r="A2177" s="12"/>
      <c r="B2177" s="13"/>
      <c r="E2177"/>
    </row>
    <row r="2178" spans="1:5">
      <c r="A2178" s="12"/>
      <c r="B2178" s="13"/>
      <c r="E2178"/>
    </row>
    <row r="2179" spans="1:5">
      <c r="A2179" s="12"/>
      <c r="B2179" s="13"/>
      <c r="E2179"/>
    </row>
    <row r="2180" spans="1:5">
      <c r="A2180" s="12"/>
      <c r="B2180" s="13"/>
      <c r="E2180"/>
    </row>
    <row r="2181" spans="1:5">
      <c r="A2181" s="12"/>
      <c r="B2181" s="13"/>
      <c r="E2181"/>
    </row>
    <row r="2182" spans="1:5">
      <c r="A2182" s="12"/>
      <c r="B2182" s="13"/>
      <c r="E2182"/>
    </row>
    <row r="2183" spans="1:5">
      <c r="A2183" s="12"/>
      <c r="B2183" s="13"/>
      <c r="E2183"/>
    </row>
    <row r="2184" spans="1:5">
      <c r="A2184" s="12"/>
      <c r="B2184" s="13"/>
      <c r="E2184"/>
    </row>
    <row r="2185" spans="1:5">
      <c r="A2185" s="12"/>
      <c r="B2185" s="13"/>
      <c r="E2185"/>
    </row>
    <row r="2186" spans="1:5">
      <c r="A2186" s="12"/>
      <c r="B2186" s="13"/>
      <c r="E2186"/>
    </row>
    <row r="2187" spans="1:5">
      <c r="A2187" s="12"/>
      <c r="B2187" s="13"/>
      <c r="E2187"/>
    </row>
    <row r="2188" spans="1:5">
      <c r="A2188" s="12"/>
      <c r="B2188" s="13"/>
      <c r="E2188"/>
    </row>
    <row r="2189" spans="1:5">
      <c r="A2189" s="12"/>
      <c r="B2189" s="13"/>
      <c r="E2189"/>
    </row>
    <row r="2190" spans="1:5">
      <c r="A2190" s="12"/>
      <c r="B2190" s="13"/>
      <c r="E2190"/>
    </row>
    <row r="2191" spans="1:5">
      <c r="A2191" s="12"/>
      <c r="B2191" s="13"/>
      <c r="E2191"/>
    </row>
    <row r="2192" spans="1:5">
      <c r="A2192" s="12"/>
      <c r="B2192" s="13"/>
      <c r="E2192"/>
    </row>
    <row r="2193" spans="1:5">
      <c r="A2193" s="12"/>
      <c r="B2193" s="13"/>
      <c r="E2193"/>
    </row>
    <row r="2194" spans="1:5">
      <c r="A2194" s="12"/>
      <c r="B2194" s="13"/>
      <c r="E2194"/>
    </row>
    <row r="2195" spans="1:5">
      <c r="A2195" s="12"/>
      <c r="B2195" s="13"/>
      <c r="E2195"/>
    </row>
    <row r="2196" spans="1:5">
      <c r="A2196" s="12"/>
      <c r="B2196" s="13"/>
      <c r="E2196"/>
    </row>
    <row r="2197" spans="1:5">
      <c r="A2197" s="12"/>
      <c r="B2197" s="13"/>
      <c r="E2197"/>
    </row>
    <row r="2198" spans="1:5">
      <c r="A2198" s="12"/>
      <c r="B2198" s="13"/>
      <c r="E2198"/>
    </row>
    <row r="2199" spans="1:5">
      <c r="A2199" s="12"/>
      <c r="B2199" s="13"/>
      <c r="E2199"/>
    </row>
    <row r="2200" spans="1:5">
      <c r="A2200" s="12"/>
      <c r="B2200" s="13"/>
      <c r="E2200"/>
    </row>
    <row r="2201" spans="1:5">
      <c r="A2201" s="12"/>
      <c r="B2201" s="13"/>
      <c r="E2201"/>
    </row>
    <row r="2202" spans="1:5">
      <c r="A2202" s="12"/>
      <c r="B2202" s="13"/>
      <c r="E2202"/>
    </row>
    <row r="2203" spans="1:5">
      <c r="A2203" s="12"/>
      <c r="B2203" s="13"/>
      <c r="E2203"/>
    </row>
    <row r="2204" spans="1:5">
      <c r="A2204" s="12"/>
      <c r="B2204" s="13"/>
      <c r="E2204"/>
    </row>
    <row r="2205" spans="1:5">
      <c r="A2205" s="12"/>
      <c r="B2205" s="13"/>
      <c r="E2205"/>
    </row>
    <row r="2206" spans="1:5">
      <c r="A2206" s="12"/>
      <c r="B2206" s="13"/>
      <c r="E2206"/>
    </row>
    <row r="2207" spans="1:5">
      <c r="A2207" s="12"/>
      <c r="B2207" s="13"/>
      <c r="E2207"/>
    </row>
    <row r="2208" spans="1:5">
      <c r="A2208" s="12"/>
      <c r="B2208" s="13"/>
      <c r="E2208"/>
    </row>
    <row r="2209" spans="1:5">
      <c r="A2209" s="12"/>
      <c r="B2209" s="13"/>
      <c r="E2209"/>
    </row>
    <row r="2210" spans="1:5">
      <c r="A2210" s="12"/>
      <c r="B2210" s="13"/>
      <c r="E2210"/>
    </row>
    <row r="2211" spans="1:5">
      <c r="A2211" s="12"/>
      <c r="B2211" s="13"/>
      <c r="E2211"/>
    </row>
    <row r="2212" spans="1:5">
      <c r="A2212" s="12"/>
      <c r="B2212" s="13"/>
      <c r="E2212"/>
    </row>
    <row r="2213" spans="1:5">
      <c r="A2213" s="12"/>
      <c r="B2213" s="13"/>
      <c r="E2213"/>
    </row>
    <row r="2214" spans="1:5">
      <c r="A2214" s="12"/>
      <c r="B2214" s="13"/>
      <c r="E2214"/>
    </row>
    <row r="2215" spans="1:5">
      <c r="A2215" s="12"/>
      <c r="B2215" s="13"/>
      <c r="E2215"/>
    </row>
    <row r="2216" spans="1:5">
      <c r="A2216" s="12"/>
      <c r="B2216" s="13"/>
      <c r="E2216"/>
    </row>
    <row r="2217" spans="1:5">
      <c r="A2217" s="12"/>
      <c r="B2217" s="13"/>
      <c r="E2217"/>
    </row>
    <row r="2218" spans="1:5">
      <c r="A2218" s="12"/>
      <c r="B2218" s="13"/>
      <c r="E2218"/>
    </row>
    <row r="2219" spans="1:5">
      <c r="A2219" s="12"/>
      <c r="B2219" s="13"/>
      <c r="E2219"/>
    </row>
    <row r="2220" spans="1:5">
      <c r="A2220" s="12"/>
      <c r="B2220" s="13"/>
      <c r="E2220"/>
    </row>
    <row r="2221" spans="1:5">
      <c r="A2221" s="12"/>
      <c r="B2221" s="13"/>
      <c r="E2221"/>
    </row>
    <row r="2222" spans="1:5">
      <c r="A2222" s="12"/>
      <c r="B2222" s="13"/>
      <c r="E2222"/>
    </row>
    <row r="2223" spans="1:5">
      <c r="A2223" s="12"/>
      <c r="B2223" s="13"/>
      <c r="E2223"/>
    </row>
    <row r="2224" spans="1:5">
      <c r="A2224" s="12"/>
      <c r="B2224" s="13"/>
      <c r="E2224"/>
    </row>
    <row r="2225" spans="1:5">
      <c r="A2225" s="12"/>
      <c r="B2225" s="13"/>
      <c r="E2225"/>
    </row>
    <row r="2226" spans="1:5">
      <c r="A2226" s="12"/>
      <c r="B2226" s="13"/>
      <c r="E2226"/>
    </row>
    <row r="2227" spans="1:5">
      <c r="A2227" s="12"/>
      <c r="B2227" s="13"/>
      <c r="E2227"/>
    </row>
    <row r="2228" spans="1:5">
      <c r="A2228" s="12"/>
      <c r="B2228" s="13"/>
      <c r="E2228"/>
    </row>
    <row r="2229" spans="1:5">
      <c r="A2229" s="12"/>
      <c r="B2229" s="13"/>
      <c r="E2229"/>
    </row>
    <row r="2230" spans="1:5">
      <c r="A2230" s="12"/>
      <c r="B2230" s="13"/>
      <c r="E2230"/>
    </row>
    <row r="2231" spans="1:5">
      <c r="A2231" s="12"/>
      <c r="B2231" s="13"/>
      <c r="E2231"/>
    </row>
    <row r="2232" spans="1:5">
      <c r="A2232" s="12"/>
      <c r="B2232" s="13"/>
      <c r="E2232"/>
    </row>
    <row r="2233" spans="1:5">
      <c r="A2233" s="12"/>
      <c r="B2233" s="13"/>
      <c r="E2233"/>
    </row>
    <row r="2234" spans="1:5">
      <c r="A2234" s="12"/>
      <c r="B2234" s="13"/>
      <c r="E2234"/>
    </row>
    <row r="2235" spans="1:5">
      <c r="A2235" s="12"/>
      <c r="B2235" s="13"/>
      <c r="E2235"/>
    </row>
    <row r="2236" spans="1:5">
      <c r="A2236" s="12"/>
      <c r="B2236" s="13"/>
      <c r="E2236"/>
    </row>
    <row r="2237" spans="1:5">
      <c r="A2237" s="12"/>
      <c r="B2237" s="13"/>
      <c r="E2237"/>
    </row>
    <row r="2238" spans="1:5">
      <c r="A2238" s="12"/>
      <c r="B2238" s="13"/>
      <c r="E2238"/>
    </row>
    <row r="2239" spans="1:5">
      <c r="A2239" s="12"/>
      <c r="B2239" s="13"/>
      <c r="E2239"/>
    </row>
    <row r="2240" spans="1:5">
      <c r="A2240" s="12"/>
      <c r="B2240" s="13"/>
      <c r="E2240"/>
    </row>
    <row r="2241" spans="1:5">
      <c r="A2241" s="12"/>
      <c r="B2241" s="13"/>
      <c r="E2241"/>
    </row>
    <row r="2242" spans="1:5">
      <c r="A2242" s="12"/>
      <c r="B2242" s="13"/>
      <c r="E2242"/>
    </row>
    <row r="2243" spans="1:5">
      <c r="A2243" s="12"/>
      <c r="B2243" s="13"/>
      <c r="E2243"/>
    </row>
    <row r="2244" spans="1:5">
      <c r="A2244" s="12"/>
      <c r="B2244" s="13"/>
      <c r="E2244"/>
    </row>
    <row r="2245" spans="1:5">
      <c r="A2245" s="12"/>
      <c r="B2245" s="13"/>
      <c r="E2245"/>
    </row>
    <row r="2246" spans="1:5">
      <c r="A2246" s="12"/>
      <c r="B2246" s="13"/>
      <c r="E2246"/>
    </row>
    <row r="2247" spans="1:5">
      <c r="A2247" s="12"/>
      <c r="B2247" s="13"/>
      <c r="E2247"/>
    </row>
    <row r="2248" spans="1:5">
      <c r="A2248" s="12"/>
      <c r="B2248" s="13"/>
      <c r="E2248"/>
    </row>
    <row r="2249" spans="1:5">
      <c r="A2249" s="12"/>
      <c r="B2249" s="13"/>
      <c r="E2249"/>
    </row>
    <row r="2250" spans="1:5">
      <c r="A2250" s="12"/>
      <c r="B2250" s="13"/>
      <c r="E2250"/>
    </row>
    <row r="2251" spans="1:5">
      <c r="A2251" s="12"/>
      <c r="B2251" s="13"/>
      <c r="E2251"/>
    </row>
    <row r="2252" spans="1:5">
      <c r="A2252" s="12"/>
      <c r="B2252" s="13"/>
      <c r="E2252"/>
    </row>
    <row r="2253" spans="1:5">
      <c r="A2253" s="12"/>
      <c r="B2253" s="13"/>
      <c r="E2253"/>
    </row>
    <row r="2254" spans="1:5">
      <c r="A2254" s="12"/>
      <c r="B2254" s="13"/>
      <c r="E2254"/>
    </row>
    <row r="2255" spans="1:5">
      <c r="A2255" s="12"/>
      <c r="B2255" s="13"/>
      <c r="E2255"/>
    </row>
    <row r="2256" spans="1:5">
      <c r="A2256" s="12"/>
      <c r="B2256" s="13"/>
      <c r="E2256"/>
    </row>
    <row r="2257" spans="1:13">
      <c r="A2257" s="12"/>
      <c r="B2257" s="13"/>
      <c r="E2257"/>
    </row>
    <row r="2258" spans="1:13">
      <c r="A2258" s="12"/>
      <c r="B2258" s="13"/>
      <c r="E2258"/>
      <c r="L2258" s="1"/>
      <c r="M2258" s="1"/>
    </row>
    <row r="2259" spans="1:13">
      <c r="A2259" s="12"/>
      <c r="B2259" s="13"/>
      <c r="E2259"/>
      <c r="L2259" s="1"/>
      <c r="M2259" s="1"/>
    </row>
    <row r="2260" spans="1:13">
      <c r="A2260" s="12"/>
      <c r="B2260" s="13"/>
      <c r="E2260"/>
      <c r="L2260" s="1"/>
      <c r="M2260" s="1"/>
    </row>
    <row r="2261" spans="1:13">
      <c r="A2261" s="12"/>
      <c r="B2261" s="13"/>
      <c r="E2261"/>
      <c r="L2261" s="1"/>
      <c r="M2261" s="1"/>
    </row>
    <row r="2262" spans="1:13">
      <c r="A2262" s="12"/>
      <c r="B2262" s="13"/>
      <c r="E2262"/>
      <c r="L2262" s="1"/>
      <c r="M2262" s="1"/>
    </row>
    <row r="2263" spans="1:13">
      <c r="A2263" s="12"/>
      <c r="B2263" s="13"/>
      <c r="E2263"/>
      <c r="L2263" s="1"/>
      <c r="M2263" s="1"/>
    </row>
    <row r="2264" spans="1:13">
      <c r="A2264" s="12"/>
      <c r="B2264" s="13"/>
      <c r="E2264"/>
      <c r="L2264" s="1"/>
      <c r="M2264" s="1"/>
    </row>
    <row r="2265" spans="1:13">
      <c r="A2265" s="12"/>
      <c r="B2265" s="13"/>
      <c r="E2265"/>
      <c r="L2265" s="1"/>
      <c r="M2265" s="1"/>
    </row>
    <row r="2266" spans="1:13">
      <c r="A2266" s="12"/>
      <c r="B2266" s="13"/>
      <c r="E2266"/>
      <c r="L2266" s="1"/>
      <c r="M2266" s="1"/>
    </row>
    <row r="2267" spans="1:13">
      <c r="A2267" s="12"/>
      <c r="B2267" s="13"/>
      <c r="E2267"/>
      <c r="L2267" s="1"/>
      <c r="M2267" s="1"/>
    </row>
    <row r="2268" spans="1:13">
      <c r="A2268" s="12"/>
      <c r="B2268" s="13"/>
      <c r="E2268"/>
      <c r="L2268" s="1"/>
      <c r="M2268" s="1"/>
    </row>
    <row r="2269" spans="1:13">
      <c r="A2269" s="12"/>
      <c r="B2269" s="13"/>
      <c r="E2269"/>
      <c r="L2269" s="1"/>
      <c r="M2269" s="1"/>
    </row>
    <row r="2270" spans="1:13">
      <c r="A2270" s="12"/>
      <c r="B2270" s="13"/>
      <c r="E2270"/>
      <c r="L2270" s="1"/>
      <c r="M2270" s="1"/>
    </row>
    <row r="2271" spans="1:13">
      <c r="A2271" s="12"/>
      <c r="B2271" s="13"/>
      <c r="E2271"/>
      <c r="L2271" s="1"/>
      <c r="M2271" s="1"/>
    </row>
    <row r="2272" spans="1:13">
      <c r="A2272" s="12"/>
      <c r="B2272" s="13"/>
      <c r="E2272"/>
      <c r="L2272" s="1"/>
      <c r="M2272" s="1"/>
    </row>
    <row r="2273" spans="1:13">
      <c r="A2273" s="12"/>
      <c r="B2273" s="13"/>
      <c r="E2273"/>
      <c r="L2273" s="1"/>
      <c r="M2273" s="1"/>
    </row>
    <row r="2274" spans="1:13">
      <c r="A2274" s="12"/>
      <c r="B2274" s="13"/>
      <c r="E2274"/>
      <c r="L2274" s="1"/>
      <c r="M2274" s="1"/>
    </row>
    <row r="2275" spans="1:13">
      <c r="A2275" s="12"/>
      <c r="B2275" s="13"/>
      <c r="E2275"/>
      <c r="L2275" s="1"/>
      <c r="M2275" s="1"/>
    </row>
    <row r="2276" spans="1:13">
      <c r="A2276" s="12"/>
      <c r="B2276" s="13"/>
      <c r="E2276"/>
      <c r="L2276" s="1"/>
      <c r="M2276" s="1"/>
    </row>
    <row r="2277" spans="1:13">
      <c r="A2277" s="12"/>
      <c r="B2277" s="13"/>
      <c r="E2277"/>
      <c r="L2277" s="1"/>
      <c r="M2277" s="1"/>
    </row>
    <row r="2278" spans="1:13">
      <c r="A2278" s="12"/>
      <c r="B2278" s="13"/>
      <c r="E2278"/>
      <c r="L2278" s="1"/>
      <c r="M2278" s="1"/>
    </row>
    <row r="2279" spans="1:13">
      <c r="A2279" s="12"/>
      <c r="B2279" s="13"/>
      <c r="E2279"/>
      <c r="L2279" s="1"/>
      <c r="M2279" s="1"/>
    </row>
    <row r="2280" spans="1:13">
      <c r="A2280" s="12"/>
      <c r="B2280" s="13"/>
      <c r="E2280"/>
      <c r="L2280" s="1"/>
      <c r="M2280" s="1"/>
    </row>
    <row r="2281" spans="1:13">
      <c r="A2281" s="12"/>
      <c r="B2281" s="13"/>
      <c r="E2281"/>
      <c r="L2281" s="1"/>
      <c r="M2281" s="1"/>
    </row>
    <row r="2282" spans="1:13">
      <c r="A2282" s="12"/>
      <c r="B2282" s="13"/>
      <c r="E2282"/>
      <c r="L2282" s="1"/>
      <c r="M2282" s="1"/>
    </row>
    <row r="2283" spans="1:13">
      <c r="A2283" s="12"/>
      <c r="B2283" s="13"/>
      <c r="E2283"/>
      <c r="L2283" s="1"/>
      <c r="M2283" s="1"/>
    </row>
    <row r="2284" spans="1:13">
      <c r="A2284" s="12"/>
      <c r="B2284" s="13"/>
      <c r="E2284"/>
      <c r="L2284" s="1"/>
      <c r="M2284" s="1"/>
    </row>
    <row r="2285" spans="1:13">
      <c r="A2285" s="12"/>
      <c r="B2285" s="13"/>
      <c r="E2285"/>
      <c r="L2285" s="1"/>
      <c r="M2285" s="1"/>
    </row>
    <row r="2286" spans="1:13">
      <c r="A2286" s="12"/>
      <c r="B2286" s="13"/>
      <c r="E2286"/>
      <c r="L2286" s="1"/>
      <c r="M2286" s="1"/>
    </row>
    <row r="2287" spans="1:13">
      <c r="A2287" s="12"/>
      <c r="B2287" s="13"/>
      <c r="E2287"/>
      <c r="L2287" s="1"/>
      <c r="M2287" s="1"/>
    </row>
    <row r="2288" spans="1:13">
      <c r="A2288" s="12"/>
      <c r="B2288" s="13"/>
      <c r="E2288"/>
      <c r="L2288" s="1"/>
      <c r="M2288" s="1"/>
    </row>
    <row r="2289" spans="1:13">
      <c r="A2289" s="12"/>
      <c r="B2289" s="13"/>
      <c r="E2289"/>
      <c r="L2289" s="1"/>
      <c r="M2289" s="1"/>
    </row>
    <row r="2290" spans="1:13">
      <c r="A2290" s="12"/>
      <c r="B2290" s="13"/>
      <c r="E2290"/>
      <c r="L2290" s="1"/>
      <c r="M2290" s="1"/>
    </row>
    <row r="2291" spans="1:13">
      <c r="A2291" s="12"/>
      <c r="B2291" s="13"/>
      <c r="E2291"/>
      <c r="L2291" s="1"/>
      <c r="M2291" s="1"/>
    </row>
    <row r="2292" spans="1:13">
      <c r="A2292" s="12"/>
      <c r="B2292" s="13"/>
      <c r="E2292"/>
      <c r="L2292" s="1"/>
      <c r="M2292" s="1"/>
    </row>
    <row r="2293" spans="1:13">
      <c r="A2293" s="12"/>
      <c r="B2293" s="13"/>
      <c r="E2293"/>
      <c r="L2293" s="1"/>
      <c r="M2293" s="1"/>
    </row>
    <row r="2294" spans="1:13">
      <c r="A2294" s="12"/>
      <c r="B2294" s="13"/>
      <c r="E2294"/>
      <c r="L2294" s="1"/>
      <c r="M2294" s="1"/>
    </row>
    <row r="2295" spans="1:13">
      <c r="A2295" s="12"/>
      <c r="B2295" s="13"/>
      <c r="E2295"/>
      <c r="L2295" s="1"/>
      <c r="M2295" s="1"/>
    </row>
    <row r="2296" spans="1:13">
      <c r="A2296" s="12"/>
      <c r="B2296" s="13"/>
      <c r="E2296"/>
      <c r="L2296" s="1"/>
      <c r="M2296" s="1"/>
    </row>
    <row r="2297" spans="1:13">
      <c r="A2297" s="12"/>
      <c r="B2297" s="13"/>
      <c r="E2297"/>
      <c r="L2297" s="1"/>
      <c r="M2297" s="1"/>
    </row>
    <row r="2298" spans="1:13">
      <c r="A2298" s="12"/>
      <c r="B2298" s="13"/>
      <c r="E2298"/>
      <c r="L2298" s="1"/>
      <c r="M2298" s="1"/>
    </row>
    <row r="2299" spans="1:13">
      <c r="A2299" s="12"/>
      <c r="B2299" s="13"/>
      <c r="E2299"/>
      <c r="L2299" s="1"/>
      <c r="M2299" s="1"/>
    </row>
    <row r="2300" spans="1:13">
      <c r="A2300" s="12"/>
      <c r="B2300" s="13"/>
      <c r="E2300"/>
      <c r="L2300" s="1"/>
      <c r="M2300" s="1"/>
    </row>
    <row r="2301" spans="1:13">
      <c r="A2301" s="12"/>
      <c r="B2301" s="13"/>
      <c r="E2301"/>
      <c r="L2301" s="1"/>
      <c r="M2301" s="1"/>
    </row>
    <row r="2302" spans="1:13">
      <c r="A2302" s="12"/>
      <c r="B2302" s="13"/>
      <c r="E2302"/>
      <c r="L2302" s="1"/>
      <c r="M2302" s="1"/>
    </row>
    <row r="2303" spans="1:13">
      <c r="A2303" s="12"/>
      <c r="B2303" s="13"/>
      <c r="E2303"/>
      <c r="L2303" s="1"/>
      <c r="M2303" s="1"/>
    </row>
    <row r="2304" spans="1:13">
      <c r="A2304" s="12"/>
      <c r="B2304" s="13"/>
      <c r="E2304"/>
      <c r="L2304" s="1"/>
      <c r="M2304" s="1"/>
    </row>
    <row r="2305" spans="1:13">
      <c r="A2305" s="12"/>
      <c r="B2305" s="13"/>
      <c r="E2305"/>
      <c r="L2305" s="1"/>
      <c r="M2305" s="1"/>
    </row>
    <row r="2306" spans="1:13">
      <c r="A2306" s="12"/>
      <c r="B2306" s="13"/>
      <c r="E2306"/>
      <c r="L2306" s="1"/>
      <c r="M2306" s="1"/>
    </row>
    <row r="2307" spans="1:13">
      <c r="A2307" s="12"/>
      <c r="B2307" s="13"/>
      <c r="E2307"/>
      <c r="L2307" s="1"/>
      <c r="M2307" s="1"/>
    </row>
    <row r="2308" spans="1:13">
      <c r="A2308" s="12"/>
      <c r="B2308" s="13"/>
      <c r="E2308"/>
      <c r="L2308" s="1"/>
      <c r="M2308" s="1"/>
    </row>
    <row r="2309" spans="1:13">
      <c r="A2309" s="12"/>
      <c r="B2309" s="13"/>
      <c r="E2309"/>
      <c r="L2309" s="1"/>
      <c r="M2309" s="1"/>
    </row>
    <row r="2310" spans="1:13">
      <c r="A2310" s="12"/>
      <c r="B2310" s="13"/>
      <c r="E2310"/>
      <c r="L2310" s="1"/>
      <c r="M2310" s="1"/>
    </row>
    <row r="2311" spans="1:13">
      <c r="A2311" s="12"/>
      <c r="B2311" s="13"/>
      <c r="E2311"/>
      <c r="L2311" s="1"/>
      <c r="M2311" s="1"/>
    </row>
    <row r="2312" spans="1:13">
      <c r="A2312" s="12"/>
      <c r="B2312" s="13"/>
      <c r="E2312"/>
      <c r="L2312" s="1"/>
      <c r="M2312" s="1"/>
    </row>
    <row r="2313" spans="1:13">
      <c r="A2313" s="12"/>
      <c r="B2313" s="13"/>
      <c r="E2313"/>
      <c r="L2313" s="1"/>
      <c r="M2313" s="1"/>
    </row>
    <row r="2314" spans="1:13">
      <c r="A2314" s="12"/>
      <c r="B2314" s="13"/>
      <c r="E2314"/>
      <c r="L2314" s="1"/>
      <c r="M2314" s="1"/>
    </row>
    <row r="2315" spans="1:13">
      <c r="A2315" s="12"/>
      <c r="B2315" s="13"/>
      <c r="E2315"/>
      <c r="L2315" s="1"/>
      <c r="M2315" s="1"/>
    </row>
    <row r="2316" spans="1:13">
      <c r="A2316" s="12"/>
      <c r="B2316" s="13"/>
      <c r="E2316"/>
      <c r="L2316" s="1"/>
      <c r="M2316" s="1"/>
    </row>
    <row r="2317" spans="1:13">
      <c r="A2317" s="12"/>
      <c r="B2317" s="13"/>
      <c r="E2317"/>
      <c r="L2317" s="1"/>
      <c r="M2317" s="1"/>
    </row>
    <row r="2318" spans="1:13">
      <c r="A2318" s="12"/>
      <c r="B2318" s="13"/>
      <c r="E2318"/>
      <c r="L2318" s="1"/>
      <c r="M2318" s="1"/>
    </row>
    <row r="2319" spans="1:13">
      <c r="A2319" s="12"/>
      <c r="B2319" s="13"/>
      <c r="E2319"/>
      <c r="L2319" s="1"/>
      <c r="M2319" s="1"/>
    </row>
    <row r="2320" spans="1:13">
      <c r="A2320" s="12"/>
      <c r="B2320" s="13"/>
      <c r="E2320"/>
      <c r="L2320" s="1"/>
      <c r="M2320" s="1"/>
    </row>
    <row r="2321" spans="1:13">
      <c r="A2321" s="12"/>
      <c r="B2321" s="13"/>
      <c r="E2321"/>
      <c r="L2321" s="1"/>
      <c r="M2321" s="1"/>
    </row>
    <row r="2322" spans="1:13">
      <c r="A2322" s="12"/>
      <c r="B2322" s="13"/>
      <c r="E2322"/>
      <c r="L2322" s="1"/>
      <c r="M2322" s="1"/>
    </row>
    <row r="2323" spans="1:13">
      <c r="A2323" s="12"/>
      <c r="B2323" s="13"/>
      <c r="E2323"/>
      <c r="L2323" s="1"/>
      <c r="M2323" s="1"/>
    </row>
    <row r="2324" spans="1:13">
      <c r="A2324" s="12"/>
      <c r="B2324" s="13"/>
      <c r="E2324"/>
      <c r="L2324" s="1"/>
      <c r="M2324" s="1"/>
    </row>
    <row r="2325" spans="1:13">
      <c r="A2325" s="12"/>
      <c r="B2325" s="13"/>
      <c r="E2325"/>
      <c r="L2325" s="1"/>
      <c r="M2325" s="1"/>
    </row>
    <row r="2326" spans="1:13">
      <c r="A2326" s="12"/>
      <c r="B2326" s="13"/>
      <c r="E2326"/>
      <c r="L2326" s="1"/>
      <c r="M2326" s="1"/>
    </row>
    <row r="2327" spans="1:13">
      <c r="A2327" s="12"/>
      <c r="B2327" s="13"/>
      <c r="E2327"/>
      <c r="L2327" s="1"/>
      <c r="M2327" s="1"/>
    </row>
    <row r="2328" spans="1:13">
      <c r="A2328" s="12"/>
      <c r="B2328" s="13"/>
      <c r="E2328"/>
      <c r="L2328" s="1"/>
      <c r="M2328" s="1"/>
    </row>
    <row r="2329" spans="1:13">
      <c r="A2329" s="12"/>
      <c r="B2329" s="13"/>
      <c r="E2329"/>
      <c r="L2329" s="1"/>
      <c r="M2329" s="1"/>
    </row>
    <row r="2330" spans="1:13">
      <c r="A2330" s="12"/>
      <c r="B2330" s="13"/>
      <c r="E2330"/>
      <c r="L2330" s="1"/>
      <c r="M2330" s="1"/>
    </row>
    <row r="2331" spans="1:13">
      <c r="A2331" s="12"/>
      <c r="B2331" s="13"/>
      <c r="E2331"/>
      <c r="L2331" s="1"/>
      <c r="M2331" s="1"/>
    </row>
    <row r="2332" spans="1:13">
      <c r="A2332" s="12"/>
      <c r="B2332" s="13"/>
      <c r="E2332"/>
      <c r="L2332" s="1"/>
      <c r="M2332" s="1"/>
    </row>
    <row r="2333" spans="1:13">
      <c r="A2333" s="12"/>
      <c r="B2333" s="13"/>
      <c r="E2333"/>
      <c r="L2333" s="1"/>
      <c r="M2333" s="1"/>
    </row>
    <row r="2334" spans="1:13">
      <c r="A2334" s="12"/>
      <c r="B2334" s="13"/>
      <c r="E2334"/>
      <c r="L2334" s="1"/>
      <c r="M2334" s="1"/>
    </row>
    <row r="2335" spans="1:13">
      <c r="A2335" s="12"/>
      <c r="B2335" s="13"/>
      <c r="E2335"/>
      <c r="K2335" s="31"/>
      <c r="L2335" s="1"/>
      <c r="M2335" s="1"/>
    </row>
    <row r="2336" spans="1:13">
      <c r="A2336" s="12"/>
      <c r="B2336" s="13"/>
      <c r="E2336"/>
      <c r="L2336" s="1"/>
      <c r="M2336" s="1"/>
    </row>
    <row r="2337" spans="1:13">
      <c r="A2337" s="12"/>
      <c r="B2337" s="13"/>
      <c r="E2337"/>
      <c r="L2337" s="1"/>
      <c r="M2337" s="1"/>
    </row>
    <row r="2338" spans="1:13">
      <c r="A2338" s="12"/>
      <c r="B2338" s="13"/>
      <c r="E2338"/>
      <c r="L2338" s="1"/>
      <c r="M2338" s="1"/>
    </row>
    <row r="2339" spans="1:13">
      <c r="A2339" s="12"/>
      <c r="B2339" s="13"/>
      <c r="E2339"/>
      <c r="L2339" s="1"/>
      <c r="M2339" s="1"/>
    </row>
    <row r="2340" spans="1:13">
      <c r="A2340" s="12"/>
      <c r="B2340" s="13"/>
      <c r="E2340"/>
      <c r="L2340" s="1"/>
      <c r="M2340" s="1"/>
    </row>
    <row r="2341" spans="1:13">
      <c r="A2341" s="12"/>
      <c r="B2341" s="13"/>
      <c r="E2341"/>
      <c r="L2341" s="1"/>
      <c r="M2341" s="1"/>
    </row>
    <row r="2342" spans="1:13">
      <c r="A2342" s="12"/>
      <c r="B2342" s="13"/>
      <c r="E2342"/>
      <c r="L2342" s="1"/>
      <c r="M2342" s="1"/>
    </row>
    <row r="2343" spans="1:13">
      <c r="A2343" s="12"/>
      <c r="B2343" s="13"/>
      <c r="E2343"/>
      <c r="L2343" s="1"/>
      <c r="M2343" s="1"/>
    </row>
    <row r="2344" spans="1:13">
      <c r="A2344" s="12"/>
      <c r="B2344" s="13"/>
      <c r="E2344"/>
      <c r="L2344" s="1"/>
      <c r="M2344" s="1"/>
    </row>
    <row r="2345" spans="1:13">
      <c r="A2345" s="12"/>
      <c r="B2345" s="13"/>
      <c r="E2345"/>
      <c r="L2345" s="1"/>
      <c r="M2345" s="1"/>
    </row>
    <row r="2346" spans="1:13">
      <c r="A2346" s="12"/>
      <c r="B2346" s="13"/>
      <c r="E2346"/>
      <c r="L2346" s="1"/>
      <c r="M2346" s="1"/>
    </row>
    <row r="2347" spans="1:13">
      <c r="A2347" s="12"/>
      <c r="B2347" s="13"/>
      <c r="E2347"/>
      <c r="L2347" s="1"/>
      <c r="M2347" s="1"/>
    </row>
    <row r="2348" spans="1:13">
      <c r="A2348" s="12"/>
      <c r="B2348" s="13"/>
      <c r="E2348"/>
      <c r="L2348" s="1"/>
      <c r="M2348" s="1"/>
    </row>
    <row r="2349" spans="1:13">
      <c r="A2349" s="12"/>
      <c r="B2349" s="13"/>
      <c r="E2349"/>
      <c r="L2349" s="1"/>
      <c r="M2349" s="1"/>
    </row>
    <row r="2350" spans="1:13">
      <c r="A2350" s="12"/>
      <c r="B2350" s="13"/>
      <c r="E2350"/>
      <c r="L2350" s="1"/>
      <c r="M2350" s="1"/>
    </row>
    <row r="2351" spans="1:13">
      <c r="A2351" s="12"/>
      <c r="B2351" s="13"/>
      <c r="E2351"/>
      <c r="L2351" s="1"/>
      <c r="M2351" s="1"/>
    </row>
    <row r="2352" spans="1:13">
      <c r="A2352" s="12"/>
      <c r="B2352" s="13"/>
      <c r="E2352"/>
      <c r="L2352" s="1"/>
      <c r="M2352" s="1"/>
    </row>
    <row r="2353" spans="1:13">
      <c r="A2353" s="12"/>
      <c r="B2353" s="13"/>
      <c r="E2353"/>
      <c r="L2353" s="1"/>
      <c r="M2353" s="1"/>
    </row>
    <row r="2354" spans="1:13">
      <c r="A2354" s="12"/>
      <c r="B2354" s="13"/>
      <c r="E2354"/>
      <c r="L2354" s="1"/>
      <c r="M2354" s="1"/>
    </row>
    <row r="2355" spans="1:13">
      <c r="A2355" s="12"/>
      <c r="B2355" s="13"/>
      <c r="E2355"/>
      <c r="L2355" s="1"/>
      <c r="M2355" s="1"/>
    </row>
    <row r="2356" spans="1:13">
      <c r="A2356" s="12"/>
      <c r="B2356" s="13"/>
      <c r="E2356"/>
      <c r="L2356" s="1"/>
      <c r="M2356" s="1"/>
    </row>
    <row r="2357" spans="1:13">
      <c r="A2357" s="12"/>
      <c r="B2357" s="13"/>
      <c r="E2357"/>
      <c r="L2357" s="1"/>
      <c r="M2357" s="1"/>
    </row>
    <row r="2358" spans="1:13">
      <c r="A2358" s="12"/>
      <c r="B2358" s="13"/>
      <c r="E2358"/>
      <c r="L2358" s="1"/>
      <c r="M2358" s="1"/>
    </row>
    <row r="2359" spans="1:13">
      <c r="A2359" s="12"/>
      <c r="B2359" s="13"/>
      <c r="E2359"/>
      <c r="L2359" s="1"/>
      <c r="M2359" s="1"/>
    </row>
    <row r="2360" spans="1:13">
      <c r="A2360" s="12"/>
      <c r="B2360" s="13"/>
      <c r="E2360"/>
      <c r="L2360" s="1"/>
      <c r="M2360" s="1"/>
    </row>
    <row r="2361" spans="1:13">
      <c r="A2361" s="12"/>
      <c r="B2361" s="13"/>
      <c r="E2361"/>
      <c r="L2361" s="1"/>
      <c r="M2361" s="1"/>
    </row>
    <row r="2362" spans="1:13">
      <c r="A2362" s="12"/>
      <c r="B2362" s="13"/>
      <c r="E2362"/>
      <c r="L2362" s="1"/>
      <c r="M2362" s="1"/>
    </row>
    <row r="2363" spans="1:13">
      <c r="A2363" s="12"/>
      <c r="B2363" s="13"/>
      <c r="E2363"/>
      <c r="L2363" s="1"/>
      <c r="M2363" s="1"/>
    </row>
    <row r="2364" spans="1:13">
      <c r="A2364" s="12"/>
      <c r="B2364" s="13"/>
      <c r="E2364"/>
      <c r="L2364" s="1"/>
      <c r="M2364" s="1"/>
    </row>
    <row r="2365" spans="1:13">
      <c r="A2365" s="12"/>
      <c r="B2365" s="13"/>
      <c r="E2365"/>
      <c r="L2365" s="1"/>
      <c r="M2365" s="1"/>
    </row>
    <row r="2366" spans="1:13">
      <c r="A2366" s="12"/>
      <c r="B2366" s="13"/>
      <c r="E2366"/>
      <c r="L2366" s="1"/>
      <c r="M2366" s="1"/>
    </row>
    <row r="2367" spans="1:13">
      <c r="A2367" s="12"/>
      <c r="B2367" s="13"/>
      <c r="E2367"/>
      <c r="L2367" s="1"/>
      <c r="M2367" s="1"/>
    </row>
    <row r="2368" spans="1:13">
      <c r="A2368" s="12"/>
      <c r="B2368" s="13"/>
      <c r="E2368"/>
      <c r="L2368" s="1"/>
      <c r="M2368" s="1"/>
    </row>
    <row r="2369" spans="1:13">
      <c r="A2369" s="12"/>
      <c r="B2369" s="13"/>
      <c r="E2369"/>
      <c r="L2369" s="1"/>
      <c r="M2369" s="1"/>
    </row>
    <row r="2370" spans="1:13">
      <c r="A2370" s="12"/>
      <c r="B2370" s="13"/>
      <c r="E2370"/>
      <c r="L2370" s="1"/>
      <c r="M2370" s="1"/>
    </row>
    <row r="2371" spans="1:13">
      <c r="A2371" s="12"/>
      <c r="B2371" s="13"/>
      <c r="E2371"/>
      <c r="L2371" s="1"/>
      <c r="M2371" s="1"/>
    </row>
    <row r="2372" spans="1:13">
      <c r="A2372" s="12"/>
      <c r="B2372" s="13"/>
      <c r="E2372"/>
      <c r="L2372" s="1"/>
      <c r="M2372" s="1"/>
    </row>
    <row r="2373" spans="1:13">
      <c r="A2373" s="12"/>
      <c r="B2373" s="13"/>
      <c r="E2373"/>
      <c r="L2373" s="1"/>
      <c r="M2373" s="1"/>
    </row>
    <row r="2374" spans="1:13">
      <c r="A2374" s="12"/>
      <c r="B2374" s="13"/>
      <c r="E2374"/>
      <c r="L2374" s="1"/>
      <c r="M2374" s="1"/>
    </row>
    <row r="2375" spans="1:13">
      <c r="A2375" s="12"/>
      <c r="B2375" s="13"/>
      <c r="E2375"/>
      <c r="L2375" s="1"/>
      <c r="M2375" s="1"/>
    </row>
    <row r="2376" spans="1:13">
      <c r="A2376" s="12"/>
      <c r="B2376" s="13"/>
      <c r="E2376"/>
      <c r="L2376" s="1"/>
      <c r="M2376" s="1"/>
    </row>
    <row r="2377" spans="1:13">
      <c r="A2377" s="12"/>
      <c r="B2377" s="13"/>
      <c r="E2377"/>
      <c r="L2377" s="1"/>
      <c r="M2377" s="1"/>
    </row>
    <row r="2378" spans="1:13">
      <c r="A2378" s="12"/>
      <c r="B2378" s="13"/>
      <c r="E2378"/>
      <c r="L2378" s="1"/>
      <c r="M2378" s="1"/>
    </row>
    <row r="2379" spans="1:13">
      <c r="A2379" s="12"/>
      <c r="B2379" s="13"/>
      <c r="E2379"/>
      <c r="L2379" s="1"/>
      <c r="M2379" s="1"/>
    </row>
    <row r="2380" spans="1:13">
      <c r="A2380" s="12"/>
      <c r="B2380" s="13"/>
      <c r="E2380"/>
      <c r="L2380" s="1"/>
      <c r="M2380" s="1"/>
    </row>
    <row r="2381" spans="1:13">
      <c r="A2381" s="12"/>
      <c r="B2381" s="13"/>
      <c r="E2381"/>
      <c r="L2381" s="1"/>
      <c r="M2381" s="1"/>
    </row>
    <row r="2382" spans="1:13">
      <c r="A2382" s="12"/>
      <c r="B2382" s="13"/>
      <c r="E2382"/>
      <c r="L2382" s="1"/>
      <c r="M2382" s="1"/>
    </row>
    <row r="2383" spans="1:13">
      <c r="A2383" s="12"/>
      <c r="B2383" s="13"/>
      <c r="E2383"/>
      <c r="L2383" s="1"/>
      <c r="M2383" s="1"/>
    </row>
    <row r="2384" spans="1:13">
      <c r="A2384" s="12"/>
      <c r="B2384" s="13"/>
      <c r="E2384"/>
      <c r="L2384" s="1"/>
      <c r="M2384" s="1"/>
    </row>
    <row r="2385" spans="1:13">
      <c r="A2385" s="12"/>
      <c r="B2385" s="13"/>
      <c r="E2385"/>
      <c r="L2385" s="1"/>
      <c r="M2385" s="1"/>
    </row>
    <row r="2386" spans="1:13">
      <c r="A2386" s="12"/>
      <c r="B2386" s="13"/>
      <c r="E2386"/>
      <c r="L2386" s="1"/>
      <c r="M2386" s="1"/>
    </row>
    <row r="2387" spans="1:13">
      <c r="A2387" s="12"/>
      <c r="B2387" s="13"/>
      <c r="E2387"/>
      <c r="L2387" s="1"/>
      <c r="M2387" s="1"/>
    </row>
    <row r="2388" spans="1:13">
      <c r="A2388" s="12"/>
      <c r="B2388" s="13"/>
      <c r="E2388"/>
      <c r="L2388" s="1"/>
      <c r="M2388" s="1"/>
    </row>
    <row r="2389" spans="1:13">
      <c r="A2389" s="12"/>
      <c r="B2389" s="13"/>
      <c r="E2389"/>
      <c r="L2389" s="1"/>
      <c r="M2389" s="1"/>
    </row>
    <row r="2390" spans="1:13">
      <c r="A2390" s="12"/>
      <c r="B2390" s="13"/>
      <c r="E2390"/>
      <c r="L2390" s="1"/>
      <c r="M2390" s="1"/>
    </row>
    <row r="2391" spans="1:13">
      <c r="A2391" s="12"/>
      <c r="B2391" s="13"/>
      <c r="E2391"/>
      <c r="L2391" s="1"/>
      <c r="M2391" s="1"/>
    </row>
    <row r="2392" spans="1:13">
      <c r="A2392" s="12"/>
      <c r="B2392" s="13"/>
      <c r="E2392"/>
      <c r="L2392" s="1"/>
      <c r="M2392" s="1"/>
    </row>
    <row r="2393" spans="1:13">
      <c r="A2393" s="12"/>
      <c r="B2393" s="13"/>
      <c r="E2393"/>
      <c r="L2393" s="1"/>
      <c r="M2393" s="1"/>
    </row>
    <row r="2394" spans="1:13">
      <c r="A2394" s="12"/>
      <c r="B2394" s="13"/>
      <c r="E2394"/>
      <c r="L2394" s="1"/>
      <c r="M2394" s="1"/>
    </row>
    <row r="2395" spans="1:13">
      <c r="A2395" s="12"/>
      <c r="B2395" s="13"/>
      <c r="E2395"/>
      <c r="L2395" s="1"/>
      <c r="M2395" s="1"/>
    </row>
    <row r="2396" spans="1:13">
      <c r="A2396" s="12"/>
      <c r="B2396" s="13"/>
      <c r="E2396"/>
      <c r="L2396" s="1"/>
      <c r="M2396" s="1"/>
    </row>
    <row r="2397" spans="1:13">
      <c r="A2397" s="12"/>
      <c r="B2397" s="13"/>
      <c r="E2397"/>
      <c r="L2397" s="1"/>
      <c r="M2397" s="1"/>
    </row>
    <row r="2398" spans="1:13">
      <c r="A2398" s="12"/>
      <c r="B2398" s="13"/>
      <c r="E2398"/>
      <c r="L2398" s="1"/>
      <c r="M2398" s="1"/>
    </row>
    <row r="2399" spans="1:13">
      <c r="A2399" s="12"/>
      <c r="B2399" s="13"/>
      <c r="E2399"/>
      <c r="L2399" s="1"/>
      <c r="M2399" s="1"/>
    </row>
    <row r="2400" spans="1:13">
      <c r="A2400" s="12"/>
      <c r="B2400" s="13"/>
      <c r="E2400"/>
      <c r="L2400" s="1"/>
      <c r="M2400" s="1"/>
    </row>
    <row r="2401" spans="1:13">
      <c r="A2401" s="12"/>
      <c r="B2401" s="13"/>
      <c r="E2401"/>
      <c r="L2401" s="1"/>
      <c r="M2401" s="1"/>
    </row>
    <row r="2402" spans="1:13">
      <c r="A2402" s="12"/>
      <c r="B2402" s="13"/>
      <c r="E2402"/>
      <c r="L2402" s="1"/>
      <c r="M2402" s="1"/>
    </row>
    <row r="2403" spans="1:13">
      <c r="A2403" s="12"/>
      <c r="B2403" s="13"/>
      <c r="E2403"/>
      <c r="L2403" s="1"/>
      <c r="M2403" s="1"/>
    </row>
    <row r="2404" spans="1:13">
      <c r="A2404" s="12"/>
      <c r="B2404" s="13"/>
      <c r="E2404"/>
      <c r="L2404" s="1"/>
      <c r="M2404" s="1"/>
    </row>
    <row r="2405" spans="1:13">
      <c r="A2405" s="12"/>
      <c r="B2405" s="13"/>
      <c r="E2405"/>
      <c r="L2405" s="1"/>
      <c r="M2405" s="1"/>
    </row>
    <row r="2406" spans="1:13">
      <c r="A2406" s="12"/>
      <c r="B2406" s="13"/>
      <c r="E2406"/>
      <c r="L2406" s="1"/>
      <c r="M2406" s="1"/>
    </row>
    <row r="2407" spans="1:13">
      <c r="A2407" s="12"/>
      <c r="B2407" s="13"/>
      <c r="E2407"/>
      <c r="L2407" s="1"/>
      <c r="M2407" s="1"/>
    </row>
    <row r="2408" spans="1:13">
      <c r="A2408" s="12"/>
      <c r="B2408" s="13"/>
      <c r="E2408"/>
      <c r="L2408" s="1"/>
      <c r="M2408" s="1"/>
    </row>
    <row r="2409" spans="1:13">
      <c r="A2409" s="12"/>
      <c r="B2409" s="13"/>
      <c r="E2409"/>
      <c r="L2409" s="1"/>
      <c r="M2409" s="1"/>
    </row>
    <row r="2410" spans="1:13">
      <c r="A2410" s="12"/>
      <c r="B2410" s="13"/>
      <c r="E2410"/>
      <c r="L2410" s="1"/>
      <c r="M2410" s="1"/>
    </row>
    <row r="2411" spans="1:13">
      <c r="A2411" s="12"/>
      <c r="B2411" s="13"/>
      <c r="E2411"/>
      <c r="L2411" s="1"/>
      <c r="M2411" s="1"/>
    </row>
    <row r="2412" spans="1:13">
      <c r="A2412" s="12"/>
      <c r="B2412" s="13"/>
      <c r="E2412"/>
      <c r="L2412" s="1"/>
      <c r="M2412" s="1"/>
    </row>
    <row r="2413" spans="1:13">
      <c r="A2413" s="12"/>
      <c r="B2413" s="13"/>
      <c r="E2413"/>
      <c r="L2413" s="1"/>
      <c r="M2413" s="1"/>
    </row>
    <row r="2414" spans="1:13">
      <c r="A2414" s="12"/>
      <c r="B2414" s="13"/>
      <c r="E2414"/>
      <c r="L2414" s="1"/>
      <c r="M2414" s="1"/>
    </row>
    <row r="2415" spans="1:13">
      <c r="A2415" s="12"/>
      <c r="B2415" s="13"/>
      <c r="E2415"/>
      <c r="L2415" s="1"/>
      <c r="M2415" s="1"/>
    </row>
    <row r="2416" spans="1:13">
      <c r="A2416" s="12"/>
      <c r="B2416" s="13"/>
      <c r="E2416"/>
      <c r="L2416" s="1"/>
      <c r="M2416" s="1"/>
    </row>
    <row r="2417" spans="1:13">
      <c r="A2417" s="12"/>
      <c r="B2417" s="13"/>
      <c r="E2417"/>
      <c r="L2417" s="1"/>
      <c r="M2417" s="1"/>
    </row>
    <row r="2418" spans="1:13">
      <c r="A2418" s="12"/>
      <c r="B2418" s="13"/>
      <c r="E2418"/>
      <c r="L2418" s="1"/>
      <c r="M2418" s="1"/>
    </row>
    <row r="2419" spans="1:13">
      <c r="A2419" s="12"/>
      <c r="B2419" s="13"/>
      <c r="E2419"/>
      <c r="L2419" s="1"/>
      <c r="M2419" s="1"/>
    </row>
    <row r="2420" spans="1:13">
      <c r="A2420" s="12"/>
      <c r="B2420" s="13"/>
      <c r="E2420"/>
      <c r="L2420" s="1"/>
      <c r="M2420" s="1"/>
    </row>
    <row r="2421" spans="1:13">
      <c r="A2421" s="12"/>
      <c r="B2421" s="13"/>
      <c r="E2421"/>
      <c r="L2421" s="1"/>
      <c r="M2421" s="1"/>
    </row>
    <row r="2422" spans="1:13">
      <c r="A2422" s="12"/>
      <c r="B2422" s="13"/>
      <c r="E2422"/>
      <c r="L2422" s="1"/>
      <c r="M2422" s="1"/>
    </row>
    <row r="2423" spans="1:13">
      <c r="A2423" s="12"/>
      <c r="B2423" s="13"/>
      <c r="E2423"/>
      <c r="L2423" s="1"/>
      <c r="M2423" s="1"/>
    </row>
    <row r="2424" spans="1:13">
      <c r="A2424" s="12"/>
      <c r="B2424" s="13"/>
      <c r="E2424"/>
      <c r="L2424" s="1"/>
      <c r="M2424" s="1"/>
    </row>
    <row r="2425" spans="1:13">
      <c r="A2425" s="12"/>
      <c r="B2425" s="13"/>
      <c r="E2425"/>
      <c r="L2425" s="1"/>
      <c r="M2425" s="1"/>
    </row>
    <row r="2426" spans="1:13">
      <c r="A2426" s="12"/>
      <c r="B2426" s="13"/>
      <c r="E2426"/>
      <c r="L2426" s="1"/>
      <c r="M2426" s="1"/>
    </row>
    <row r="2427" spans="1:13">
      <c r="A2427" s="12"/>
      <c r="B2427" s="13"/>
      <c r="E2427"/>
      <c r="L2427" s="1"/>
      <c r="M2427" s="1"/>
    </row>
    <row r="2428" spans="1:13">
      <c r="A2428" s="12"/>
      <c r="B2428" s="13"/>
      <c r="E2428"/>
      <c r="L2428" s="1"/>
      <c r="M2428" s="1"/>
    </row>
    <row r="2429" spans="1:13">
      <c r="A2429" s="12"/>
      <c r="B2429" s="13"/>
      <c r="E2429"/>
      <c r="L2429" s="1"/>
      <c r="M2429" s="1"/>
    </row>
    <row r="2430" spans="1:13">
      <c r="A2430" s="12"/>
      <c r="B2430" s="13"/>
      <c r="E2430"/>
      <c r="L2430" s="1"/>
      <c r="M2430" s="1"/>
    </row>
    <row r="2431" spans="1:13">
      <c r="A2431" s="12"/>
      <c r="B2431" s="13"/>
      <c r="E2431"/>
      <c r="L2431" s="1"/>
      <c r="M2431" s="1"/>
    </row>
    <row r="2432" spans="1:13">
      <c r="A2432" s="12"/>
      <c r="B2432" s="13"/>
      <c r="E2432"/>
      <c r="L2432" s="1"/>
      <c r="M2432" s="1"/>
    </row>
    <row r="2433" spans="1:13">
      <c r="A2433" s="12"/>
      <c r="B2433" s="13"/>
      <c r="E2433"/>
      <c r="L2433" s="1"/>
      <c r="M2433" s="1"/>
    </row>
    <row r="2434" spans="1:13">
      <c r="A2434" s="12"/>
      <c r="B2434" s="13"/>
      <c r="E2434"/>
      <c r="L2434" s="1"/>
      <c r="M2434" s="1"/>
    </row>
    <row r="2435" spans="1:13">
      <c r="A2435" s="12"/>
      <c r="B2435" s="13"/>
      <c r="E2435"/>
      <c r="L2435" s="1"/>
      <c r="M2435" s="1"/>
    </row>
    <row r="2436" spans="1:13">
      <c r="A2436" s="12"/>
      <c r="B2436" s="13"/>
      <c r="E2436"/>
      <c r="L2436" s="1"/>
      <c r="M2436" s="1"/>
    </row>
    <row r="2437" spans="1:13">
      <c r="A2437" s="12"/>
      <c r="B2437" s="13"/>
      <c r="E2437"/>
      <c r="L2437" s="1"/>
      <c r="M2437" s="1"/>
    </row>
    <row r="2438" spans="1:13">
      <c r="A2438" s="12"/>
      <c r="B2438" s="13"/>
      <c r="E2438"/>
      <c r="L2438" s="1"/>
      <c r="M2438" s="1"/>
    </row>
    <row r="2439" spans="1:13">
      <c r="A2439" s="12"/>
      <c r="B2439" s="13"/>
      <c r="E2439"/>
      <c r="L2439" s="1"/>
      <c r="M2439" s="1"/>
    </row>
    <row r="2440" spans="1:13">
      <c r="A2440" s="12"/>
      <c r="B2440" s="13"/>
      <c r="E2440"/>
      <c r="L2440" s="1"/>
      <c r="M2440" s="1"/>
    </row>
    <row r="2441" spans="1:13">
      <c r="A2441" s="12"/>
      <c r="B2441" s="13"/>
      <c r="E2441"/>
      <c r="L2441" s="1"/>
      <c r="M2441" s="1"/>
    </row>
    <row r="2442" spans="1:13">
      <c r="A2442" s="12"/>
      <c r="B2442" s="13"/>
      <c r="E2442"/>
      <c r="L2442" s="1"/>
      <c r="M2442" s="1"/>
    </row>
    <row r="2443" spans="1:13">
      <c r="A2443" s="12"/>
      <c r="B2443" s="13"/>
      <c r="E2443"/>
      <c r="L2443" s="1"/>
      <c r="M2443" s="1"/>
    </row>
    <row r="2444" spans="1:13">
      <c r="A2444" s="12"/>
      <c r="B2444" s="13"/>
      <c r="E2444"/>
      <c r="L2444" s="1"/>
      <c r="M2444" s="1"/>
    </row>
    <row r="2445" spans="1:13">
      <c r="A2445" s="12"/>
      <c r="B2445" s="13"/>
      <c r="E2445"/>
      <c r="L2445" s="1"/>
      <c r="M2445" s="1"/>
    </row>
    <row r="2446" spans="1:13">
      <c r="A2446" s="12"/>
      <c r="B2446" s="13"/>
      <c r="E2446"/>
      <c r="L2446" s="1"/>
      <c r="M2446" s="1"/>
    </row>
    <row r="2447" spans="1:13">
      <c r="A2447" s="12"/>
      <c r="B2447" s="13"/>
      <c r="E2447"/>
      <c r="L2447" s="1"/>
      <c r="M2447" s="1"/>
    </row>
    <row r="2448" spans="1:13">
      <c r="A2448" s="12"/>
      <c r="B2448" s="13"/>
      <c r="E2448"/>
      <c r="L2448" s="1"/>
      <c r="M2448" s="1"/>
    </row>
    <row r="2449" spans="1:13">
      <c r="A2449" s="12"/>
      <c r="B2449" s="13"/>
      <c r="E2449"/>
      <c r="L2449" s="1"/>
      <c r="M2449" s="1"/>
    </row>
    <row r="2450" spans="1:13">
      <c r="A2450" s="12"/>
      <c r="B2450" s="13"/>
      <c r="E2450"/>
      <c r="L2450" s="1"/>
      <c r="M2450" s="1"/>
    </row>
    <row r="2451" spans="1:13">
      <c r="A2451" s="12"/>
      <c r="B2451" s="13"/>
      <c r="E2451"/>
      <c r="L2451" s="1"/>
      <c r="M2451" s="1"/>
    </row>
    <row r="2452" spans="1:13">
      <c r="A2452" s="12"/>
      <c r="B2452" s="13"/>
      <c r="E2452"/>
      <c r="L2452" s="1"/>
      <c r="M2452" s="1"/>
    </row>
    <row r="2453" spans="1:13">
      <c r="A2453" s="12"/>
      <c r="B2453" s="13"/>
      <c r="E2453"/>
      <c r="L2453" s="1"/>
      <c r="M2453" s="1"/>
    </row>
    <row r="2454" spans="1:13">
      <c r="A2454" s="12"/>
      <c r="B2454" s="13"/>
      <c r="E2454"/>
      <c r="L2454" s="1"/>
      <c r="M2454" s="1"/>
    </row>
    <row r="2455" spans="1:13">
      <c r="A2455" s="12"/>
      <c r="B2455" s="13"/>
      <c r="E2455"/>
      <c r="L2455" s="1"/>
      <c r="M2455" s="1"/>
    </row>
    <row r="2456" spans="1:13">
      <c r="A2456" s="12"/>
      <c r="B2456" s="13"/>
      <c r="E2456"/>
      <c r="L2456" s="1"/>
      <c r="M2456" s="1"/>
    </row>
    <row r="2457" spans="1:13">
      <c r="A2457" s="12"/>
      <c r="B2457" s="13"/>
      <c r="E2457"/>
      <c r="L2457" s="1"/>
      <c r="M2457" s="1"/>
    </row>
    <row r="2458" spans="1:13">
      <c r="A2458" s="12"/>
      <c r="B2458" s="13"/>
      <c r="E2458"/>
      <c r="L2458" s="1"/>
      <c r="M2458" s="1"/>
    </row>
    <row r="2459" spans="1:13">
      <c r="A2459" s="12"/>
      <c r="B2459" s="13"/>
      <c r="E2459"/>
      <c r="L2459" s="1"/>
      <c r="M2459" s="1"/>
    </row>
    <row r="2460" spans="1:13">
      <c r="A2460" s="12"/>
      <c r="B2460" s="13"/>
      <c r="E2460"/>
      <c r="L2460" s="1"/>
      <c r="M2460" s="1"/>
    </row>
    <row r="2461" spans="1:13">
      <c r="A2461" s="12"/>
      <c r="B2461" s="13"/>
      <c r="E2461"/>
      <c r="L2461" s="1"/>
      <c r="M2461" s="1"/>
    </row>
    <row r="2462" spans="1:13">
      <c r="A2462" s="12"/>
      <c r="B2462" s="13"/>
      <c r="E2462"/>
      <c r="L2462" s="1"/>
      <c r="M2462" s="1"/>
    </row>
    <row r="2463" spans="1:13">
      <c r="A2463" s="12"/>
      <c r="B2463" s="13"/>
      <c r="E2463"/>
      <c r="L2463" s="1"/>
      <c r="M2463" s="1"/>
    </row>
    <row r="2464" spans="1:13">
      <c r="A2464" s="12"/>
      <c r="B2464" s="13"/>
      <c r="E2464"/>
      <c r="L2464" s="1"/>
      <c r="M2464" s="1"/>
    </row>
    <row r="2465" spans="1:13">
      <c r="A2465" s="12"/>
      <c r="B2465" s="13"/>
      <c r="E2465"/>
      <c r="L2465" s="1"/>
      <c r="M2465" s="1"/>
    </row>
    <row r="2466" spans="1:13">
      <c r="A2466" s="12"/>
      <c r="B2466" s="13"/>
      <c r="E2466"/>
      <c r="L2466" s="1"/>
      <c r="M2466" s="1"/>
    </row>
    <row r="2467" spans="1:13">
      <c r="A2467" s="12"/>
      <c r="B2467" s="13"/>
      <c r="E2467"/>
      <c r="L2467" s="1"/>
      <c r="M2467" s="1"/>
    </row>
    <row r="2468" spans="1:13">
      <c r="A2468" s="12"/>
      <c r="B2468" s="13"/>
      <c r="E2468"/>
      <c r="L2468" s="1"/>
      <c r="M2468" s="1"/>
    </row>
    <row r="2469" spans="1:13">
      <c r="A2469" s="12"/>
      <c r="B2469" s="13"/>
      <c r="E2469"/>
      <c r="L2469" s="1"/>
      <c r="M2469" s="1"/>
    </row>
    <row r="2470" spans="1:13">
      <c r="A2470" s="12"/>
      <c r="B2470" s="13"/>
      <c r="E2470"/>
      <c r="L2470" s="1"/>
      <c r="M2470" s="1"/>
    </row>
    <row r="2471" spans="1:13">
      <c r="A2471" s="12"/>
      <c r="B2471" s="13"/>
      <c r="E2471"/>
      <c r="L2471" s="1"/>
      <c r="M2471" s="1"/>
    </row>
    <row r="2472" spans="1:13">
      <c r="A2472" s="12"/>
      <c r="B2472" s="13"/>
      <c r="E2472"/>
      <c r="L2472" s="1"/>
      <c r="M2472" s="1"/>
    </row>
    <row r="2473" spans="1:13">
      <c r="A2473" s="12"/>
      <c r="B2473" s="13"/>
      <c r="E2473"/>
      <c r="L2473" s="1"/>
      <c r="M2473" s="1"/>
    </row>
    <row r="2474" spans="1:13">
      <c r="A2474" s="12"/>
      <c r="B2474" s="13"/>
      <c r="E2474"/>
      <c r="L2474" s="1"/>
      <c r="M2474" s="1"/>
    </row>
    <row r="2475" spans="1:13">
      <c r="A2475" s="12"/>
      <c r="B2475" s="13"/>
      <c r="E2475"/>
      <c r="L2475" s="1"/>
      <c r="M2475" s="1"/>
    </row>
    <row r="2476" spans="1:13">
      <c r="A2476" s="12"/>
      <c r="B2476" s="13"/>
      <c r="E2476"/>
      <c r="L2476" s="1"/>
      <c r="M2476" s="1"/>
    </row>
    <row r="2477" spans="1:13">
      <c r="A2477" s="12"/>
      <c r="B2477" s="13"/>
      <c r="E2477"/>
      <c r="L2477" s="1"/>
      <c r="M2477" s="1"/>
    </row>
    <row r="2478" spans="1:13">
      <c r="A2478" s="12"/>
      <c r="B2478" s="13"/>
      <c r="E2478"/>
      <c r="L2478" s="1"/>
      <c r="M2478" s="1"/>
    </row>
    <row r="2479" spans="1:13">
      <c r="A2479" s="12"/>
      <c r="B2479" s="13"/>
      <c r="E2479"/>
      <c r="L2479" s="1"/>
      <c r="M2479" s="1"/>
    </row>
    <row r="2480" spans="1:13">
      <c r="A2480" s="12"/>
      <c r="B2480" s="13"/>
      <c r="E2480"/>
      <c r="L2480" s="1"/>
      <c r="M2480" s="1"/>
    </row>
    <row r="2481" spans="1:13">
      <c r="A2481" s="12"/>
      <c r="B2481" s="13"/>
      <c r="E2481"/>
      <c r="L2481" s="1"/>
      <c r="M2481" s="1"/>
    </row>
    <row r="2482" spans="1:13">
      <c r="A2482" s="12"/>
      <c r="B2482" s="13"/>
      <c r="E2482"/>
      <c r="L2482" s="1"/>
      <c r="M2482" s="1"/>
    </row>
    <row r="2483" spans="1:13">
      <c r="A2483" s="12"/>
      <c r="B2483" s="13"/>
      <c r="E2483"/>
      <c r="L2483" s="1"/>
      <c r="M2483" s="1"/>
    </row>
    <row r="2484" spans="1:13">
      <c r="A2484" s="12"/>
      <c r="B2484" s="13"/>
      <c r="E2484"/>
      <c r="L2484" s="1"/>
      <c r="M2484" s="1"/>
    </row>
    <row r="2485" spans="1:13">
      <c r="A2485" s="12"/>
      <c r="B2485" s="13"/>
      <c r="E2485"/>
      <c r="L2485" s="1"/>
      <c r="M2485" s="1"/>
    </row>
    <row r="2486" spans="1:13">
      <c r="A2486" s="12"/>
      <c r="B2486" s="13"/>
      <c r="E2486"/>
      <c r="L2486" s="1"/>
      <c r="M2486" s="1"/>
    </row>
    <row r="2487" spans="1:13">
      <c r="A2487" s="12"/>
      <c r="B2487" s="13"/>
      <c r="E2487"/>
      <c r="L2487" s="1"/>
      <c r="M2487" s="1"/>
    </row>
    <row r="2488" spans="1:13">
      <c r="A2488" s="12"/>
      <c r="B2488" s="13"/>
      <c r="E2488"/>
      <c r="L2488" s="1"/>
      <c r="M2488" s="1"/>
    </row>
    <row r="2489" spans="1:13">
      <c r="A2489" s="12"/>
      <c r="B2489" s="13"/>
      <c r="E2489"/>
      <c r="L2489" s="1"/>
      <c r="M2489" s="1"/>
    </row>
    <row r="2490" spans="1:13">
      <c r="A2490" s="12"/>
      <c r="B2490" s="13"/>
      <c r="E2490"/>
      <c r="L2490" s="1"/>
      <c r="M2490" s="1"/>
    </row>
    <row r="2491" spans="1:13">
      <c r="A2491" s="12"/>
      <c r="B2491" s="13"/>
      <c r="E2491"/>
      <c r="L2491" s="1"/>
      <c r="M2491" s="1"/>
    </row>
    <row r="2492" spans="1:13">
      <c r="A2492" s="12"/>
      <c r="B2492" s="13"/>
      <c r="E2492"/>
      <c r="L2492" s="1"/>
      <c r="M2492" s="1"/>
    </row>
    <row r="2493" spans="1:13">
      <c r="A2493" s="12"/>
      <c r="B2493" s="13"/>
      <c r="E2493"/>
      <c r="L2493" s="1"/>
      <c r="M2493" s="1"/>
    </row>
    <row r="2494" spans="1:13">
      <c r="A2494" s="12"/>
      <c r="B2494" s="13"/>
      <c r="E2494"/>
      <c r="L2494" s="1"/>
      <c r="M2494" s="1"/>
    </row>
    <row r="2495" spans="1:13">
      <c r="A2495" s="12"/>
      <c r="B2495" s="13"/>
      <c r="E2495"/>
      <c r="L2495" s="1"/>
      <c r="M2495" s="1"/>
    </row>
    <row r="2496" spans="1:13">
      <c r="A2496" s="12"/>
      <c r="B2496" s="13"/>
      <c r="E2496"/>
      <c r="L2496" s="1"/>
      <c r="M2496" s="1"/>
    </row>
    <row r="2497" spans="1:13">
      <c r="A2497" s="12"/>
      <c r="B2497" s="13"/>
      <c r="E2497"/>
      <c r="L2497" s="1"/>
      <c r="M2497" s="1"/>
    </row>
    <row r="2498" spans="1:13">
      <c r="A2498" s="12"/>
      <c r="B2498" s="13"/>
      <c r="E2498"/>
      <c r="L2498" s="1"/>
      <c r="M2498" s="1"/>
    </row>
    <row r="2499" spans="1:13">
      <c r="A2499" s="12"/>
      <c r="B2499" s="13"/>
      <c r="E2499"/>
      <c r="L2499" s="1"/>
      <c r="M2499" s="1"/>
    </row>
    <row r="2500" spans="1:13">
      <c r="A2500" s="12"/>
      <c r="B2500" s="13"/>
      <c r="E2500"/>
      <c r="L2500" s="1"/>
      <c r="M2500" s="1"/>
    </row>
    <row r="2501" spans="1:13">
      <c r="A2501" s="12"/>
      <c r="B2501" s="13"/>
      <c r="E2501"/>
      <c r="L2501" s="1"/>
      <c r="M2501" s="1"/>
    </row>
    <row r="2502" spans="1:13">
      <c r="A2502" s="12"/>
      <c r="B2502" s="13"/>
      <c r="E2502"/>
      <c r="L2502" s="1"/>
      <c r="M2502" s="1"/>
    </row>
    <row r="2503" spans="1:13">
      <c r="A2503" s="12"/>
      <c r="B2503" s="13"/>
      <c r="E2503"/>
      <c r="L2503" s="1"/>
      <c r="M2503" s="1"/>
    </row>
    <row r="2504" spans="1:13">
      <c r="A2504" s="12"/>
      <c r="B2504" s="13"/>
      <c r="E2504"/>
      <c r="L2504" s="1"/>
      <c r="M2504" s="1"/>
    </row>
    <row r="2505" spans="1:13">
      <c r="A2505" s="12"/>
      <c r="B2505" s="13"/>
      <c r="E2505"/>
      <c r="L2505" s="1"/>
      <c r="M2505" s="1"/>
    </row>
    <row r="2506" spans="1:13">
      <c r="A2506" s="12"/>
      <c r="B2506" s="13"/>
      <c r="E2506"/>
      <c r="L2506" s="1"/>
      <c r="M2506" s="1"/>
    </row>
    <row r="2507" spans="1:13">
      <c r="A2507" s="12"/>
      <c r="B2507" s="13"/>
      <c r="E2507"/>
      <c r="L2507" s="1"/>
      <c r="M2507" s="1"/>
    </row>
    <row r="2508" spans="1:13">
      <c r="A2508" s="12"/>
      <c r="B2508" s="13"/>
      <c r="E2508"/>
      <c r="L2508" s="1"/>
      <c r="M2508" s="1"/>
    </row>
    <row r="2509" spans="1:13">
      <c r="A2509" s="12"/>
      <c r="B2509" s="13"/>
      <c r="E2509"/>
      <c r="L2509" s="1"/>
      <c r="M2509" s="1"/>
    </row>
    <row r="2510" spans="1:13">
      <c r="A2510" s="12"/>
      <c r="B2510" s="13"/>
      <c r="E2510"/>
      <c r="L2510" s="1"/>
      <c r="M2510" s="1"/>
    </row>
    <row r="2511" spans="1:13">
      <c r="A2511" s="12"/>
      <c r="B2511" s="13"/>
      <c r="E2511"/>
      <c r="L2511" s="1"/>
      <c r="M2511" s="1"/>
    </row>
    <row r="2512" spans="1:13">
      <c r="A2512" s="12"/>
      <c r="B2512" s="13"/>
      <c r="E2512"/>
      <c r="L2512" s="1"/>
      <c r="M2512" s="1"/>
    </row>
    <row r="2513" spans="1:13">
      <c r="A2513" s="12"/>
      <c r="B2513" s="13"/>
      <c r="E2513"/>
      <c r="L2513" s="1"/>
      <c r="M2513" s="1"/>
    </row>
    <row r="2514" spans="1:13">
      <c r="A2514" s="12"/>
      <c r="B2514" s="13"/>
      <c r="E2514"/>
      <c r="L2514" s="1"/>
      <c r="M2514" s="1"/>
    </row>
    <row r="2515" spans="1:13">
      <c r="A2515" s="12"/>
      <c r="B2515" s="13"/>
      <c r="E2515"/>
      <c r="L2515" s="1"/>
      <c r="M2515" s="1"/>
    </row>
    <row r="2516" spans="1:13">
      <c r="A2516" s="12"/>
      <c r="B2516" s="13"/>
      <c r="E2516"/>
      <c r="L2516" s="1"/>
      <c r="M2516" s="1"/>
    </row>
    <row r="2517" spans="1:13">
      <c r="A2517" s="12"/>
      <c r="B2517" s="13"/>
      <c r="E2517"/>
      <c r="L2517" s="1"/>
      <c r="M2517" s="1"/>
    </row>
    <row r="2518" spans="1:13">
      <c r="A2518" s="12"/>
      <c r="B2518" s="13"/>
      <c r="E2518"/>
      <c r="L2518" s="1"/>
      <c r="M2518" s="1"/>
    </row>
    <row r="2519" spans="1:13">
      <c r="A2519" s="12"/>
      <c r="B2519" s="13"/>
      <c r="E2519"/>
      <c r="L2519" s="1"/>
      <c r="M2519" s="1"/>
    </row>
    <row r="2520" spans="1:13">
      <c r="A2520" s="12"/>
      <c r="B2520" s="13"/>
      <c r="E2520"/>
      <c r="L2520" s="1"/>
      <c r="M2520" s="1"/>
    </row>
    <row r="2521" spans="1:13">
      <c r="A2521" s="12"/>
      <c r="B2521" s="13"/>
      <c r="E2521"/>
      <c r="L2521" s="1"/>
      <c r="M2521" s="1"/>
    </row>
    <row r="2522" spans="1:13">
      <c r="A2522" s="12"/>
      <c r="B2522" s="13"/>
      <c r="E2522"/>
      <c r="L2522" s="1"/>
      <c r="M2522" s="1"/>
    </row>
    <row r="2523" spans="1:13">
      <c r="A2523" s="12"/>
      <c r="B2523" s="13"/>
      <c r="E2523"/>
      <c r="L2523" s="1"/>
      <c r="M2523" s="1"/>
    </row>
    <row r="2524" spans="1:13">
      <c r="A2524" s="12"/>
      <c r="B2524" s="13"/>
      <c r="E2524"/>
      <c r="L2524" s="1"/>
      <c r="M2524" s="1"/>
    </row>
    <row r="2525" spans="1:13">
      <c r="A2525" s="12"/>
      <c r="B2525" s="13"/>
      <c r="E2525"/>
      <c r="L2525" s="1"/>
      <c r="M2525" s="1"/>
    </row>
    <row r="2526" spans="1:13">
      <c r="A2526" s="12"/>
      <c r="B2526" s="13"/>
      <c r="E2526"/>
      <c r="L2526" s="1"/>
      <c r="M2526" s="1"/>
    </row>
    <row r="2527" spans="1:13">
      <c r="A2527" s="12"/>
      <c r="B2527" s="13"/>
      <c r="E2527"/>
      <c r="L2527" s="1"/>
      <c r="M2527" s="1"/>
    </row>
    <row r="2528" spans="1:13">
      <c r="A2528" s="12"/>
      <c r="B2528" s="13"/>
      <c r="E2528"/>
      <c r="L2528" s="1"/>
      <c r="M2528" s="1"/>
    </row>
    <row r="2529" spans="1:13">
      <c r="A2529" s="12"/>
      <c r="B2529" s="13"/>
      <c r="E2529"/>
      <c r="L2529" s="1"/>
      <c r="M2529" s="1"/>
    </row>
    <row r="2530" spans="1:13">
      <c r="A2530" s="12"/>
      <c r="B2530" s="13"/>
      <c r="E2530"/>
      <c r="L2530" s="1"/>
      <c r="M2530" s="1"/>
    </row>
    <row r="2531" spans="1:13">
      <c r="A2531" s="12"/>
      <c r="B2531" s="13"/>
      <c r="E2531"/>
      <c r="L2531" s="1"/>
      <c r="M2531" s="1"/>
    </row>
    <row r="2532" spans="1:13">
      <c r="A2532" s="12"/>
      <c r="B2532" s="13"/>
      <c r="E2532"/>
      <c r="L2532" s="1"/>
      <c r="M2532" s="1"/>
    </row>
    <row r="2533" spans="1:13">
      <c r="A2533" s="12"/>
      <c r="B2533" s="13"/>
      <c r="E2533"/>
      <c r="L2533" s="1"/>
      <c r="M2533" s="1"/>
    </row>
    <row r="2534" spans="1:13">
      <c r="A2534" s="12"/>
      <c r="B2534" s="13"/>
      <c r="E2534"/>
      <c r="L2534" s="1"/>
      <c r="M2534" s="1"/>
    </row>
    <row r="2535" spans="1:13">
      <c r="A2535" s="12"/>
      <c r="B2535" s="13"/>
      <c r="E2535"/>
      <c r="L2535" s="1"/>
      <c r="M2535" s="1"/>
    </row>
    <row r="2536" spans="1:13">
      <c r="A2536" s="12"/>
      <c r="B2536" s="13"/>
      <c r="E2536"/>
      <c r="L2536" s="1"/>
      <c r="M2536" s="1"/>
    </row>
    <row r="2537" spans="1:13">
      <c r="A2537" s="12"/>
      <c r="B2537" s="13"/>
      <c r="E2537"/>
      <c r="L2537" s="1"/>
      <c r="M2537" s="1"/>
    </row>
    <row r="2538" spans="1:13">
      <c r="A2538" s="12"/>
      <c r="B2538" s="13"/>
      <c r="E2538"/>
      <c r="L2538" s="1"/>
      <c r="M2538" s="1"/>
    </row>
    <row r="2539" spans="1:13">
      <c r="A2539" s="12"/>
      <c r="B2539" s="13"/>
      <c r="E2539"/>
      <c r="L2539" s="1"/>
      <c r="M2539" s="1"/>
    </row>
    <row r="2540" spans="1:13">
      <c r="A2540" s="12"/>
      <c r="B2540" s="13"/>
      <c r="E2540"/>
      <c r="L2540" s="1"/>
      <c r="M2540" s="1"/>
    </row>
    <row r="2541" spans="1:13">
      <c r="A2541" s="12"/>
      <c r="B2541" s="13"/>
      <c r="E2541"/>
      <c r="L2541" s="1"/>
      <c r="M2541" s="1"/>
    </row>
    <row r="2542" spans="1:13">
      <c r="A2542" s="12"/>
      <c r="B2542" s="13"/>
      <c r="E2542"/>
      <c r="L2542" s="1"/>
      <c r="M2542" s="1"/>
    </row>
    <row r="2543" spans="1:13">
      <c r="A2543" s="12"/>
      <c r="B2543" s="13"/>
      <c r="E2543"/>
      <c r="L2543" s="1"/>
      <c r="M2543" s="1"/>
    </row>
    <row r="2544" spans="1:13">
      <c r="A2544" s="12"/>
      <c r="B2544" s="13"/>
      <c r="E2544"/>
      <c r="L2544" s="1"/>
      <c r="M2544" s="1"/>
    </row>
    <row r="2545" spans="1:13">
      <c r="A2545" s="12"/>
      <c r="B2545" s="13"/>
      <c r="E2545"/>
      <c r="L2545" s="1"/>
      <c r="M2545" s="1"/>
    </row>
    <row r="2546" spans="1:13">
      <c r="A2546" s="12"/>
      <c r="B2546" s="13"/>
      <c r="E2546"/>
      <c r="L2546" s="1"/>
      <c r="M2546" s="1"/>
    </row>
    <row r="2547" spans="1:13">
      <c r="A2547" s="12"/>
      <c r="B2547" s="13"/>
      <c r="E2547"/>
      <c r="L2547" s="1"/>
      <c r="M2547" s="1"/>
    </row>
    <row r="2548" spans="1:13">
      <c r="A2548" s="12"/>
      <c r="B2548" s="13"/>
      <c r="E2548"/>
      <c r="L2548" s="1"/>
      <c r="M2548" s="1"/>
    </row>
    <row r="2549" spans="1:13">
      <c r="A2549" s="12"/>
      <c r="B2549" s="13"/>
      <c r="E2549"/>
      <c r="L2549" s="1"/>
      <c r="M2549" s="1"/>
    </row>
    <row r="2550" spans="1:13">
      <c r="A2550" s="12"/>
      <c r="B2550" s="13"/>
      <c r="E2550"/>
      <c r="L2550" s="1"/>
      <c r="M2550" s="1"/>
    </row>
    <row r="2551" spans="1:13">
      <c r="A2551" s="12"/>
      <c r="B2551" s="13"/>
      <c r="E2551"/>
      <c r="L2551" s="1"/>
      <c r="M2551" s="1"/>
    </row>
    <row r="2552" spans="1:13">
      <c r="A2552" s="12"/>
      <c r="B2552" s="13"/>
      <c r="E2552"/>
      <c r="L2552" s="1"/>
      <c r="M2552" s="1"/>
    </row>
    <row r="2553" spans="1:13">
      <c r="A2553" s="12"/>
      <c r="B2553" s="13"/>
      <c r="E2553"/>
      <c r="L2553" s="1"/>
      <c r="M2553" s="1"/>
    </row>
    <row r="2554" spans="1:13">
      <c r="A2554" s="12"/>
      <c r="B2554" s="13"/>
      <c r="E2554"/>
      <c r="L2554" s="1"/>
      <c r="M2554" s="1"/>
    </row>
    <row r="2555" spans="1:13">
      <c r="A2555" s="12"/>
      <c r="B2555" s="13"/>
      <c r="E2555"/>
      <c r="L2555" s="1"/>
      <c r="M2555" s="1"/>
    </row>
    <row r="2556" spans="1:13">
      <c r="A2556" s="12"/>
      <c r="B2556" s="13"/>
      <c r="E2556"/>
      <c r="L2556" s="1"/>
      <c r="M2556" s="1"/>
    </row>
    <row r="2557" spans="1:13">
      <c r="A2557" s="12"/>
      <c r="B2557" s="13"/>
      <c r="E2557"/>
      <c r="L2557" s="1"/>
      <c r="M2557" s="1"/>
    </row>
    <row r="2558" spans="1:13">
      <c r="A2558" s="12"/>
      <c r="B2558" s="13"/>
      <c r="E2558"/>
      <c r="L2558" s="1"/>
      <c r="M2558" s="1"/>
    </row>
    <row r="2559" spans="1:13">
      <c r="A2559" s="12"/>
      <c r="B2559" s="13"/>
      <c r="E2559"/>
      <c r="L2559" s="1"/>
      <c r="M2559" s="1"/>
    </row>
    <row r="2560" spans="1:13">
      <c r="A2560" s="12"/>
      <c r="B2560" s="13"/>
      <c r="E2560"/>
      <c r="L2560" s="1"/>
      <c r="M2560" s="1"/>
    </row>
    <row r="2561" spans="1:13">
      <c r="A2561" s="12"/>
      <c r="B2561" s="13"/>
      <c r="E2561"/>
      <c r="L2561" s="1"/>
      <c r="M2561" s="1"/>
    </row>
    <row r="2562" spans="1:13">
      <c r="A2562" s="12"/>
      <c r="B2562" s="13"/>
      <c r="E2562"/>
      <c r="L2562" s="1"/>
      <c r="M2562" s="1"/>
    </row>
    <row r="2563" spans="1:13">
      <c r="A2563" s="12"/>
      <c r="B2563" s="13"/>
      <c r="E2563"/>
      <c r="L2563" s="1"/>
      <c r="M2563" s="1"/>
    </row>
    <row r="2564" spans="1:13">
      <c r="A2564" s="12"/>
      <c r="B2564" s="13"/>
      <c r="E2564"/>
      <c r="L2564" s="1"/>
      <c r="M2564" s="1"/>
    </row>
    <row r="2565" spans="1:13">
      <c r="A2565" s="12"/>
      <c r="B2565" s="13"/>
      <c r="E2565"/>
      <c r="L2565" s="1"/>
      <c r="M2565" s="1"/>
    </row>
    <row r="2566" spans="1:13">
      <c r="A2566" s="12"/>
      <c r="B2566" s="13"/>
      <c r="E2566"/>
      <c r="L2566" s="1"/>
      <c r="M2566" s="1"/>
    </row>
    <row r="2567" spans="1:13">
      <c r="A2567" s="12"/>
      <c r="B2567" s="13"/>
      <c r="E2567"/>
      <c r="L2567" s="1"/>
      <c r="M2567" s="1"/>
    </row>
    <row r="2568" spans="1:13">
      <c r="A2568" s="12"/>
      <c r="B2568" s="13"/>
      <c r="E2568"/>
      <c r="L2568" s="1"/>
      <c r="M2568" s="1"/>
    </row>
    <row r="2569" spans="1:13">
      <c r="A2569" s="12"/>
      <c r="B2569" s="13"/>
      <c r="E2569"/>
      <c r="L2569" s="1"/>
      <c r="M2569" s="1"/>
    </row>
    <row r="2570" spans="1:13">
      <c r="A2570" s="12"/>
      <c r="B2570" s="13"/>
      <c r="E2570"/>
      <c r="L2570" s="1"/>
      <c r="M2570" s="1"/>
    </row>
    <row r="2571" spans="1:13">
      <c r="A2571" s="12"/>
      <c r="B2571" s="13"/>
      <c r="E2571"/>
      <c r="L2571" s="1"/>
      <c r="M2571" s="1"/>
    </row>
    <row r="2572" spans="1:13">
      <c r="A2572" s="12"/>
      <c r="B2572" s="13"/>
      <c r="E2572"/>
      <c r="L2572" s="1"/>
      <c r="M2572" s="1"/>
    </row>
    <row r="2573" spans="1:13">
      <c r="A2573" s="12"/>
      <c r="B2573" s="13"/>
      <c r="E2573"/>
      <c r="L2573" s="1"/>
      <c r="M2573" s="1"/>
    </row>
    <row r="2574" spans="1:13">
      <c r="A2574" s="12"/>
      <c r="B2574" s="13"/>
      <c r="E2574"/>
      <c r="L2574" s="1"/>
      <c r="M2574" s="1"/>
    </row>
    <row r="2575" spans="1:13">
      <c r="A2575" s="12"/>
      <c r="B2575" s="13"/>
      <c r="E2575"/>
      <c r="L2575" s="1"/>
      <c r="M2575" s="1"/>
    </row>
    <row r="2576" spans="1:13">
      <c r="A2576" s="12"/>
      <c r="B2576" s="13"/>
      <c r="E2576"/>
      <c r="L2576" s="1"/>
      <c r="M2576" s="1"/>
    </row>
    <row r="2577" spans="1:14">
      <c r="A2577" s="12"/>
      <c r="B2577" s="13"/>
      <c r="E2577"/>
      <c r="L2577" s="1"/>
      <c r="M2577" s="1"/>
    </row>
    <row r="2578" spans="1:14">
      <c r="A2578" s="12"/>
      <c r="B2578" s="13"/>
      <c r="E2578"/>
      <c r="L2578" s="1"/>
      <c r="M2578" s="1"/>
    </row>
    <row r="2579" spans="1:14">
      <c r="A2579" s="12"/>
      <c r="B2579" s="13"/>
      <c r="E2579"/>
      <c r="L2579" s="1"/>
      <c r="M2579" s="1"/>
    </row>
    <row r="2580" spans="1:14">
      <c r="A2580" s="12"/>
      <c r="B2580" s="13"/>
      <c r="E2580"/>
      <c r="L2580" s="1"/>
      <c r="M2580" s="1"/>
    </row>
    <row r="2581" spans="1:14">
      <c r="A2581" s="12"/>
      <c r="B2581" s="13"/>
      <c r="E2581"/>
      <c r="L2581" s="1"/>
      <c r="M2581" s="1"/>
    </row>
    <row r="2582" spans="1:14">
      <c r="A2582" s="12"/>
      <c r="B2582" s="13"/>
      <c r="E2582"/>
      <c r="L2582" s="1"/>
      <c r="M2582" s="1"/>
    </row>
    <row r="2583" spans="1:14">
      <c r="A2583" s="12"/>
      <c r="B2583" s="13"/>
      <c r="E2583"/>
      <c r="L2583" s="1"/>
      <c r="M2583" s="1"/>
    </row>
    <row r="2584" spans="1:14">
      <c r="A2584" s="12"/>
      <c r="B2584" s="13"/>
      <c r="E2584"/>
      <c r="L2584" s="1"/>
      <c r="M2584" s="1"/>
    </row>
    <row r="2585" spans="1:14">
      <c r="A2585" s="12"/>
      <c r="B2585" s="13"/>
      <c r="E2585"/>
      <c r="L2585" s="1"/>
      <c r="M2585" s="1"/>
      <c r="N2585" s="31"/>
    </row>
    <row r="2586" spans="1:14">
      <c r="A2586" s="12"/>
      <c r="B2586" s="13"/>
      <c r="E2586"/>
      <c r="L2586" s="1"/>
      <c r="M2586" s="1"/>
    </row>
    <row r="2587" spans="1:14">
      <c r="A2587" s="12"/>
      <c r="B2587" s="13"/>
      <c r="E2587"/>
      <c r="L2587" s="1"/>
      <c r="M2587" s="1"/>
    </row>
    <row r="2588" spans="1:14">
      <c r="A2588" s="12"/>
      <c r="B2588" s="13"/>
      <c r="E2588"/>
      <c r="L2588" s="1"/>
      <c r="M2588" s="1"/>
    </row>
    <row r="2589" spans="1:14">
      <c r="A2589" s="12"/>
      <c r="B2589" s="13"/>
      <c r="E2589"/>
      <c r="L2589" s="1"/>
      <c r="M2589" s="1"/>
    </row>
    <row r="2590" spans="1:14">
      <c r="A2590" s="12"/>
      <c r="B2590" s="13"/>
      <c r="E2590"/>
      <c r="L2590" s="1"/>
      <c r="M2590" s="1"/>
    </row>
    <row r="2591" spans="1:14">
      <c r="A2591" s="12"/>
      <c r="B2591" s="13"/>
      <c r="E2591"/>
      <c r="L2591" s="1"/>
      <c r="M2591" s="1"/>
    </row>
    <row r="2592" spans="1:14">
      <c r="A2592" s="12"/>
      <c r="B2592" s="13"/>
      <c r="E2592"/>
      <c r="L2592" s="1"/>
      <c r="M2592" s="1"/>
    </row>
    <row r="2593" spans="1:13">
      <c r="A2593" s="12"/>
      <c r="B2593" s="13"/>
      <c r="E2593"/>
      <c r="L2593" s="1"/>
      <c r="M2593" s="1"/>
    </row>
    <row r="2594" spans="1:13">
      <c r="A2594" s="12"/>
      <c r="B2594" s="13"/>
      <c r="E2594"/>
    </row>
    <row r="2595" spans="1:13">
      <c r="A2595" s="12"/>
      <c r="B2595" s="13"/>
      <c r="E2595"/>
    </row>
    <row r="2596" spans="1:13">
      <c r="A2596" s="12"/>
      <c r="B2596" s="13"/>
      <c r="E2596"/>
    </row>
    <row r="2597" spans="1:13">
      <c r="A2597" s="12"/>
      <c r="B2597" s="13"/>
      <c r="E2597"/>
    </row>
    <row r="2598" spans="1:13">
      <c r="A2598" s="12"/>
      <c r="B2598" s="13"/>
      <c r="E2598"/>
    </row>
    <row r="2599" spans="1:13">
      <c r="A2599" s="12"/>
      <c r="B2599" s="13"/>
      <c r="E2599"/>
    </row>
    <row r="2600" spans="1:13">
      <c r="A2600" s="12"/>
      <c r="B2600" s="13"/>
      <c r="E2600"/>
    </row>
    <row r="2601" spans="1:13">
      <c r="A2601" s="12"/>
      <c r="B2601" s="13"/>
      <c r="E2601"/>
    </row>
    <row r="2602" spans="1:13">
      <c r="A2602" s="12"/>
      <c r="B2602" s="13"/>
      <c r="E2602"/>
    </row>
    <row r="2603" spans="1:13">
      <c r="A2603" s="12"/>
      <c r="B2603" s="13"/>
      <c r="E2603"/>
    </row>
    <row r="2604" spans="1:13">
      <c r="A2604" s="12"/>
      <c r="B2604" s="13"/>
      <c r="E2604"/>
    </row>
    <row r="2605" spans="1:13">
      <c r="A2605" s="12"/>
      <c r="B2605" s="13"/>
      <c r="E2605"/>
    </row>
    <row r="2606" spans="1:13">
      <c r="A2606" s="12"/>
      <c r="B2606" s="13"/>
      <c r="E2606"/>
    </row>
    <row r="2607" spans="1:13">
      <c r="A2607" s="12"/>
      <c r="B2607" s="13"/>
      <c r="E2607"/>
    </row>
    <row r="2608" spans="1:13">
      <c r="A2608" s="12"/>
      <c r="B2608" s="13"/>
      <c r="E2608"/>
    </row>
    <row r="2609" spans="1:5">
      <c r="A2609" s="12"/>
      <c r="B2609" s="13"/>
      <c r="E2609"/>
    </row>
    <row r="2610" spans="1:5">
      <c r="A2610" s="12"/>
      <c r="B2610" s="13"/>
      <c r="E2610"/>
    </row>
    <row r="2611" spans="1:5">
      <c r="A2611" s="12"/>
      <c r="B2611" s="13"/>
      <c r="E2611"/>
    </row>
    <row r="2612" spans="1:5">
      <c r="A2612" s="12"/>
      <c r="B2612" s="13"/>
      <c r="E2612"/>
    </row>
    <row r="2613" spans="1:5">
      <c r="A2613" s="12"/>
      <c r="B2613" s="13"/>
      <c r="E2613"/>
    </row>
    <row r="2614" spans="1:5">
      <c r="A2614" s="12"/>
      <c r="B2614" s="13"/>
      <c r="E2614"/>
    </row>
    <row r="2615" spans="1:5">
      <c r="A2615" s="12"/>
      <c r="B2615" s="13"/>
      <c r="E2615"/>
    </row>
    <row r="2616" spans="1:5">
      <c r="A2616" s="12"/>
      <c r="B2616" s="13"/>
      <c r="E2616"/>
    </row>
    <row r="2617" spans="1:5">
      <c r="A2617" s="12"/>
      <c r="B2617" s="13"/>
      <c r="E2617"/>
    </row>
    <row r="2618" spans="1:5">
      <c r="A2618" s="12"/>
      <c r="B2618" s="13"/>
      <c r="E2618"/>
    </row>
    <row r="2619" spans="1:5">
      <c r="A2619" s="12"/>
      <c r="B2619" s="13"/>
      <c r="E2619"/>
    </row>
    <row r="2620" spans="1:5">
      <c r="A2620" s="12"/>
      <c r="B2620" s="13"/>
      <c r="E2620"/>
    </row>
    <row r="2621" spans="1:5">
      <c r="A2621" s="12"/>
      <c r="B2621" s="13"/>
      <c r="E2621"/>
    </row>
    <row r="2622" spans="1:5">
      <c r="A2622" s="12"/>
      <c r="B2622" s="13"/>
      <c r="E2622"/>
    </row>
    <row r="2623" spans="1:5">
      <c r="A2623" s="12"/>
      <c r="B2623" s="13"/>
      <c r="E2623"/>
    </row>
    <row r="2624" spans="1:5">
      <c r="A2624" s="12"/>
      <c r="B2624" s="13"/>
      <c r="E2624"/>
    </row>
    <row r="2625" spans="1:5">
      <c r="A2625" s="12"/>
      <c r="B2625" s="13"/>
      <c r="E2625"/>
    </row>
    <row r="2626" spans="1:5">
      <c r="A2626" s="12"/>
      <c r="B2626" s="13"/>
      <c r="E2626"/>
    </row>
    <row r="2627" spans="1:5">
      <c r="A2627" s="12"/>
      <c r="B2627" s="13"/>
      <c r="E2627"/>
    </row>
    <row r="2628" spans="1:5">
      <c r="A2628" s="12"/>
      <c r="B2628" s="13"/>
      <c r="E2628"/>
    </row>
    <row r="2629" spans="1:5">
      <c r="A2629" s="12"/>
      <c r="B2629" s="13"/>
      <c r="E2629"/>
    </row>
    <row r="2630" spans="1:5">
      <c r="A2630" s="12"/>
      <c r="B2630" s="13"/>
      <c r="E2630"/>
    </row>
    <row r="2631" spans="1:5">
      <c r="A2631" s="12"/>
      <c r="B2631" s="13"/>
      <c r="E2631"/>
    </row>
    <row r="2632" spans="1:5">
      <c r="A2632" s="12"/>
      <c r="B2632" s="13"/>
      <c r="E2632"/>
    </row>
    <row r="2633" spans="1:5">
      <c r="A2633" s="12"/>
      <c r="B2633" s="13"/>
      <c r="E2633"/>
    </row>
    <row r="2634" spans="1:5">
      <c r="A2634" s="12"/>
      <c r="B2634" s="13"/>
      <c r="E2634"/>
    </row>
    <row r="2635" spans="1:5">
      <c r="A2635" s="12"/>
      <c r="B2635" s="13"/>
      <c r="E2635"/>
    </row>
    <row r="2636" spans="1:5">
      <c r="A2636" s="12"/>
      <c r="B2636" s="13"/>
      <c r="E2636"/>
    </row>
    <row r="2637" spans="1:5">
      <c r="A2637" s="12"/>
      <c r="B2637" s="13"/>
      <c r="E2637"/>
    </row>
    <row r="2638" spans="1:5">
      <c r="A2638" s="12"/>
      <c r="B2638" s="13"/>
      <c r="E2638"/>
    </row>
    <row r="2639" spans="1:5">
      <c r="A2639" s="12"/>
      <c r="B2639" s="13"/>
      <c r="E2639"/>
    </row>
    <row r="2640" spans="1:5">
      <c r="A2640" s="12"/>
      <c r="B2640" s="13"/>
      <c r="E2640"/>
    </row>
    <row r="2641" spans="1:5">
      <c r="A2641" s="12"/>
      <c r="B2641" s="13"/>
      <c r="E2641"/>
    </row>
    <row r="2642" spans="1:5">
      <c r="A2642" s="12"/>
      <c r="B2642" s="13"/>
      <c r="E2642"/>
    </row>
    <row r="2643" spans="1:5">
      <c r="A2643" s="12"/>
      <c r="B2643" s="13"/>
      <c r="E2643"/>
    </row>
    <row r="2644" spans="1:5">
      <c r="A2644" s="12"/>
      <c r="B2644" s="13"/>
      <c r="E2644"/>
    </row>
    <row r="2645" spans="1:5">
      <c r="A2645" s="12"/>
      <c r="B2645" s="13"/>
      <c r="E2645"/>
    </row>
    <row r="2646" spans="1:5">
      <c r="A2646" s="12"/>
      <c r="B2646" s="13"/>
      <c r="E2646"/>
    </row>
    <row r="2647" spans="1:5">
      <c r="A2647" s="12"/>
      <c r="B2647" s="13"/>
      <c r="E2647"/>
    </row>
    <row r="2648" spans="1:5">
      <c r="A2648" s="12"/>
      <c r="B2648" s="13"/>
      <c r="E2648"/>
    </row>
    <row r="2649" spans="1:5">
      <c r="A2649" s="12"/>
      <c r="B2649" s="13"/>
      <c r="E2649"/>
    </row>
    <row r="2650" spans="1:5">
      <c r="A2650" s="12"/>
      <c r="B2650" s="13"/>
      <c r="E2650"/>
    </row>
    <row r="2651" spans="1:5">
      <c r="A2651" s="12"/>
      <c r="B2651" s="13"/>
      <c r="E2651"/>
    </row>
    <row r="2652" spans="1:5">
      <c r="A2652" s="12"/>
      <c r="B2652" s="13"/>
      <c r="E2652"/>
    </row>
    <row r="2653" spans="1:5">
      <c r="A2653" s="12"/>
      <c r="B2653" s="13"/>
      <c r="E2653"/>
    </row>
    <row r="2654" spans="1:5">
      <c r="A2654" s="12"/>
      <c r="B2654" s="13"/>
      <c r="E2654"/>
    </row>
    <row r="2655" spans="1:5">
      <c r="A2655" s="12"/>
      <c r="B2655" s="13"/>
      <c r="E2655"/>
    </row>
    <row r="2656" spans="1:5">
      <c r="A2656" s="12"/>
      <c r="B2656" s="13"/>
      <c r="E2656"/>
    </row>
    <row r="2657" spans="1:5">
      <c r="A2657" s="12"/>
      <c r="B2657" s="13"/>
      <c r="E2657"/>
    </row>
    <row r="2658" spans="1:5">
      <c r="A2658" s="12"/>
      <c r="B2658" s="13"/>
      <c r="E2658"/>
    </row>
    <row r="2659" spans="1:5">
      <c r="A2659" s="12"/>
      <c r="B2659" s="13"/>
      <c r="E2659"/>
    </row>
    <row r="2660" spans="1:5">
      <c r="A2660" s="12"/>
      <c r="B2660" s="13"/>
      <c r="E2660"/>
    </row>
    <row r="2661" spans="1:5">
      <c r="A2661" s="12"/>
      <c r="B2661" s="13"/>
      <c r="E2661"/>
    </row>
    <row r="2662" spans="1:5">
      <c r="A2662" s="12"/>
      <c r="B2662" s="13"/>
      <c r="E2662"/>
    </row>
    <row r="2663" spans="1:5">
      <c r="A2663" s="12"/>
      <c r="B2663" s="13"/>
      <c r="E2663"/>
    </row>
    <row r="2664" spans="1:5">
      <c r="A2664" s="12"/>
      <c r="B2664" s="13"/>
      <c r="E2664"/>
    </row>
    <row r="2665" spans="1:5">
      <c r="A2665" s="12"/>
      <c r="B2665" s="13"/>
      <c r="E2665"/>
    </row>
    <row r="2666" spans="1:5">
      <c r="A2666" s="12"/>
      <c r="B2666" s="13"/>
      <c r="E2666"/>
    </row>
    <row r="2667" spans="1:5">
      <c r="A2667" s="12"/>
      <c r="B2667" s="13"/>
      <c r="E2667"/>
    </row>
    <row r="2668" spans="1:5">
      <c r="A2668" s="12"/>
      <c r="B2668" s="13"/>
      <c r="E2668"/>
    </row>
    <row r="2669" spans="1:5">
      <c r="A2669" s="12"/>
      <c r="B2669" s="13"/>
      <c r="E2669"/>
    </row>
    <row r="2670" spans="1:5">
      <c r="A2670" s="12"/>
      <c r="B2670" s="13"/>
      <c r="E2670"/>
    </row>
    <row r="2671" spans="1:5">
      <c r="A2671" s="12"/>
      <c r="B2671" s="13"/>
      <c r="E2671"/>
    </row>
    <row r="2672" spans="1:5">
      <c r="A2672" s="12"/>
      <c r="B2672" s="13"/>
      <c r="E2672"/>
    </row>
    <row r="2673" spans="1:5">
      <c r="A2673" s="12"/>
      <c r="B2673" s="13"/>
      <c r="E2673"/>
    </row>
    <row r="2674" spans="1:5">
      <c r="A2674" s="12"/>
      <c r="B2674" s="13"/>
      <c r="E2674"/>
    </row>
    <row r="2675" spans="1:5">
      <c r="A2675" s="12"/>
      <c r="B2675" s="13"/>
      <c r="E2675"/>
    </row>
    <row r="2676" spans="1:5">
      <c r="A2676" s="12"/>
      <c r="B2676" s="13"/>
      <c r="E2676"/>
    </row>
    <row r="2677" spans="1:5">
      <c r="A2677" s="12"/>
      <c r="B2677" s="13"/>
      <c r="E2677"/>
    </row>
    <row r="2678" spans="1:5">
      <c r="A2678" s="12"/>
      <c r="B2678" s="13"/>
      <c r="E2678"/>
    </row>
    <row r="2679" spans="1:5">
      <c r="A2679" s="12"/>
      <c r="B2679" s="13"/>
      <c r="E2679"/>
    </row>
    <row r="2680" spans="1:5">
      <c r="A2680" s="12"/>
      <c r="B2680" s="13"/>
      <c r="E2680"/>
    </row>
    <row r="2681" spans="1:5">
      <c r="A2681" s="12"/>
      <c r="B2681" s="13"/>
      <c r="E2681"/>
    </row>
    <row r="2682" spans="1:5">
      <c r="A2682" s="12"/>
      <c r="B2682" s="13"/>
      <c r="E2682"/>
    </row>
    <row r="2683" spans="1:5">
      <c r="A2683" s="12"/>
      <c r="B2683" s="13"/>
      <c r="E2683"/>
    </row>
    <row r="2684" spans="1:5">
      <c r="A2684" s="12"/>
      <c r="B2684" s="13"/>
      <c r="E2684"/>
    </row>
    <row r="2685" spans="1:5">
      <c r="A2685" s="12"/>
      <c r="B2685" s="13"/>
      <c r="E2685"/>
    </row>
    <row r="2686" spans="1:5">
      <c r="A2686" s="12"/>
      <c r="B2686" s="13"/>
      <c r="E2686"/>
    </row>
    <row r="2687" spans="1:5">
      <c r="A2687" s="12"/>
      <c r="B2687" s="13"/>
      <c r="E2687"/>
    </row>
    <row r="2688" spans="1:5">
      <c r="A2688" s="12"/>
      <c r="B2688" s="13"/>
      <c r="E2688"/>
    </row>
    <row r="2689" spans="1:13">
      <c r="A2689" s="12"/>
      <c r="B2689" s="13"/>
      <c r="E2689"/>
    </row>
    <row r="2690" spans="1:13">
      <c r="A2690" s="12"/>
      <c r="B2690" s="13"/>
      <c r="E2690"/>
      <c r="L2690" s="1"/>
      <c r="M2690" s="1"/>
    </row>
    <row r="2691" spans="1:13">
      <c r="A2691" s="12"/>
      <c r="B2691" s="13"/>
      <c r="E2691"/>
      <c r="L2691" s="1"/>
      <c r="M2691" s="1"/>
    </row>
    <row r="2692" spans="1:13">
      <c r="A2692" s="12"/>
      <c r="B2692" s="13"/>
      <c r="E2692"/>
      <c r="L2692" s="1"/>
      <c r="M2692" s="1"/>
    </row>
    <row r="2693" spans="1:13">
      <c r="A2693" s="12"/>
      <c r="B2693" s="13"/>
      <c r="E2693"/>
      <c r="L2693" s="1"/>
      <c r="M2693" s="1"/>
    </row>
    <row r="2694" spans="1:13">
      <c r="A2694" s="12"/>
      <c r="B2694" s="13"/>
      <c r="E2694"/>
      <c r="L2694" s="1"/>
      <c r="M2694" s="1"/>
    </row>
    <row r="2695" spans="1:13">
      <c r="A2695" s="12"/>
      <c r="B2695" s="13"/>
      <c r="E2695"/>
      <c r="L2695" s="1"/>
      <c r="M2695" s="1"/>
    </row>
    <row r="2696" spans="1:13">
      <c r="A2696" s="12"/>
      <c r="B2696" s="13"/>
      <c r="E2696"/>
      <c r="L2696" s="1"/>
      <c r="M2696" s="1"/>
    </row>
    <row r="2697" spans="1:13">
      <c r="A2697" s="12"/>
      <c r="B2697" s="13"/>
      <c r="E2697"/>
      <c r="L2697" s="1"/>
      <c r="M2697" s="1"/>
    </row>
    <row r="2698" spans="1:13">
      <c r="A2698" s="12"/>
      <c r="B2698" s="13"/>
      <c r="E2698"/>
      <c r="L2698" s="1"/>
      <c r="M2698" s="1"/>
    </row>
    <row r="2699" spans="1:13">
      <c r="A2699" s="12"/>
      <c r="B2699" s="13"/>
      <c r="E2699"/>
      <c r="L2699" s="1"/>
      <c r="M2699" s="1"/>
    </row>
    <row r="2700" spans="1:13">
      <c r="A2700" s="12"/>
      <c r="B2700" s="13"/>
      <c r="E2700"/>
      <c r="L2700" s="1"/>
      <c r="M2700" s="1"/>
    </row>
    <row r="2701" spans="1:13">
      <c r="A2701" s="12"/>
      <c r="B2701" s="13"/>
      <c r="E2701"/>
      <c r="L2701" s="1"/>
      <c r="M2701" s="1"/>
    </row>
    <row r="2702" spans="1:13">
      <c r="A2702" s="12"/>
      <c r="B2702" s="13"/>
      <c r="E2702"/>
      <c r="L2702" s="1"/>
      <c r="M2702" s="1"/>
    </row>
    <row r="2703" spans="1:13">
      <c r="A2703" s="12"/>
      <c r="B2703" s="13"/>
      <c r="E2703"/>
      <c r="L2703" s="1"/>
      <c r="M2703" s="1"/>
    </row>
    <row r="2704" spans="1:13">
      <c r="A2704" s="12"/>
      <c r="B2704" s="13"/>
      <c r="E2704"/>
      <c r="L2704" s="1"/>
      <c r="M2704" s="1"/>
    </row>
    <row r="2705" spans="1:13">
      <c r="A2705" s="12"/>
      <c r="B2705" s="13"/>
      <c r="E2705"/>
      <c r="L2705" s="1"/>
      <c r="M2705" s="1"/>
    </row>
    <row r="2706" spans="1:13">
      <c r="A2706" s="12"/>
      <c r="B2706" s="13"/>
      <c r="E2706"/>
      <c r="L2706" s="1"/>
      <c r="M2706" s="1"/>
    </row>
    <row r="2707" spans="1:13">
      <c r="A2707" s="12"/>
      <c r="B2707" s="13"/>
      <c r="E2707"/>
      <c r="L2707" s="1"/>
      <c r="M2707" s="1"/>
    </row>
    <row r="2708" spans="1:13">
      <c r="A2708" s="12"/>
      <c r="B2708" s="13"/>
      <c r="E2708"/>
      <c r="L2708" s="1"/>
      <c r="M2708" s="1"/>
    </row>
    <row r="2709" spans="1:13">
      <c r="A2709" s="12"/>
      <c r="B2709" s="13"/>
      <c r="E2709"/>
      <c r="L2709" s="1"/>
      <c r="M2709" s="1"/>
    </row>
    <row r="2710" spans="1:13">
      <c r="A2710" s="12"/>
      <c r="B2710" s="13"/>
      <c r="E2710"/>
      <c r="L2710" s="1"/>
      <c r="M2710" s="1"/>
    </row>
    <row r="2711" spans="1:13">
      <c r="A2711" s="12"/>
      <c r="B2711" s="13"/>
      <c r="E2711"/>
      <c r="L2711" s="1"/>
      <c r="M2711" s="1"/>
    </row>
    <row r="2712" spans="1:13">
      <c r="A2712" s="12"/>
      <c r="B2712" s="13"/>
      <c r="E2712"/>
      <c r="L2712" s="1"/>
      <c r="M2712" s="1"/>
    </row>
    <row r="2713" spans="1:13">
      <c r="A2713" s="12"/>
      <c r="B2713" s="13"/>
      <c r="E2713"/>
      <c r="L2713" s="1"/>
      <c r="M2713" s="1"/>
    </row>
    <row r="2714" spans="1:13">
      <c r="A2714" s="12"/>
      <c r="B2714" s="13"/>
      <c r="E2714"/>
      <c r="L2714" s="1"/>
      <c r="M2714" s="1"/>
    </row>
    <row r="2715" spans="1:13">
      <c r="A2715" s="12"/>
      <c r="B2715" s="13"/>
      <c r="E2715"/>
      <c r="L2715" s="1"/>
      <c r="M2715" s="1"/>
    </row>
    <row r="2716" spans="1:13">
      <c r="A2716" s="12"/>
      <c r="B2716" s="13"/>
      <c r="E2716"/>
      <c r="L2716" s="1"/>
      <c r="M2716" s="1"/>
    </row>
    <row r="2717" spans="1:13">
      <c r="A2717" s="12"/>
      <c r="B2717" s="13"/>
      <c r="E2717"/>
      <c r="L2717" s="1"/>
      <c r="M2717" s="1"/>
    </row>
    <row r="2718" spans="1:13">
      <c r="A2718" s="12"/>
      <c r="B2718" s="13"/>
      <c r="E2718"/>
      <c r="L2718" s="1"/>
      <c r="M2718" s="1"/>
    </row>
    <row r="2719" spans="1:13">
      <c r="A2719" s="12"/>
      <c r="B2719" s="13"/>
      <c r="E2719"/>
      <c r="L2719" s="1"/>
      <c r="M2719" s="1"/>
    </row>
    <row r="2720" spans="1:13">
      <c r="A2720" s="12"/>
      <c r="B2720" s="13"/>
      <c r="E2720"/>
      <c r="L2720" s="1"/>
      <c r="M2720" s="1"/>
    </row>
    <row r="2721" spans="1:13">
      <c r="A2721" s="12"/>
      <c r="B2721" s="13"/>
      <c r="E2721"/>
      <c r="L2721" s="1"/>
      <c r="M2721" s="1"/>
    </row>
    <row r="2722" spans="1:13">
      <c r="A2722" s="12"/>
      <c r="B2722" s="13"/>
      <c r="E2722"/>
      <c r="L2722" s="1"/>
      <c r="M2722" s="1"/>
    </row>
    <row r="2723" spans="1:13">
      <c r="A2723" s="12"/>
      <c r="B2723" s="13"/>
      <c r="E2723"/>
      <c r="L2723" s="1"/>
      <c r="M2723" s="1"/>
    </row>
    <row r="2724" spans="1:13">
      <c r="A2724" s="12"/>
      <c r="B2724" s="13"/>
      <c r="E2724"/>
      <c r="L2724" s="1"/>
      <c r="M2724" s="1"/>
    </row>
    <row r="2725" spans="1:13">
      <c r="A2725" s="12"/>
      <c r="B2725" s="13"/>
      <c r="E2725"/>
      <c r="L2725" s="1"/>
      <c r="M2725" s="1"/>
    </row>
    <row r="2726" spans="1:13">
      <c r="A2726" s="12"/>
      <c r="B2726" s="13"/>
      <c r="E2726"/>
      <c r="L2726" s="1"/>
      <c r="M2726" s="1"/>
    </row>
    <row r="2727" spans="1:13">
      <c r="A2727" s="12"/>
      <c r="B2727" s="13"/>
      <c r="E2727"/>
      <c r="L2727" s="1"/>
      <c r="M2727" s="1"/>
    </row>
    <row r="2728" spans="1:13">
      <c r="A2728" s="12"/>
      <c r="B2728" s="13"/>
      <c r="E2728"/>
      <c r="L2728" s="1"/>
      <c r="M2728" s="1"/>
    </row>
    <row r="2729" spans="1:13">
      <c r="A2729" s="12"/>
      <c r="B2729" s="13"/>
      <c r="E2729"/>
      <c r="L2729" s="1"/>
      <c r="M2729" s="1"/>
    </row>
    <row r="2730" spans="1:13">
      <c r="A2730" s="12"/>
      <c r="B2730" s="13"/>
      <c r="E2730"/>
      <c r="L2730" s="1"/>
      <c r="M2730" s="1"/>
    </row>
    <row r="2731" spans="1:13">
      <c r="A2731" s="12"/>
      <c r="B2731" s="13"/>
      <c r="E2731"/>
      <c r="L2731" s="1"/>
      <c r="M2731" s="1"/>
    </row>
    <row r="2732" spans="1:13">
      <c r="A2732" s="12"/>
      <c r="B2732" s="13"/>
      <c r="E2732"/>
      <c r="L2732" s="1"/>
      <c r="M2732" s="1"/>
    </row>
    <row r="2733" spans="1:13">
      <c r="A2733" s="12"/>
      <c r="B2733" s="13"/>
      <c r="E2733"/>
      <c r="L2733" s="1"/>
      <c r="M2733" s="1"/>
    </row>
    <row r="2734" spans="1:13">
      <c r="A2734" s="12"/>
      <c r="B2734" s="13"/>
      <c r="E2734"/>
      <c r="L2734" s="1"/>
      <c r="M2734" s="1"/>
    </row>
    <row r="2735" spans="1:13">
      <c r="A2735" s="12"/>
      <c r="B2735" s="13"/>
      <c r="E2735"/>
      <c r="L2735" s="1"/>
      <c r="M2735" s="1"/>
    </row>
    <row r="2736" spans="1:13">
      <c r="A2736" s="12"/>
      <c r="B2736" s="13"/>
      <c r="E2736"/>
      <c r="L2736" s="1"/>
      <c r="M2736" s="1"/>
    </row>
    <row r="2737" spans="1:13">
      <c r="A2737" s="12"/>
      <c r="B2737" s="13"/>
      <c r="E2737"/>
      <c r="L2737" s="1"/>
      <c r="M2737" s="1"/>
    </row>
    <row r="2738" spans="1:13">
      <c r="A2738" s="12"/>
      <c r="B2738" s="13"/>
      <c r="E2738"/>
      <c r="L2738" s="1"/>
      <c r="M2738" s="1"/>
    </row>
    <row r="2739" spans="1:13">
      <c r="A2739" s="12"/>
      <c r="B2739" s="13"/>
      <c r="E2739"/>
      <c r="L2739" s="1"/>
      <c r="M2739" s="1"/>
    </row>
    <row r="2740" spans="1:13">
      <c r="A2740" s="12"/>
      <c r="B2740" s="13"/>
      <c r="E2740"/>
      <c r="L2740" s="1"/>
      <c r="M2740" s="1"/>
    </row>
    <row r="2741" spans="1:13">
      <c r="A2741" s="12"/>
      <c r="B2741" s="13"/>
      <c r="E2741"/>
      <c r="L2741" s="1"/>
      <c r="M2741" s="1"/>
    </row>
    <row r="2742" spans="1:13">
      <c r="A2742" s="12"/>
      <c r="B2742" s="13"/>
      <c r="E2742"/>
      <c r="L2742" s="1"/>
      <c r="M2742" s="1"/>
    </row>
    <row r="2743" spans="1:13">
      <c r="A2743" s="12"/>
      <c r="B2743" s="13"/>
      <c r="E2743"/>
      <c r="L2743" s="1"/>
      <c r="M2743" s="1"/>
    </row>
    <row r="2744" spans="1:13">
      <c r="A2744" s="12"/>
      <c r="B2744" s="13"/>
      <c r="E2744"/>
      <c r="L2744" s="1"/>
      <c r="M2744" s="1"/>
    </row>
    <row r="2745" spans="1:13">
      <c r="A2745" s="12"/>
      <c r="B2745" s="13"/>
      <c r="E2745"/>
      <c r="L2745" s="1"/>
      <c r="M2745" s="1"/>
    </row>
    <row r="2746" spans="1:13">
      <c r="A2746" s="12"/>
      <c r="B2746" s="13"/>
      <c r="E2746"/>
      <c r="L2746" s="1"/>
      <c r="M2746" s="1"/>
    </row>
    <row r="2747" spans="1:13">
      <c r="A2747" s="12"/>
      <c r="B2747" s="13"/>
      <c r="E2747"/>
      <c r="L2747" s="1"/>
      <c r="M2747" s="1"/>
    </row>
    <row r="2748" spans="1:13">
      <c r="A2748" s="12"/>
      <c r="B2748" s="13"/>
      <c r="E2748"/>
      <c r="L2748" s="1"/>
      <c r="M2748" s="1"/>
    </row>
    <row r="2749" spans="1:13">
      <c r="A2749" s="12"/>
      <c r="B2749" s="13"/>
      <c r="E2749"/>
      <c r="L2749" s="1"/>
      <c r="M2749" s="1"/>
    </row>
    <row r="2750" spans="1:13">
      <c r="A2750" s="12"/>
      <c r="B2750" s="13"/>
      <c r="E2750"/>
      <c r="L2750" s="1"/>
      <c r="M2750" s="1"/>
    </row>
    <row r="2751" spans="1:13">
      <c r="A2751" s="12"/>
      <c r="B2751" s="13"/>
      <c r="E2751"/>
      <c r="L2751" s="1"/>
      <c r="M2751" s="1"/>
    </row>
    <row r="2752" spans="1:13">
      <c r="A2752" s="12"/>
      <c r="B2752" s="13"/>
      <c r="E2752"/>
      <c r="L2752" s="1"/>
      <c r="M2752" s="1"/>
    </row>
    <row r="2753" spans="1:13">
      <c r="A2753" s="12"/>
      <c r="B2753" s="13"/>
      <c r="E2753"/>
      <c r="L2753" s="1"/>
      <c r="M2753" s="1"/>
    </row>
    <row r="2754" spans="1:13">
      <c r="A2754" s="12"/>
      <c r="B2754" s="13"/>
      <c r="E2754"/>
      <c r="L2754" s="1"/>
      <c r="M2754" s="1"/>
    </row>
    <row r="2755" spans="1:13">
      <c r="A2755" s="12"/>
      <c r="B2755" s="13"/>
      <c r="E2755"/>
      <c r="L2755" s="1"/>
      <c r="M2755" s="1"/>
    </row>
    <row r="2756" spans="1:13">
      <c r="A2756" s="12"/>
      <c r="B2756" s="13"/>
      <c r="E2756"/>
      <c r="L2756" s="1"/>
      <c r="M2756" s="1"/>
    </row>
    <row r="2757" spans="1:13">
      <c r="A2757" s="12"/>
      <c r="B2757" s="13"/>
      <c r="E2757"/>
      <c r="L2757" s="1"/>
      <c r="M2757" s="1"/>
    </row>
    <row r="2758" spans="1:13">
      <c r="A2758" s="12"/>
      <c r="B2758" s="13"/>
      <c r="E2758"/>
      <c r="L2758" s="1"/>
      <c r="M2758" s="1"/>
    </row>
    <row r="2759" spans="1:13">
      <c r="A2759" s="12"/>
      <c r="B2759" s="13"/>
      <c r="E2759"/>
      <c r="L2759" s="1"/>
      <c r="M2759" s="1"/>
    </row>
    <row r="2760" spans="1:13">
      <c r="A2760" s="12"/>
      <c r="B2760" s="13"/>
      <c r="E2760"/>
      <c r="L2760" s="1"/>
      <c r="M2760" s="1"/>
    </row>
    <row r="2761" spans="1:13">
      <c r="A2761" s="12"/>
      <c r="B2761" s="13"/>
      <c r="E2761"/>
      <c r="L2761" s="1"/>
      <c r="M2761" s="1"/>
    </row>
    <row r="2762" spans="1:13">
      <c r="A2762" s="12"/>
      <c r="B2762" s="13"/>
      <c r="E2762"/>
      <c r="L2762" s="1"/>
      <c r="M2762" s="1"/>
    </row>
    <row r="2763" spans="1:13">
      <c r="A2763" s="12"/>
      <c r="B2763" s="13"/>
      <c r="E2763"/>
      <c r="L2763" s="1"/>
      <c r="M2763" s="1"/>
    </row>
    <row r="2764" spans="1:13">
      <c r="A2764" s="12"/>
      <c r="B2764" s="13"/>
      <c r="E2764"/>
      <c r="L2764" s="1"/>
      <c r="M2764" s="1"/>
    </row>
    <row r="2765" spans="1:13">
      <c r="A2765" s="12"/>
      <c r="B2765" s="13"/>
      <c r="E2765"/>
      <c r="L2765" s="1"/>
      <c r="M2765" s="1"/>
    </row>
    <row r="2766" spans="1:13">
      <c r="A2766" s="12"/>
      <c r="B2766" s="13"/>
      <c r="E2766"/>
      <c r="L2766" s="1"/>
      <c r="M2766" s="1"/>
    </row>
    <row r="2767" spans="1:13">
      <c r="A2767" s="12"/>
      <c r="B2767" s="13"/>
      <c r="E2767"/>
      <c r="L2767" s="1"/>
      <c r="M2767" s="1"/>
    </row>
    <row r="2768" spans="1:13">
      <c r="A2768" s="12"/>
      <c r="B2768" s="13"/>
      <c r="E2768"/>
      <c r="L2768" s="1"/>
      <c r="M2768" s="1"/>
    </row>
    <row r="2769" spans="1:13">
      <c r="A2769" s="12"/>
      <c r="B2769" s="13"/>
      <c r="E2769"/>
      <c r="L2769" s="1"/>
      <c r="M2769" s="1"/>
    </row>
    <row r="2770" spans="1:13">
      <c r="A2770" s="12"/>
      <c r="B2770" s="13"/>
      <c r="E2770"/>
      <c r="L2770" s="1"/>
      <c r="M2770" s="1"/>
    </row>
    <row r="2771" spans="1:13">
      <c r="A2771" s="12"/>
      <c r="B2771" s="13"/>
      <c r="E2771"/>
      <c r="L2771" s="1"/>
      <c r="M2771" s="1"/>
    </row>
    <row r="2772" spans="1:13">
      <c r="A2772" s="12"/>
      <c r="B2772" s="13"/>
      <c r="E2772"/>
      <c r="L2772" s="1"/>
      <c r="M2772" s="1"/>
    </row>
    <row r="2773" spans="1:13">
      <c r="A2773" s="12"/>
      <c r="B2773" s="13"/>
      <c r="E2773"/>
      <c r="L2773" s="1"/>
      <c r="M2773" s="1"/>
    </row>
    <row r="2774" spans="1:13">
      <c r="A2774" s="12"/>
      <c r="B2774" s="13"/>
      <c r="E2774"/>
      <c r="L2774" s="1"/>
      <c r="M2774" s="1"/>
    </row>
    <row r="2775" spans="1:13">
      <c r="A2775" s="12"/>
      <c r="B2775" s="13"/>
      <c r="E2775"/>
      <c r="L2775" s="1"/>
      <c r="M2775" s="1"/>
    </row>
    <row r="2776" spans="1:13">
      <c r="A2776" s="12"/>
      <c r="B2776" s="13"/>
      <c r="E2776"/>
      <c r="L2776" s="1"/>
      <c r="M2776" s="1"/>
    </row>
    <row r="2777" spans="1:13">
      <c r="A2777" s="12"/>
      <c r="B2777" s="13"/>
      <c r="E2777"/>
      <c r="L2777" s="1"/>
      <c r="M2777" s="1"/>
    </row>
    <row r="2778" spans="1:13">
      <c r="A2778" s="12"/>
      <c r="B2778" s="13"/>
      <c r="E2778"/>
      <c r="L2778" s="1"/>
      <c r="M2778" s="1"/>
    </row>
    <row r="2779" spans="1:13">
      <c r="A2779" s="12"/>
      <c r="B2779" s="13"/>
      <c r="E2779"/>
      <c r="L2779" s="1"/>
      <c r="M2779" s="1"/>
    </row>
    <row r="2780" spans="1:13">
      <c r="A2780" s="12"/>
      <c r="B2780" s="13"/>
      <c r="E2780"/>
      <c r="L2780" s="1"/>
      <c r="M2780" s="1"/>
    </row>
    <row r="2781" spans="1:13">
      <c r="A2781" s="12"/>
      <c r="B2781" s="13"/>
      <c r="E2781"/>
      <c r="L2781" s="1"/>
      <c r="M2781" s="1"/>
    </row>
    <row r="2782" spans="1:13">
      <c r="A2782" s="12"/>
      <c r="B2782" s="13"/>
      <c r="E2782"/>
      <c r="L2782" s="1"/>
      <c r="M2782" s="1"/>
    </row>
    <row r="2783" spans="1:13">
      <c r="A2783" s="12"/>
      <c r="B2783" s="13"/>
      <c r="E2783"/>
      <c r="L2783" s="1"/>
      <c r="M2783" s="1"/>
    </row>
    <row r="2784" spans="1:13">
      <c r="A2784" s="12"/>
      <c r="B2784" s="13"/>
      <c r="E2784"/>
      <c r="L2784" s="1"/>
      <c r="M2784" s="1"/>
    </row>
    <row r="2785" spans="1:13">
      <c r="A2785" s="12"/>
      <c r="B2785" s="13"/>
      <c r="E2785"/>
      <c r="L2785" s="1"/>
      <c r="M2785" s="1"/>
    </row>
    <row r="2786" spans="1:13">
      <c r="A2786" s="12"/>
      <c r="B2786" s="13"/>
      <c r="E2786"/>
      <c r="L2786" s="1"/>
      <c r="M2786" s="1"/>
    </row>
    <row r="2787" spans="1:13">
      <c r="A2787" s="12"/>
      <c r="B2787" s="13"/>
      <c r="E2787"/>
      <c r="L2787" s="1"/>
      <c r="M2787" s="1"/>
    </row>
    <row r="2788" spans="1:13">
      <c r="A2788" s="12"/>
      <c r="B2788" s="13"/>
      <c r="E2788"/>
      <c r="L2788" s="1"/>
      <c r="M2788" s="1"/>
    </row>
    <row r="2789" spans="1:13">
      <c r="A2789" s="12"/>
      <c r="B2789" s="13"/>
      <c r="E2789"/>
      <c r="L2789" s="1"/>
      <c r="M2789" s="1"/>
    </row>
    <row r="2790" spans="1:13">
      <c r="A2790" s="12"/>
      <c r="B2790" s="13"/>
      <c r="E2790"/>
      <c r="L2790" s="1"/>
      <c r="M2790" s="1"/>
    </row>
    <row r="2791" spans="1:13">
      <c r="A2791" s="12"/>
      <c r="B2791" s="13"/>
      <c r="E2791"/>
      <c r="L2791" s="1"/>
      <c r="M2791" s="1"/>
    </row>
    <row r="2792" spans="1:13">
      <c r="A2792" s="12"/>
      <c r="B2792" s="13"/>
      <c r="E2792"/>
      <c r="L2792" s="1"/>
      <c r="M2792" s="1"/>
    </row>
    <row r="2793" spans="1:13">
      <c r="A2793" s="12"/>
      <c r="B2793" s="13"/>
      <c r="E2793"/>
      <c r="L2793" s="1"/>
      <c r="M2793" s="1"/>
    </row>
    <row r="2794" spans="1:13">
      <c r="A2794" s="12"/>
      <c r="B2794" s="13"/>
      <c r="E2794"/>
      <c r="L2794" s="1"/>
      <c r="M2794" s="1"/>
    </row>
    <row r="2795" spans="1:13">
      <c r="A2795" s="12"/>
      <c r="B2795" s="13"/>
      <c r="E2795"/>
      <c r="L2795" s="1"/>
      <c r="M2795" s="1"/>
    </row>
    <row r="2796" spans="1:13">
      <c r="A2796" s="12"/>
      <c r="B2796" s="13"/>
      <c r="E2796"/>
      <c r="L2796" s="1"/>
      <c r="M2796" s="1"/>
    </row>
    <row r="2797" spans="1:13">
      <c r="A2797" s="12"/>
      <c r="B2797" s="13"/>
      <c r="E2797"/>
      <c r="L2797" s="1"/>
      <c r="M2797" s="1"/>
    </row>
    <row r="2798" spans="1:13">
      <c r="A2798" s="12"/>
      <c r="B2798" s="13"/>
      <c r="E2798"/>
      <c r="L2798" s="1"/>
      <c r="M2798" s="1"/>
    </row>
    <row r="2799" spans="1:13">
      <c r="A2799" s="12"/>
      <c r="B2799" s="13"/>
      <c r="E2799"/>
      <c r="L2799" s="1"/>
      <c r="M2799" s="1"/>
    </row>
    <row r="2800" spans="1:13">
      <c r="A2800" s="12"/>
      <c r="B2800" s="13"/>
      <c r="E2800"/>
      <c r="L2800" s="1"/>
      <c r="M2800" s="1"/>
    </row>
    <row r="2801" spans="1:13">
      <c r="A2801" s="12"/>
      <c r="B2801" s="13"/>
      <c r="E2801"/>
      <c r="L2801" s="1"/>
      <c r="M2801" s="1"/>
    </row>
    <row r="2802" spans="1:13">
      <c r="A2802" s="12"/>
      <c r="B2802" s="13"/>
      <c r="E2802"/>
      <c r="L2802" s="1"/>
      <c r="M2802" s="1"/>
    </row>
    <row r="2803" spans="1:13">
      <c r="A2803" s="12"/>
      <c r="B2803" s="13"/>
      <c r="E2803"/>
      <c r="L2803" s="1"/>
      <c r="M2803" s="1"/>
    </row>
    <row r="2804" spans="1:13">
      <c r="A2804" s="12"/>
      <c r="B2804" s="13"/>
      <c r="E2804"/>
      <c r="L2804" s="1"/>
      <c r="M2804" s="1"/>
    </row>
    <row r="2805" spans="1:13">
      <c r="A2805" s="12"/>
      <c r="B2805" s="13"/>
      <c r="E2805"/>
      <c r="L2805" s="1"/>
      <c r="M2805" s="1"/>
    </row>
    <row r="2806" spans="1:13">
      <c r="A2806" s="12"/>
      <c r="B2806" s="13"/>
      <c r="E2806"/>
      <c r="L2806" s="1"/>
      <c r="M2806" s="1"/>
    </row>
    <row r="2807" spans="1:13">
      <c r="A2807" s="12"/>
      <c r="B2807" s="13"/>
      <c r="E2807"/>
      <c r="L2807" s="1"/>
      <c r="M2807" s="1"/>
    </row>
    <row r="2808" spans="1:13">
      <c r="A2808" s="12"/>
      <c r="B2808" s="13"/>
      <c r="E2808"/>
      <c r="L2808" s="1"/>
      <c r="M2808" s="1"/>
    </row>
    <row r="2809" spans="1:13">
      <c r="A2809" s="12"/>
      <c r="B2809" s="13"/>
      <c r="E2809"/>
      <c r="L2809" s="1"/>
      <c r="M2809" s="1"/>
    </row>
    <row r="2810" spans="1:13">
      <c r="A2810" s="12"/>
      <c r="B2810" s="13"/>
      <c r="E2810"/>
      <c r="L2810" s="1"/>
      <c r="M2810" s="1"/>
    </row>
    <row r="2811" spans="1:13">
      <c r="A2811" s="12"/>
      <c r="B2811" s="13"/>
      <c r="E2811"/>
      <c r="L2811" s="1"/>
      <c r="M2811" s="1"/>
    </row>
    <row r="2812" spans="1:13">
      <c r="A2812" s="12"/>
      <c r="B2812" s="13"/>
      <c r="E2812"/>
      <c r="L2812" s="1"/>
      <c r="M2812" s="1"/>
    </row>
    <row r="2813" spans="1:13">
      <c r="A2813" s="12"/>
      <c r="B2813" s="13"/>
      <c r="E2813"/>
      <c r="L2813" s="1"/>
      <c r="M2813" s="1"/>
    </row>
    <row r="2814" spans="1:13">
      <c r="A2814" s="12"/>
      <c r="B2814" s="13"/>
      <c r="E2814"/>
      <c r="L2814" s="1"/>
      <c r="M2814" s="1"/>
    </row>
    <row r="2815" spans="1:13">
      <c r="A2815" s="12"/>
      <c r="B2815" s="13"/>
      <c r="E2815"/>
      <c r="L2815" s="1"/>
      <c r="M2815" s="1"/>
    </row>
    <row r="2816" spans="1:13">
      <c r="A2816" s="12"/>
      <c r="B2816" s="13"/>
      <c r="E2816"/>
      <c r="L2816" s="1"/>
      <c r="M2816" s="1"/>
    </row>
    <row r="2817" spans="1:13">
      <c r="A2817" s="12"/>
      <c r="B2817" s="13"/>
      <c r="E2817"/>
      <c r="L2817" s="1"/>
      <c r="M2817" s="1"/>
    </row>
    <row r="2818" spans="1:13">
      <c r="A2818" s="12"/>
      <c r="B2818" s="13"/>
      <c r="E2818"/>
      <c r="L2818" s="1"/>
      <c r="M2818" s="1"/>
    </row>
    <row r="2819" spans="1:13">
      <c r="A2819" s="12"/>
      <c r="B2819" s="13"/>
      <c r="E2819"/>
      <c r="L2819" s="1"/>
      <c r="M2819" s="1"/>
    </row>
    <row r="2820" spans="1:13">
      <c r="A2820" s="12"/>
      <c r="B2820" s="13"/>
      <c r="E2820"/>
      <c r="L2820" s="1"/>
      <c r="M2820" s="1"/>
    </row>
    <row r="2821" spans="1:13">
      <c r="A2821" s="12"/>
      <c r="B2821" s="13"/>
      <c r="E2821"/>
      <c r="L2821" s="1"/>
      <c r="M2821" s="1"/>
    </row>
    <row r="2822" spans="1:13">
      <c r="A2822" s="12"/>
      <c r="B2822" s="13"/>
      <c r="E2822"/>
      <c r="L2822" s="1"/>
      <c r="M2822" s="1"/>
    </row>
    <row r="2823" spans="1:13">
      <c r="A2823" s="12"/>
      <c r="B2823" s="13"/>
      <c r="E2823"/>
      <c r="L2823" s="1"/>
      <c r="M2823" s="1"/>
    </row>
    <row r="2824" spans="1:13">
      <c r="A2824" s="12"/>
      <c r="B2824" s="13"/>
      <c r="E2824"/>
      <c r="L2824" s="1"/>
      <c r="M2824" s="1"/>
    </row>
    <row r="2825" spans="1:13">
      <c r="A2825" s="12"/>
      <c r="B2825" s="13"/>
      <c r="E2825"/>
      <c r="L2825" s="1"/>
      <c r="M2825" s="1"/>
    </row>
    <row r="2826" spans="1:13">
      <c r="A2826" s="12"/>
      <c r="B2826" s="13"/>
      <c r="E2826"/>
      <c r="L2826" s="1"/>
      <c r="M2826" s="1"/>
    </row>
    <row r="2827" spans="1:13">
      <c r="A2827" s="12"/>
      <c r="B2827" s="13"/>
      <c r="E2827"/>
      <c r="L2827" s="1"/>
      <c r="M2827" s="1"/>
    </row>
    <row r="2828" spans="1:13">
      <c r="A2828" s="12"/>
      <c r="B2828" s="13"/>
      <c r="E2828"/>
      <c r="L2828" s="1"/>
      <c r="M2828" s="1"/>
    </row>
    <row r="2829" spans="1:13">
      <c r="A2829" s="12"/>
      <c r="B2829" s="13"/>
      <c r="E2829"/>
      <c r="L2829" s="1"/>
      <c r="M2829" s="1"/>
    </row>
    <row r="2830" spans="1:13">
      <c r="A2830" s="12"/>
      <c r="B2830" s="13"/>
      <c r="E2830"/>
      <c r="L2830" s="1"/>
      <c r="M2830" s="1"/>
    </row>
    <row r="2831" spans="1:13">
      <c r="A2831" s="12"/>
      <c r="B2831" s="13"/>
      <c r="E2831"/>
      <c r="L2831" s="1"/>
      <c r="M2831" s="1"/>
    </row>
    <row r="2832" spans="1:13">
      <c r="A2832" s="12"/>
      <c r="B2832" s="13"/>
      <c r="E2832"/>
      <c r="L2832" s="1"/>
      <c r="M2832" s="1"/>
    </row>
    <row r="2833" spans="1:13">
      <c r="A2833" s="12"/>
      <c r="B2833" s="13"/>
      <c r="E2833"/>
      <c r="L2833" s="1"/>
      <c r="M2833" s="1"/>
    </row>
    <row r="2834" spans="1:13">
      <c r="A2834" s="12"/>
      <c r="B2834" s="13"/>
      <c r="E2834"/>
      <c r="L2834" s="1"/>
      <c r="M2834" s="1"/>
    </row>
    <row r="2835" spans="1:13">
      <c r="A2835" s="12"/>
      <c r="B2835" s="13"/>
      <c r="E2835"/>
      <c r="L2835" s="1"/>
      <c r="M2835" s="1"/>
    </row>
    <row r="2836" spans="1:13">
      <c r="A2836" s="12"/>
      <c r="B2836" s="13"/>
      <c r="E2836"/>
      <c r="L2836" s="1"/>
      <c r="M2836" s="1"/>
    </row>
    <row r="2837" spans="1:13">
      <c r="A2837" s="12"/>
      <c r="B2837" s="13"/>
      <c r="E2837"/>
      <c r="L2837" s="1"/>
      <c r="M2837" s="1"/>
    </row>
    <row r="2838" spans="1:13">
      <c r="A2838" s="12"/>
      <c r="B2838" s="13"/>
      <c r="E2838"/>
      <c r="L2838" s="1"/>
      <c r="M2838" s="1"/>
    </row>
    <row r="2839" spans="1:13">
      <c r="A2839" s="12"/>
      <c r="B2839" s="13"/>
      <c r="E2839"/>
      <c r="L2839" s="1"/>
      <c r="M2839" s="1"/>
    </row>
    <row r="2840" spans="1:13">
      <c r="A2840" s="12"/>
      <c r="B2840" s="13"/>
      <c r="E2840"/>
      <c r="L2840" s="1"/>
      <c r="M2840" s="1"/>
    </row>
    <row r="2841" spans="1:13">
      <c r="A2841" s="12"/>
      <c r="B2841" s="13"/>
      <c r="E2841"/>
      <c r="L2841" s="1"/>
      <c r="M2841" s="1"/>
    </row>
    <row r="2842" spans="1:13">
      <c r="A2842" s="12"/>
      <c r="B2842" s="13"/>
      <c r="E2842"/>
      <c r="L2842" s="1"/>
      <c r="M2842" s="1"/>
    </row>
    <row r="2843" spans="1:13">
      <c r="A2843" s="12"/>
      <c r="B2843" s="13"/>
      <c r="E2843"/>
      <c r="L2843" s="1"/>
      <c r="M2843" s="1"/>
    </row>
    <row r="2844" spans="1:13">
      <c r="A2844" s="12"/>
      <c r="B2844" s="13"/>
      <c r="E2844"/>
      <c r="L2844" s="1"/>
      <c r="M2844" s="1"/>
    </row>
    <row r="2845" spans="1:13">
      <c r="A2845" s="12"/>
      <c r="B2845" s="13"/>
      <c r="E2845"/>
      <c r="L2845" s="1"/>
      <c r="M2845" s="1"/>
    </row>
    <row r="2846" spans="1:13">
      <c r="A2846" s="12"/>
      <c r="B2846" s="13"/>
      <c r="E2846"/>
      <c r="L2846" s="1"/>
      <c r="M2846" s="1"/>
    </row>
    <row r="2847" spans="1:13">
      <c r="A2847" s="12"/>
      <c r="B2847" s="13"/>
      <c r="E2847"/>
      <c r="L2847" s="1"/>
      <c r="M2847" s="1"/>
    </row>
    <row r="2848" spans="1:13">
      <c r="A2848" s="12"/>
      <c r="B2848" s="13"/>
      <c r="E2848"/>
      <c r="L2848" s="1"/>
      <c r="M2848" s="1"/>
    </row>
    <row r="2849" spans="1:13">
      <c r="A2849" s="12"/>
      <c r="B2849" s="13"/>
      <c r="E2849"/>
      <c r="L2849" s="1"/>
      <c r="M2849" s="1"/>
    </row>
    <row r="2850" spans="1:13">
      <c r="A2850" s="12"/>
      <c r="B2850" s="13"/>
      <c r="E2850"/>
      <c r="L2850" s="1"/>
      <c r="M2850" s="1"/>
    </row>
    <row r="2851" spans="1:13">
      <c r="A2851" s="12"/>
      <c r="B2851" s="13"/>
      <c r="E2851"/>
      <c r="L2851" s="1"/>
      <c r="M2851" s="1"/>
    </row>
    <row r="2852" spans="1:13">
      <c r="A2852" s="12"/>
      <c r="B2852" s="13"/>
      <c r="E2852"/>
      <c r="L2852" s="1"/>
      <c r="M2852" s="1"/>
    </row>
    <row r="2853" spans="1:13">
      <c r="A2853" s="12"/>
      <c r="B2853" s="13"/>
      <c r="E2853"/>
      <c r="L2853" s="1"/>
      <c r="M2853" s="1"/>
    </row>
    <row r="2854" spans="1:13">
      <c r="A2854" s="12"/>
      <c r="B2854" s="13"/>
      <c r="E2854"/>
      <c r="L2854" s="1"/>
      <c r="M2854" s="1"/>
    </row>
    <row r="2855" spans="1:13">
      <c r="A2855" s="12"/>
      <c r="B2855" s="13"/>
      <c r="E2855"/>
      <c r="L2855" s="1"/>
      <c r="M2855" s="1"/>
    </row>
    <row r="2856" spans="1:13">
      <c r="A2856" s="12"/>
      <c r="B2856" s="13"/>
      <c r="E2856"/>
      <c r="L2856" s="1"/>
      <c r="M2856" s="1"/>
    </row>
    <row r="2857" spans="1:13">
      <c r="A2857" s="12"/>
      <c r="B2857" s="13"/>
      <c r="E2857"/>
      <c r="L2857" s="1"/>
      <c r="M2857" s="1"/>
    </row>
    <row r="2858" spans="1:13">
      <c r="A2858" s="12"/>
      <c r="B2858" s="13"/>
      <c r="E2858"/>
      <c r="L2858" s="1"/>
      <c r="M2858" s="1"/>
    </row>
    <row r="2859" spans="1:13">
      <c r="A2859" s="12"/>
      <c r="B2859" s="13"/>
      <c r="E2859"/>
      <c r="L2859" s="1"/>
      <c r="M2859" s="1"/>
    </row>
    <row r="2860" spans="1:13">
      <c r="A2860" s="12"/>
      <c r="B2860" s="13"/>
      <c r="E2860"/>
      <c r="L2860" s="1"/>
      <c r="M2860" s="1"/>
    </row>
    <row r="2861" spans="1:13">
      <c r="A2861" s="12"/>
      <c r="B2861" s="13"/>
      <c r="E2861"/>
      <c r="L2861" s="1"/>
      <c r="M2861" s="1"/>
    </row>
    <row r="2862" spans="1:13">
      <c r="A2862" s="12"/>
      <c r="B2862" s="13"/>
      <c r="E2862"/>
      <c r="L2862" s="1"/>
      <c r="M2862" s="1"/>
    </row>
    <row r="2863" spans="1:13">
      <c r="A2863" s="12"/>
      <c r="B2863" s="13"/>
      <c r="E2863"/>
      <c r="L2863" s="1"/>
      <c r="M2863" s="1"/>
    </row>
    <row r="2864" spans="1:13">
      <c r="A2864" s="12"/>
      <c r="B2864" s="13"/>
      <c r="E2864"/>
      <c r="L2864" s="1"/>
      <c r="M2864" s="1"/>
    </row>
    <row r="2865" spans="1:13">
      <c r="A2865" s="12"/>
      <c r="B2865" s="13"/>
      <c r="E2865"/>
      <c r="L2865" s="1"/>
      <c r="M2865" s="1"/>
    </row>
    <row r="2866" spans="1:13">
      <c r="A2866" s="12"/>
      <c r="B2866" s="13"/>
      <c r="E2866"/>
      <c r="L2866" s="1"/>
      <c r="M2866" s="1"/>
    </row>
    <row r="2867" spans="1:13">
      <c r="A2867" s="12"/>
      <c r="B2867" s="13"/>
      <c r="E2867"/>
      <c r="L2867" s="1"/>
      <c r="M2867" s="1"/>
    </row>
    <row r="2868" spans="1:13">
      <c r="A2868" s="12"/>
      <c r="B2868" s="13"/>
      <c r="E2868"/>
      <c r="L2868" s="1"/>
      <c r="M2868" s="1"/>
    </row>
    <row r="2869" spans="1:13">
      <c r="A2869" s="12"/>
      <c r="B2869" s="13"/>
      <c r="E2869"/>
      <c r="L2869" s="1"/>
      <c r="M2869" s="1"/>
    </row>
    <row r="2870" spans="1:13">
      <c r="A2870" s="12"/>
      <c r="B2870" s="13"/>
      <c r="E2870"/>
      <c r="L2870" s="1"/>
      <c r="M2870" s="1"/>
    </row>
    <row r="2871" spans="1:13">
      <c r="A2871" s="12"/>
      <c r="B2871" s="13"/>
      <c r="E2871"/>
      <c r="L2871" s="1"/>
      <c r="M2871" s="1"/>
    </row>
    <row r="2872" spans="1:13">
      <c r="A2872" s="12"/>
      <c r="B2872" s="13"/>
      <c r="E2872"/>
      <c r="L2872" s="1"/>
      <c r="M2872" s="1"/>
    </row>
    <row r="2873" spans="1:13">
      <c r="A2873" s="12"/>
      <c r="B2873" s="13"/>
      <c r="E2873"/>
      <c r="L2873" s="1"/>
      <c r="M2873" s="1"/>
    </row>
    <row r="2874" spans="1:13">
      <c r="A2874" s="12"/>
      <c r="B2874" s="13"/>
      <c r="E2874"/>
      <c r="L2874" s="1"/>
      <c r="M2874" s="1"/>
    </row>
    <row r="2875" spans="1:13">
      <c r="A2875" s="12"/>
      <c r="B2875" s="13"/>
      <c r="E2875"/>
      <c r="L2875" s="1"/>
      <c r="M2875" s="1"/>
    </row>
    <row r="2876" spans="1:13">
      <c r="A2876" s="12"/>
      <c r="B2876" s="13"/>
      <c r="E2876"/>
      <c r="L2876" s="1"/>
      <c r="M2876" s="1"/>
    </row>
    <row r="2877" spans="1:13">
      <c r="A2877" s="12"/>
      <c r="B2877" s="13"/>
      <c r="E2877"/>
      <c r="L2877" s="1"/>
      <c r="M2877" s="1"/>
    </row>
    <row r="2878" spans="1:13">
      <c r="A2878" s="12"/>
      <c r="B2878" s="13"/>
      <c r="E2878"/>
      <c r="L2878" s="1"/>
      <c r="M2878" s="1"/>
    </row>
    <row r="2879" spans="1:13">
      <c r="A2879" s="12"/>
      <c r="B2879" s="13"/>
      <c r="E2879"/>
      <c r="L2879" s="1"/>
      <c r="M2879" s="1"/>
    </row>
    <row r="2880" spans="1:13">
      <c r="A2880" s="12"/>
      <c r="B2880" s="13"/>
      <c r="E2880"/>
      <c r="L2880" s="1"/>
      <c r="M2880" s="1"/>
    </row>
    <row r="2881" spans="1:13">
      <c r="A2881" s="12"/>
      <c r="B2881" s="13"/>
      <c r="E2881"/>
      <c r="L2881" s="1"/>
      <c r="M2881" s="1"/>
    </row>
    <row r="2882" spans="1:13">
      <c r="A2882" s="12"/>
      <c r="B2882" s="13"/>
      <c r="E2882"/>
      <c r="L2882" s="1"/>
      <c r="M2882" s="1"/>
    </row>
    <row r="2883" spans="1:13">
      <c r="A2883" s="12"/>
      <c r="B2883" s="13"/>
      <c r="E2883"/>
      <c r="L2883" s="1"/>
      <c r="M2883" s="1"/>
    </row>
    <row r="2884" spans="1:13">
      <c r="A2884" s="12"/>
      <c r="B2884" s="13"/>
      <c r="E2884"/>
      <c r="L2884" s="1"/>
      <c r="M2884" s="1"/>
    </row>
    <row r="2885" spans="1:13">
      <c r="A2885" s="12"/>
      <c r="B2885" s="13"/>
      <c r="E2885"/>
      <c r="L2885" s="1"/>
      <c r="M2885" s="1"/>
    </row>
    <row r="2886" spans="1:13">
      <c r="A2886" s="12"/>
      <c r="B2886" s="13"/>
      <c r="E2886"/>
      <c r="L2886" s="1"/>
      <c r="M2886" s="1"/>
    </row>
    <row r="2887" spans="1:13">
      <c r="A2887" s="12"/>
      <c r="B2887" s="13"/>
      <c r="E2887"/>
      <c r="L2887" s="1"/>
      <c r="M2887" s="1"/>
    </row>
    <row r="2888" spans="1:13">
      <c r="A2888" s="12"/>
      <c r="B2888" s="13"/>
      <c r="E2888"/>
      <c r="L2888" s="1"/>
      <c r="M2888" s="1"/>
    </row>
    <row r="2889" spans="1:13">
      <c r="A2889" s="12"/>
      <c r="B2889" s="13"/>
      <c r="E2889"/>
      <c r="L2889" s="1"/>
      <c r="M2889" s="1"/>
    </row>
    <row r="2890" spans="1:13">
      <c r="A2890" s="12"/>
      <c r="B2890" s="13"/>
      <c r="E2890"/>
      <c r="L2890" s="1"/>
      <c r="M2890" s="1"/>
    </row>
    <row r="2891" spans="1:13">
      <c r="A2891" s="12"/>
      <c r="B2891" s="13"/>
      <c r="E2891"/>
      <c r="L2891" s="1"/>
      <c r="M2891" s="1"/>
    </row>
    <row r="2892" spans="1:13">
      <c r="A2892" s="12"/>
      <c r="B2892" s="13"/>
      <c r="E2892"/>
      <c r="L2892" s="1"/>
      <c r="M2892" s="1"/>
    </row>
    <row r="2893" spans="1:13">
      <c r="A2893" s="12"/>
      <c r="B2893" s="13"/>
      <c r="E2893"/>
      <c r="L2893" s="1"/>
      <c r="M2893" s="1"/>
    </row>
    <row r="2894" spans="1:13">
      <c r="A2894" s="12"/>
      <c r="B2894" s="13"/>
      <c r="E2894"/>
      <c r="L2894" s="1"/>
      <c r="M2894" s="1"/>
    </row>
    <row r="2895" spans="1:13">
      <c r="A2895" s="12"/>
      <c r="B2895" s="13"/>
      <c r="E2895"/>
      <c r="L2895" s="1"/>
      <c r="M2895" s="1"/>
    </row>
    <row r="2896" spans="1:13">
      <c r="A2896" s="12"/>
      <c r="B2896" s="13"/>
      <c r="E2896"/>
      <c r="L2896" s="1"/>
      <c r="M2896" s="1"/>
    </row>
    <row r="2897" spans="1:13">
      <c r="A2897" s="12"/>
      <c r="B2897" s="13"/>
      <c r="E2897"/>
      <c r="L2897" s="1"/>
      <c r="M2897" s="1"/>
    </row>
    <row r="2898" spans="1:13">
      <c r="A2898" s="12"/>
      <c r="B2898" s="13"/>
      <c r="E2898"/>
      <c r="L2898" s="1"/>
      <c r="M2898" s="1"/>
    </row>
    <row r="2899" spans="1:13">
      <c r="A2899" s="12"/>
      <c r="B2899" s="13"/>
      <c r="E2899"/>
      <c r="L2899" s="1"/>
      <c r="M2899" s="1"/>
    </row>
    <row r="2900" spans="1:13">
      <c r="A2900" s="12"/>
      <c r="B2900" s="13"/>
      <c r="E2900"/>
      <c r="L2900" s="1"/>
      <c r="M2900" s="1"/>
    </row>
    <row r="2901" spans="1:13">
      <c r="A2901" s="12"/>
      <c r="B2901" s="13"/>
      <c r="E2901"/>
      <c r="L2901" s="1"/>
      <c r="M2901" s="1"/>
    </row>
    <row r="2902" spans="1:13">
      <c r="A2902" s="12"/>
      <c r="B2902" s="13"/>
      <c r="E2902"/>
      <c r="L2902" s="1"/>
      <c r="M2902" s="1"/>
    </row>
    <row r="2903" spans="1:13">
      <c r="A2903" s="12"/>
      <c r="B2903" s="13"/>
      <c r="E2903"/>
      <c r="L2903" s="1"/>
      <c r="M2903" s="1"/>
    </row>
    <row r="2904" spans="1:13">
      <c r="A2904" s="12"/>
      <c r="B2904" s="13"/>
      <c r="E2904"/>
      <c r="L2904" s="1"/>
      <c r="M2904" s="1"/>
    </row>
    <row r="2905" spans="1:13">
      <c r="A2905" s="12"/>
      <c r="B2905" s="13"/>
      <c r="E2905"/>
      <c r="L2905" s="1"/>
      <c r="M2905" s="1"/>
    </row>
    <row r="2906" spans="1:13">
      <c r="A2906" s="12"/>
      <c r="B2906" s="13"/>
      <c r="E2906"/>
      <c r="L2906" s="1"/>
      <c r="M2906" s="1"/>
    </row>
    <row r="2907" spans="1:13">
      <c r="A2907" s="12"/>
      <c r="B2907" s="13"/>
      <c r="E2907"/>
      <c r="L2907" s="1"/>
      <c r="M2907" s="1"/>
    </row>
    <row r="2908" spans="1:13">
      <c r="A2908" s="12"/>
      <c r="B2908" s="13"/>
      <c r="E2908"/>
      <c r="L2908" s="1"/>
      <c r="M2908" s="1"/>
    </row>
    <row r="2909" spans="1:13">
      <c r="A2909" s="12"/>
      <c r="B2909" s="13"/>
      <c r="E2909"/>
      <c r="L2909" s="1"/>
      <c r="M2909" s="1"/>
    </row>
    <row r="2910" spans="1:13">
      <c r="A2910" s="12"/>
      <c r="B2910" s="13"/>
      <c r="E2910"/>
      <c r="L2910" s="1"/>
      <c r="M2910" s="1"/>
    </row>
    <row r="2911" spans="1:13">
      <c r="A2911" s="12"/>
      <c r="B2911" s="13"/>
      <c r="E2911"/>
      <c r="L2911" s="1"/>
      <c r="M2911" s="1"/>
    </row>
    <row r="2912" spans="1:13">
      <c r="A2912" s="12"/>
      <c r="B2912" s="13"/>
      <c r="E2912"/>
      <c r="L2912" s="1"/>
      <c r="M2912" s="1"/>
    </row>
    <row r="2913" spans="1:13">
      <c r="A2913" s="12"/>
      <c r="B2913" s="13"/>
      <c r="E2913"/>
      <c r="L2913" s="1"/>
      <c r="M2913" s="1"/>
    </row>
    <row r="2914" spans="1:13">
      <c r="A2914" s="12"/>
      <c r="B2914" s="13"/>
      <c r="E2914"/>
      <c r="L2914" s="1"/>
      <c r="M2914" s="1"/>
    </row>
    <row r="2915" spans="1:13">
      <c r="A2915" s="12"/>
      <c r="B2915" s="13"/>
      <c r="E2915"/>
      <c r="L2915" s="1"/>
      <c r="M2915" s="1"/>
    </row>
    <row r="2916" spans="1:13">
      <c r="A2916" s="12"/>
      <c r="B2916" s="13"/>
      <c r="E2916"/>
      <c r="L2916" s="1"/>
      <c r="M2916" s="1"/>
    </row>
    <row r="2917" spans="1:13">
      <c r="A2917" s="12"/>
      <c r="B2917" s="13"/>
      <c r="E2917"/>
      <c r="L2917" s="1"/>
      <c r="M2917" s="1"/>
    </row>
    <row r="2918" spans="1:13">
      <c r="A2918" s="12"/>
      <c r="B2918" s="13"/>
      <c r="E2918"/>
      <c r="L2918" s="1"/>
      <c r="M2918" s="1"/>
    </row>
    <row r="2919" spans="1:13">
      <c r="A2919" s="12"/>
      <c r="B2919" s="13"/>
      <c r="E2919"/>
      <c r="L2919" s="1"/>
      <c r="M2919" s="1"/>
    </row>
    <row r="2920" spans="1:13">
      <c r="A2920" s="12"/>
      <c r="B2920" s="13"/>
      <c r="E2920"/>
      <c r="L2920" s="1"/>
      <c r="M2920" s="1"/>
    </row>
    <row r="2921" spans="1:13">
      <c r="A2921" s="12"/>
      <c r="B2921" s="13"/>
      <c r="E2921"/>
      <c r="L2921" s="1"/>
      <c r="M2921" s="1"/>
    </row>
    <row r="2922" spans="1:13">
      <c r="A2922" s="12"/>
      <c r="B2922" s="13"/>
      <c r="E2922"/>
      <c r="L2922" s="1"/>
      <c r="M2922" s="1"/>
    </row>
    <row r="2923" spans="1:13">
      <c r="A2923" s="12"/>
      <c r="B2923" s="13"/>
      <c r="E2923"/>
      <c r="L2923" s="1"/>
      <c r="M2923" s="1"/>
    </row>
    <row r="2924" spans="1:13">
      <c r="A2924" s="12"/>
      <c r="B2924" s="13"/>
      <c r="E2924"/>
      <c r="L2924" s="1"/>
      <c r="M2924" s="1"/>
    </row>
    <row r="2925" spans="1:13">
      <c r="A2925" s="12"/>
      <c r="B2925" s="13"/>
      <c r="E2925"/>
      <c r="L2925" s="1"/>
      <c r="M2925" s="1"/>
    </row>
    <row r="2926" spans="1:13">
      <c r="A2926" s="12"/>
      <c r="B2926" s="13"/>
      <c r="E2926"/>
      <c r="L2926" s="1"/>
      <c r="M2926" s="1"/>
    </row>
    <row r="2927" spans="1:13">
      <c r="A2927" s="12"/>
      <c r="B2927" s="13"/>
      <c r="E2927"/>
      <c r="L2927" s="1"/>
      <c r="M2927" s="1"/>
    </row>
    <row r="2928" spans="1:13">
      <c r="A2928" s="12"/>
      <c r="B2928" s="13"/>
      <c r="E2928"/>
      <c r="L2928" s="1"/>
      <c r="M2928" s="1"/>
    </row>
    <row r="2929" spans="1:13">
      <c r="A2929" s="12"/>
      <c r="B2929" s="13"/>
      <c r="E2929"/>
      <c r="L2929" s="1"/>
      <c r="M2929" s="1"/>
    </row>
    <row r="2930" spans="1:13">
      <c r="A2930" s="12"/>
      <c r="B2930" s="13"/>
      <c r="E2930"/>
      <c r="L2930" s="1"/>
      <c r="M2930" s="1"/>
    </row>
    <row r="2931" spans="1:13">
      <c r="A2931" s="12"/>
      <c r="B2931" s="13"/>
      <c r="E2931"/>
      <c r="L2931" s="1"/>
      <c r="M2931" s="1"/>
    </row>
    <row r="2932" spans="1:13">
      <c r="A2932" s="12"/>
      <c r="B2932" s="13"/>
      <c r="E2932"/>
      <c r="L2932" s="1"/>
      <c r="M2932" s="1"/>
    </row>
    <row r="2933" spans="1:13">
      <c r="A2933" s="12"/>
      <c r="B2933" s="13"/>
      <c r="E2933"/>
      <c r="L2933" s="1"/>
      <c r="M2933" s="1"/>
    </row>
    <row r="2934" spans="1:13">
      <c r="A2934" s="12"/>
      <c r="B2934" s="13"/>
      <c r="E2934"/>
      <c r="L2934" s="1"/>
      <c r="M2934" s="1"/>
    </row>
    <row r="2935" spans="1:13">
      <c r="A2935" s="12"/>
      <c r="B2935" s="13"/>
      <c r="E2935"/>
      <c r="L2935" s="1"/>
      <c r="M2935" s="1"/>
    </row>
    <row r="2936" spans="1:13">
      <c r="A2936" s="12"/>
      <c r="B2936" s="13"/>
      <c r="E2936"/>
      <c r="L2936" s="1"/>
      <c r="M2936" s="1"/>
    </row>
    <row r="2937" spans="1:13">
      <c r="A2937" s="12"/>
      <c r="B2937" s="13"/>
      <c r="E2937"/>
      <c r="L2937" s="1"/>
      <c r="M2937" s="1"/>
    </row>
    <row r="2938" spans="1:13">
      <c r="A2938" s="12"/>
      <c r="B2938" s="13"/>
      <c r="E2938"/>
      <c r="L2938" s="1"/>
      <c r="M2938" s="1"/>
    </row>
    <row r="2939" spans="1:13">
      <c r="A2939" s="12"/>
      <c r="B2939" s="13"/>
      <c r="E2939"/>
      <c r="L2939" s="1"/>
      <c r="M2939" s="1"/>
    </row>
    <row r="2940" spans="1:13">
      <c r="A2940" s="12"/>
      <c r="B2940" s="13"/>
      <c r="E2940"/>
      <c r="L2940" s="1"/>
      <c r="M2940" s="1"/>
    </row>
    <row r="2941" spans="1:13">
      <c r="A2941" s="12"/>
      <c r="B2941" s="13"/>
      <c r="E2941"/>
      <c r="L2941" s="1"/>
      <c r="M2941" s="1"/>
    </row>
    <row r="2942" spans="1:13">
      <c r="A2942" s="12"/>
      <c r="B2942" s="13"/>
      <c r="E2942"/>
      <c r="L2942" s="1"/>
      <c r="M2942" s="1"/>
    </row>
    <row r="2943" spans="1:13">
      <c r="A2943" s="12"/>
      <c r="B2943" s="13"/>
      <c r="E2943"/>
      <c r="L2943" s="1"/>
      <c r="M2943" s="1"/>
    </row>
    <row r="2944" spans="1:13">
      <c r="A2944" s="12"/>
      <c r="B2944" s="13"/>
      <c r="E2944"/>
      <c r="L2944" s="1"/>
      <c r="M2944" s="1"/>
    </row>
    <row r="2945" spans="1:13">
      <c r="A2945" s="12"/>
      <c r="B2945" s="13"/>
      <c r="E2945"/>
      <c r="L2945" s="1"/>
      <c r="M2945" s="1"/>
    </row>
    <row r="2946" spans="1:13">
      <c r="A2946" s="12"/>
      <c r="B2946" s="13"/>
      <c r="E2946"/>
      <c r="L2946" s="1"/>
      <c r="M2946" s="1"/>
    </row>
    <row r="2947" spans="1:13">
      <c r="A2947" s="12"/>
      <c r="B2947" s="13"/>
      <c r="E2947"/>
      <c r="L2947" s="1"/>
      <c r="M2947" s="1"/>
    </row>
    <row r="2948" spans="1:13">
      <c r="A2948" s="12"/>
      <c r="B2948" s="13"/>
      <c r="E2948"/>
      <c r="L2948" s="1"/>
      <c r="M2948" s="1"/>
    </row>
    <row r="2949" spans="1:13">
      <c r="A2949" s="12"/>
      <c r="B2949" s="13"/>
      <c r="E2949"/>
      <c r="L2949" s="1"/>
      <c r="M2949" s="1"/>
    </row>
    <row r="2950" spans="1:13">
      <c r="A2950" s="12"/>
      <c r="B2950" s="13"/>
      <c r="E2950"/>
      <c r="L2950" s="1"/>
      <c r="M2950" s="1"/>
    </row>
    <row r="2951" spans="1:13">
      <c r="A2951" s="12"/>
      <c r="B2951" s="13"/>
      <c r="E2951"/>
      <c r="L2951" s="1"/>
      <c r="M2951" s="1"/>
    </row>
    <row r="2952" spans="1:13">
      <c r="A2952" s="12"/>
      <c r="B2952" s="13"/>
      <c r="E2952"/>
      <c r="L2952" s="1"/>
      <c r="M2952" s="1"/>
    </row>
    <row r="2953" spans="1:13">
      <c r="A2953" s="12"/>
      <c r="B2953" s="13"/>
      <c r="E2953"/>
      <c r="L2953" s="1"/>
      <c r="M2953" s="1"/>
    </row>
    <row r="2954" spans="1:13">
      <c r="A2954" s="12"/>
      <c r="B2954" s="13"/>
      <c r="E2954"/>
      <c r="L2954" s="1"/>
      <c r="M2954" s="1"/>
    </row>
    <row r="2955" spans="1:13">
      <c r="A2955" s="12"/>
      <c r="B2955" s="13"/>
      <c r="E2955"/>
      <c r="L2955" s="1"/>
      <c r="M2955" s="1"/>
    </row>
    <row r="2956" spans="1:13">
      <c r="A2956" s="12"/>
      <c r="B2956" s="13"/>
      <c r="E2956"/>
      <c r="L2956" s="1"/>
      <c r="M2956" s="1"/>
    </row>
    <row r="2957" spans="1:13">
      <c r="A2957" s="12"/>
      <c r="B2957" s="13"/>
      <c r="E2957"/>
      <c r="L2957" s="1"/>
      <c r="M2957" s="1"/>
    </row>
    <row r="2958" spans="1:13">
      <c r="A2958" s="12"/>
      <c r="B2958" s="13"/>
      <c r="E2958"/>
      <c r="L2958" s="1"/>
      <c r="M2958" s="1"/>
    </row>
    <row r="2959" spans="1:13">
      <c r="A2959" s="12"/>
      <c r="B2959" s="13"/>
      <c r="E2959"/>
      <c r="L2959" s="1"/>
      <c r="M2959" s="1"/>
    </row>
    <row r="2960" spans="1:13">
      <c r="A2960" s="12"/>
      <c r="B2960" s="13"/>
      <c r="E2960"/>
      <c r="L2960" s="1"/>
      <c r="M2960" s="1"/>
    </row>
    <row r="2961" spans="1:13">
      <c r="A2961" s="12"/>
      <c r="B2961" s="13"/>
      <c r="E2961"/>
      <c r="L2961" s="1"/>
      <c r="M2961" s="1"/>
    </row>
    <row r="2962" spans="1:13">
      <c r="A2962" s="12"/>
      <c r="B2962" s="13"/>
      <c r="E2962"/>
      <c r="L2962" s="1"/>
      <c r="M2962" s="1"/>
    </row>
    <row r="2963" spans="1:13">
      <c r="A2963" s="12"/>
      <c r="B2963" s="13"/>
      <c r="E2963"/>
      <c r="L2963" s="1"/>
      <c r="M2963" s="1"/>
    </row>
    <row r="2964" spans="1:13">
      <c r="A2964" s="12"/>
      <c r="B2964" s="13"/>
      <c r="E2964"/>
      <c r="L2964" s="1"/>
      <c r="M2964" s="1"/>
    </row>
    <row r="2965" spans="1:13">
      <c r="A2965" s="12"/>
      <c r="B2965" s="13"/>
      <c r="E2965"/>
      <c r="L2965" s="1"/>
      <c r="M2965" s="1"/>
    </row>
    <row r="2966" spans="1:13">
      <c r="A2966" s="12"/>
      <c r="B2966" s="13"/>
      <c r="E2966"/>
      <c r="L2966" s="1"/>
      <c r="M2966" s="1"/>
    </row>
    <row r="2967" spans="1:13">
      <c r="A2967" s="12"/>
      <c r="B2967" s="13"/>
      <c r="E2967"/>
      <c r="L2967" s="1"/>
      <c r="M2967" s="1"/>
    </row>
    <row r="2968" spans="1:13">
      <c r="A2968" s="12"/>
      <c r="B2968" s="13"/>
      <c r="E2968"/>
      <c r="L2968" s="1"/>
      <c r="M2968" s="1"/>
    </row>
    <row r="2969" spans="1:13">
      <c r="A2969" s="12"/>
      <c r="B2969" s="13"/>
      <c r="E2969"/>
      <c r="L2969" s="1"/>
      <c r="M2969" s="1"/>
    </row>
    <row r="2970" spans="1:13">
      <c r="A2970" s="12"/>
      <c r="B2970" s="13"/>
      <c r="E2970"/>
      <c r="L2970" s="1"/>
      <c r="M2970" s="1"/>
    </row>
    <row r="2971" spans="1:13">
      <c r="A2971" s="12"/>
      <c r="B2971" s="13"/>
      <c r="E2971"/>
      <c r="L2971" s="1"/>
      <c r="M2971" s="1"/>
    </row>
    <row r="2972" spans="1:13">
      <c r="A2972" s="12"/>
      <c r="B2972" s="13"/>
      <c r="E2972"/>
      <c r="L2972" s="1"/>
      <c r="M2972" s="1"/>
    </row>
    <row r="2973" spans="1:13">
      <c r="A2973" s="12"/>
      <c r="B2973" s="13"/>
      <c r="E2973"/>
      <c r="L2973" s="1"/>
      <c r="M2973" s="1"/>
    </row>
    <row r="2974" spans="1:13">
      <c r="A2974" s="12"/>
      <c r="B2974" s="13"/>
      <c r="E2974"/>
      <c r="L2974" s="1"/>
      <c r="M2974" s="1"/>
    </row>
    <row r="2975" spans="1:13">
      <c r="A2975" s="12"/>
      <c r="B2975" s="13"/>
      <c r="E2975"/>
      <c r="L2975" s="1"/>
      <c r="M2975" s="1"/>
    </row>
    <row r="2976" spans="1:13">
      <c r="A2976" s="12"/>
      <c r="B2976" s="13"/>
      <c r="E2976"/>
      <c r="L2976" s="1"/>
      <c r="M2976" s="1"/>
    </row>
    <row r="2977" spans="1:13">
      <c r="A2977" s="12"/>
      <c r="B2977" s="13"/>
      <c r="E2977"/>
      <c r="L2977" s="1"/>
      <c r="M2977" s="1"/>
    </row>
    <row r="2978" spans="1:13">
      <c r="A2978" s="12"/>
      <c r="B2978" s="13"/>
      <c r="E2978"/>
      <c r="L2978" s="1"/>
      <c r="M2978" s="1"/>
    </row>
    <row r="2979" spans="1:13">
      <c r="A2979" s="12"/>
      <c r="B2979" s="13"/>
      <c r="E2979"/>
      <c r="L2979" s="1"/>
      <c r="M2979" s="1"/>
    </row>
    <row r="2980" spans="1:13">
      <c r="A2980" s="12"/>
      <c r="B2980" s="13"/>
      <c r="E2980"/>
      <c r="L2980" s="1"/>
      <c r="M2980" s="1"/>
    </row>
    <row r="2981" spans="1:13">
      <c r="A2981" s="12"/>
      <c r="B2981" s="13"/>
      <c r="E2981"/>
      <c r="L2981" s="1"/>
      <c r="M2981" s="1"/>
    </row>
    <row r="2982" spans="1:13">
      <c r="A2982" s="12"/>
      <c r="B2982" s="13"/>
      <c r="E2982"/>
      <c r="L2982" s="1"/>
      <c r="M2982" s="1"/>
    </row>
    <row r="2983" spans="1:13">
      <c r="A2983" s="12"/>
      <c r="B2983" s="13"/>
      <c r="E2983"/>
      <c r="L2983" s="1"/>
      <c r="M2983" s="1"/>
    </row>
    <row r="2984" spans="1:13">
      <c r="A2984" s="12"/>
      <c r="B2984" s="13"/>
      <c r="E2984"/>
      <c r="L2984" s="1"/>
      <c r="M2984" s="1"/>
    </row>
    <row r="2985" spans="1:13">
      <c r="A2985" s="12"/>
      <c r="B2985" s="13"/>
      <c r="E2985"/>
      <c r="L2985" s="1"/>
      <c r="M2985" s="1"/>
    </row>
    <row r="2986" spans="1:13">
      <c r="A2986" s="12"/>
      <c r="B2986" s="13"/>
      <c r="E2986"/>
      <c r="L2986" s="1"/>
      <c r="M2986" s="1"/>
    </row>
    <row r="2987" spans="1:13">
      <c r="A2987" s="12"/>
      <c r="B2987" s="13"/>
      <c r="E2987"/>
      <c r="L2987" s="1"/>
      <c r="M2987" s="1"/>
    </row>
    <row r="2988" spans="1:13">
      <c r="A2988" s="12"/>
      <c r="B2988" s="13"/>
      <c r="E2988"/>
      <c r="L2988" s="1"/>
      <c r="M2988" s="1"/>
    </row>
    <row r="2989" spans="1:13">
      <c r="A2989" s="12"/>
      <c r="B2989" s="13"/>
      <c r="E2989"/>
      <c r="L2989" s="1"/>
      <c r="M2989" s="1"/>
    </row>
    <row r="2990" spans="1:13">
      <c r="A2990" s="12"/>
      <c r="B2990" s="13"/>
      <c r="E2990"/>
      <c r="L2990" s="1"/>
      <c r="M2990" s="1"/>
    </row>
    <row r="2991" spans="1:13">
      <c r="A2991" s="12"/>
      <c r="B2991" s="13"/>
      <c r="E2991"/>
      <c r="L2991" s="1"/>
      <c r="M2991" s="1"/>
    </row>
    <row r="2992" spans="1:13">
      <c r="A2992" s="12"/>
      <c r="B2992" s="13"/>
      <c r="E2992"/>
      <c r="L2992" s="1"/>
      <c r="M2992" s="1"/>
    </row>
    <row r="2993" spans="1:13">
      <c r="A2993" s="12"/>
      <c r="B2993" s="13"/>
      <c r="E2993"/>
      <c r="L2993" s="1"/>
      <c r="M2993" s="1"/>
    </row>
    <row r="2994" spans="1:13">
      <c r="A2994" s="12"/>
      <c r="B2994" s="13"/>
      <c r="E2994"/>
      <c r="L2994" s="1"/>
      <c r="M2994" s="1"/>
    </row>
    <row r="2995" spans="1:13">
      <c r="A2995" s="12"/>
      <c r="B2995" s="13"/>
      <c r="E2995"/>
      <c r="L2995" s="1"/>
      <c r="M2995" s="1"/>
    </row>
    <row r="2996" spans="1:13">
      <c r="A2996" s="12"/>
      <c r="B2996" s="13"/>
      <c r="E2996"/>
      <c r="L2996" s="1"/>
      <c r="M2996" s="1"/>
    </row>
    <row r="2997" spans="1:13">
      <c r="A2997" s="12"/>
      <c r="B2997" s="13"/>
      <c r="E2997"/>
      <c r="L2997" s="1"/>
      <c r="M2997" s="1"/>
    </row>
    <row r="2998" spans="1:13">
      <c r="A2998" s="12"/>
      <c r="B2998" s="13"/>
      <c r="E2998"/>
      <c r="L2998" s="1"/>
      <c r="M2998" s="1"/>
    </row>
    <row r="2999" spans="1:13">
      <c r="A2999" s="12"/>
      <c r="B2999" s="13"/>
      <c r="E2999"/>
      <c r="L2999" s="1"/>
      <c r="M2999" s="1"/>
    </row>
    <row r="3000" spans="1:13">
      <c r="A3000" s="12"/>
      <c r="B3000" s="13"/>
      <c r="E3000"/>
      <c r="L3000" s="1"/>
      <c r="M3000" s="1"/>
    </row>
    <row r="3001" spans="1:13">
      <c r="A3001" s="12"/>
      <c r="B3001" s="13"/>
      <c r="E3001"/>
      <c r="L3001" s="1"/>
      <c r="M3001" s="1"/>
    </row>
    <row r="3002" spans="1:13">
      <c r="A3002" s="12"/>
      <c r="B3002" s="13"/>
      <c r="E3002"/>
      <c r="L3002" s="1"/>
      <c r="M3002" s="1"/>
    </row>
    <row r="3003" spans="1:13">
      <c r="A3003" s="12"/>
      <c r="B3003" s="13"/>
      <c r="E3003"/>
      <c r="L3003" s="1"/>
      <c r="M3003" s="1"/>
    </row>
    <row r="3004" spans="1:13">
      <c r="A3004" s="12"/>
      <c r="B3004" s="13"/>
      <c r="E3004"/>
      <c r="L3004" s="1"/>
      <c r="M3004" s="1"/>
    </row>
    <row r="3005" spans="1:13">
      <c r="A3005" s="12"/>
      <c r="B3005" s="13"/>
      <c r="E3005"/>
      <c r="L3005" s="1"/>
      <c r="M3005" s="1"/>
    </row>
    <row r="3006" spans="1:13">
      <c r="A3006" s="12"/>
      <c r="B3006" s="13"/>
      <c r="E3006"/>
      <c r="L3006" s="1"/>
      <c r="M3006" s="1"/>
    </row>
    <row r="3007" spans="1:13">
      <c r="A3007" s="12"/>
      <c r="B3007" s="13"/>
      <c r="E3007"/>
      <c r="L3007" s="1"/>
      <c r="M3007" s="1"/>
    </row>
    <row r="3008" spans="1:13">
      <c r="A3008" s="12"/>
      <c r="B3008" s="13"/>
      <c r="E3008"/>
      <c r="L3008" s="1"/>
      <c r="M3008" s="1"/>
    </row>
    <row r="3009" spans="1:13">
      <c r="A3009" s="12"/>
      <c r="B3009" s="13"/>
      <c r="E3009"/>
      <c r="L3009" s="1"/>
      <c r="M3009" s="1"/>
    </row>
    <row r="3010" spans="1:13">
      <c r="A3010" s="12"/>
      <c r="B3010" s="13"/>
      <c r="E3010"/>
      <c r="L3010" s="1"/>
      <c r="M3010" s="1"/>
    </row>
    <row r="3011" spans="1:13">
      <c r="A3011" s="12"/>
      <c r="B3011" s="13"/>
      <c r="E3011"/>
      <c r="L3011" s="1"/>
      <c r="M3011" s="1"/>
    </row>
    <row r="3012" spans="1:13">
      <c r="A3012" s="12"/>
      <c r="B3012" s="13"/>
      <c r="E3012"/>
      <c r="L3012" s="1"/>
      <c r="M3012" s="1"/>
    </row>
    <row r="3013" spans="1:13">
      <c r="A3013" s="12"/>
      <c r="B3013" s="13"/>
      <c r="E3013"/>
      <c r="L3013" s="1"/>
      <c r="M3013" s="1"/>
    </row>
    <row r="3014" spans="1:13">
      <c r="A3014" s="12"/>
      <c r="B3014" s="13"/>
      <c r="E3014"/>
      <c r="L3014" s="1"/>
      <c r="M3014" s="1"/>
    </row>
    <row r="3015" spans="1:13">
      <c r="A3015" s="12"/>
      <c r="B3015" s="13"/>
      <c r="E3015"/>
      <c r="L3015" s="1"/>
      <c r="M3015" s="1"/>
    </row>
    <row r="3016" spans="1:13">
      <c r="A3016" s="12"/>
      <c r="B3016" s="13"/>
      <c r="E3016"/>
      <c r="L3016" s="1"/>
      <c r="M3016" s="1"/>
    </row>
    <row r="3017" spans="1:13">
      <c r="A3017" s="12"/>
      <c r="B3017" s="13"/>
      <c r="E3017"/>
      <c r="L3017" s="1"/>
      <c r="M3017" s="1"/>
    </row>
    <row r="3018" spans="1:13">
      <c r="A3018" s="12"/>
      <c r="B3018" s="13"/>
      <c r="E3018"/>
      <c r="L3018" s="1"/>
      <c r="M3018" s="1"/>
    </row>
    <row r="3019" spans="1:13">
      <c r="A3019" s="12"/>
      <c r="B3019" s="13"/>
      <c r="E3019"/>
      <c r="L3019" s="1"/>
      <c r="M3019" s="1"/>
    </row>
    <row r="3020" spans="1:13">
      <c r="A3020" s="12"/>
      <c r="B3020" s="13"/>
      <c r="E3020"/>
      <c r="L3020" s="1"/>
      <c r="M3020" s="1"/>
    </row>
    <row r="3021" spans="1:13">
      <c r="A3021" s="12"/>
      <c r="B3021" s="13"/>
      <c r="E3021"/>
      <c r="L3021" s="1"/>
      <c r="M3021" s="1"/>
    </row>
    <row r="3022" spans="1:13">
      <c r="A3022" s="12"/>
      <c r="B3022" s="13"/>
      <c r="E3022"/>
      <c r="L3022" s="1"/>
      <c r="M3022" s="1"/>
    </row>
    <row r="3023" spans="1:13">
      <c r="A3023" s="12"/>
      <c r="B3023" s="13"/>
      <c r="E3023"/>
      <c r="L3023" s="1"/>
      <c r="M3023" s="1"/>
    </row>
    <row r="3024" spans="1:13">
      <c r="A3024" s="12"/>
      <c r="B3024" s="13"/>
      <c r="E3024"/>
      <c r="L3024" s="1"/>
      <c r="M3024" s="1"/>
    </row>
    <row r="3025" spans="1:13">
      <c r="A3025" s="12"/>
      <c r="B3025" s="13"/>
      <c r="E3025"/>
      <c r="L3025" s="1"/>
      <c r="M3025" s="1"/>
    </row>
    <row r="3026" spans="1:13">
      <c r="A3026" s="12"/>
      <c r="B3026" s="13"/>
      <c r="E3026"/>
    </row>
    <row r="3027" spans="1:13">
      <c r="A3027" s="12"/>
      <c r="B3027" s="13"/>
      <c r="E3027"/>
    </row>
    <row r="3028" spans="1:13">
      <c r="A3028" s="12"/>
      <c r="B3028" s="13"/>
      <c r="E3028"/>
    </row>
    <row r="3029" spans="1:13">
      <c r="A3029" s="12"/>
      <c r="B3029" s="13"/>
      <c r="E3029"/>
    </row>
    <row r="3030" spans="1:13">
      <c r="A3030" s="12"/>
      <c r="B3030" s="13"/>
      <c r="E3030"/>
    </row>
    <row r="3031" spans="1:13">
      <c r="A3031" s="12"/>
      <c r="B3031" s="13"/>
      <c r="E3031"/>
    </row>
    <row r="3032" spans="1:13">
      <c r="A3032" s="12"/>
      <c r="B3032" s="13"/>
      <c r="E3032"/>
    </row>
    <row r="3033" spans="1:13">
      <c r="A3033" s="12"/>
      <c r="B3033" s="13"/>
      <c r="E3033"/>
    </row>
    <row r="3034" spans="1:13">
      <c r="A3034" s="12"/>
      <c r="B3034" s="13"/>
      <c r="E3034"/>
    </row>
    <row r="3035" spans="1:13">
      <c r="A3035" s="12"/>
      <c r="B3035" s="13"/>
      <c r="E3035"/>
    </row>
    <row r="3036" spans="1:13">
      <c r="A3036" s="12"/>
      <c r="B3036" s="13"/>
      <c r="E3036"/>
    </row>
    <row r="3037" spans="1:13">
      <c r="A3037" s="12"/>
      <c r="B3037" s="13"/>
      <c r="E3037"/>
    </row>
    <row r="3038" spans="1:13">
      <c r="A3038" s="12"/>
      <c r="B3038" s="13"/>
      <c r="E3038"/>
    </row>
    <row r="3039" spans="1:13">
      <c r="A3039" s="12"/>
      <c r="B3039" s="13"/>
      <c r="E3039"/>
    </row>
    <row r="3040" spans="1:13">
      <c r="A3040" s="12"/>
      <c r="B3040" s="13"/>
      <c r="E3040"/>
    </row>
    <row r="3041" spans="1:5">
      <c r="A3041" s="12"/>
      <c r="B3041" s="13"/>
      <c r="E3041"/>
    </row>
    <row r="3042" spans="1:5">
      <c r="A3042" s="12"/>
      <c r="B3042" s="13"/>
      <c r="E3042"/>
    </row>
    <row r="3043" spans="1:5">
      <c r="A3043" s="12"/>
      <c r="B3043" s="13"/>
      <c r="E3043"/>
    </row>
    <row r="3044" spans="1:5">
      <c r="A3044" s="12"/>
      <c r="B3044" s="13"/>
      <c r="E3044"/>
    </row>
    <row r="3045" spans="1:5">
      <c r="A3045" s="12"/>
      <c r="B3045" s="13"/>
      <c r="E3045"/>
    </row>
    <row r="3046" spans="1:5">
      <c r="A3046" s="12"/>
      <c r="B3046" s="13"/>
      <c r="E3046"/>
    </row>
    <row r="3047" spans="1:5">
      <c r="A3047" s="12"/>
      <c r="B3047" s="13"/>
      <c r="E3047"/>
    </row>
    <row r="3048" spans="1:5">
      <c r="A3048" s="12"/>
      <c r="B3048" s="13"/>
      <c r="E3048"/>
    </row>
    <row r="3049" spans="1:5">
      <c r="A3049" s="12"/>
      <c r="B3049" s="13"/>
      <c r="E3049"/>
    </row>
    <row r="3050" spans="1:5">
      <c r="A3050" s="12"/>
      <c r="B3050" s="13"/>
      <c r="E3050"/>
    </row>
    <row r="3051" spans="1:5">
      <c r="A3051" s="12"/>
      <c r="B3051" s="13"/>
      <c r="E3051"/>
    </row>
    <row r="3052" spans="1:5">
      <c r="A3052" s="12"/>
      <c r="B3052" s="13"/>
      <c r="E3052"/>
    </row>
    <row r="3053" spans="1:5">
      <c r="A3053" s="12"/>
      <c r="B3053" s="13"/>
      <c r="E3053"/>
    </row>
    <row r="3054" spans="1:5">
      <c r="A3054" s="12"/>
      <c r="B3054" s="13"/>
      <c r="E3054"/>
    </row>
    <row r="3055" spans="1:5">
      <c r="A3055" s="12"/>
      <c r="B3055" s="13"/>
      <c r="E3055"/>
    </row>
    <row r="3056" spans="1:5">
      <c r="A3056" s="12"/>
      <c r="B3056" s="13"/>
      <c r="E3056"/>
    </row>
    <row r="3057" spans="1:5">
      <c r="A3057" s="12"/>
      <c r="B3057" s="13"/>
      <c r="E3057"/>
    </row>
    <row r="3058" spans="1:5">
      <c r="A3058" s="12"/>
      <c r="B3058" s="13"/>
      <c r="E3058"/>
    </row>
    <row r="3059" spans="1:5">
      <c r="A3059" s="12"/>
      <c r="B3059" s="13"/>
      <c r="E3059"/>
    </row>
    <row r="3060" spans="1:5">
      <c r="A3060" s="12"/>
      <c r="B3060" s="13"/>
      <c r="E3060"/>
    </row>
    <row r="3061" spans="1:5">
      <c r="A3061" s="12"/>
      <c r="B3061" s="13"/>
      <c r="E3061"/>
    </row>
    <row r="3062" spans="1:5">
      <c r="A3062" s="12"/>
      <c r="B3062" s="13"/>
      <c r="E3062"/>
    </row>
    <row r="3063" spans="1:5">
      <c r="A3063" s="12"/>
      <c r="B3063" s="13"/>
      <c r="E3063"/>
    </row>
    <row r="3064" spans="1:5">
      <c r="A3064" s="12"/>
      <c r="B3064" s="13"/>
      <c r="E3064"/>
    </row>
    <row r="3065" spans="1:5">
      <c r="A3065" s="12"/>
      <c r="B3065" s="13"/>
      <c r="E3065"/>
    </row>
    <row r="3066" spans="1:5">
      <c r="A3066" s="12"/>
      <c r="B3066" s="13"/>
      <c r="E3066"/>
    </row>
    <row r="3067" spans="1:5">
      <c r="A3067" s="12"/>
      <c r="B3067" s="13"/>
      <c r="E3067"/>
    </row>
    <row r="3068" spans="1:5">
      <c r="A3068" s="12"/>
      <c r="B3068" s="13"/>
      <c r="E3068"/>
    </row>
    <row r="3069" spans="1:5">
      <c r="A3069" s="12"/>
      <c r="B3069" s="13"/>
      <c r="E3069"/>
    </row>
    <row r="3070" spans="1:5">
      <c r="A3070" s="12"/>
      <c r="B3070" s="13"/>
      <c r="E3070"/>
    </row>
    <row r="3071" spans="1:5">
      <c r="A3071" s="12"/>
      <c r="B3071" s="13"/>
      <c r="E3071"/>
    </row>
    <row r="3072" spans="1:5">
      <c r="A3072" s="12"/>
      <c r="B3072" s="13"/>
      <c r="E3072"/>
    </row>
    <row r="3073" spans="1:5">
      <c r="A3073" s="12"/>
      <c r="B3073" s="13"/>
      <c r="E3073"/>
    </row>
    <row r="3074" spans="1:5">
      <c r="A3074" s="12"/>
      <c r="B3074" s="13"/>
      <c r="E3074"/>
    </row>
    <row r="3075" spans="1:5">
      <c r="A3075" s="12"/>
      <c r="B3075" s="13"/>
      <c r="E3075"/>
    </row>
    <row r="3076" spans="1:5">
      <c r="A3076" s="12"/>
      <c r="B3076" s="13"/>
      <c r="E3076"/>
    </row>
    <row r="3077" spans="1:5">
      <c r="A3077" s="12"/>
      <c r="B3077" s="13"/>
      <c r="E3077"/>
    </row>
    <row r="3078" spans="1:5">
      <c r="A3078" s="12"/>
      <c r="B3078" s="13"/>
      <c r="E3078"/>
    </row>
    <row r="3079" spans="1:5">
      <c r="A3079" s="12"/>
      <c r="B3079" s="13"/>
      <c r="E3079"/>
    </row>
    <row r="3080" spans="1:5">
      <c r="A3080" s="12"/>
      <c r="B3080" s="13"/>
      <c r="E3080"/>
    </row>
    <row r="3081" spans="1:5">
      <c r="A3081" s="12"/>
      <c r="B3081" s="13"/>
      <c r="E3081"/>
    </row>
    <row r="3082" spans="1:5">
      <c r="A3082" s="12"/>
      <c r="B3082" s="13"/>
      <c r="E3082"/>
    </row>
    <row r="3083" spans="1:5">
      <c r="A3083" s="12"/>
      <c r="B3083" s="13"/>
      <c r="E3083"/>
    </row>
    <row r="3084" spans="1:5">
      <c r="A3084" s="12"/>
      <c r="B3084" s="13"/>
      <c r="E3084"/>
    </row>
    <row r="3085" spans="1:5">
      <c r="A3085" s="12"/>
      <c r="B3085" s="13"/>
      <c r="E3085"/>
    </row>
    <row r="3086" spans="1:5">
      <c r="A3086" s="12"/>
      <c r="B3086" s="13"/>
      <c r="E3086"/>
    </row>
    <row r="3087" spans="1:5">
      <c r="A3087" s="12"/>
      <c r="B3087" s="13"/>
      <c r="E3087"/>
    </row>
    <row r="3088" spans="1:5">
      <c r="A3088" s="12"/>
      <c r="B3088" s="13"/>
      <c r="E3088"/>
    </row>
    <row r="3089" spans="1:5">
      <c r="A3089" s="12"/>
      <c r="B3089" s="13"/>
      <c r="E3089"/>
    </row>
    <row r="3090" spans="1:5">
      <c r="A3090" s="12"/>
      <c r="B3090" s="13"/>
      <c r="E3090"/>
    </row>
    <row r="3091" spans="1:5">
      <c r="A3091" s="12"/>
      <c r="B3091" s="13"/>
      <c r="E3091"/>
    </row>
    <row r="3092" spans="1:5">
      <c r="A3092" s="12"/>
      <c r="B3092" s="13"/>
      <c r="E3092"/>
    </row>
    <row r="3093" spans="1:5">
      <c r="A3093" s="12"/>
      <c r="B3093" s="13"/>
      <c r="E3093"/>
    </row>
    <row r="3094" spans="1:5">
      <c r="A3094" s="12"/>
      <c r="B3094" s="13"/>
      <c r="E3094"/>
    </row>
    <row r="3095" spans="1:5">
      <c r="A3095" s="12"/>
      <c r="B3095" s="13"/>
      <c r="E3095"/>
    </row>
    <row r="3096" spans="1:5">
      <c r="A3096" s="12"/>
      <c r="B3096" s="13"/>
      <c r="E3096"/>
    </row>
    <row r="3097" spans="1:5">
      <c r="A3097" s="12"/>
      <c r="B3097" s="13"/>
      <c r="E3097"/>
    </row>
    <row r="3098" spans="1:5">
      <c r="A3098" s="12"/>
      <c r="B3098" s="13"/>
      <c r="E3098"/>
    </row>
    <row r="3099" spans="1:5">
      <c r="A3099" s="12"/>
      <c r="B3099" s="13"/>
      <c r="E3099"/>
    </row>
    <row r="3100" spans="1:5">
      <c r="A3100" s="12"/>
      <c r="B3100" s="13"/>
      <c r="E3100"/>
    </row>
    <row r="3101" spans="1:5">
      <c r="A3101" s="12"/>
      <c r="B3101" s="13"/>
      <c r="E3101"/>
    </row>
    <row r="3102" spans="1:5">
      <c r="A3102" s="12"/>
      <c r="B3102" s="13"/>
      <c r="E3102"/>
    </row>
    <row r="3103" spans="1:5">
      <c r="A3103" s="12"/>
      <c r="B3103" s="13"/>
      <c r="E3103"/>
    </row>
    <row r="3104" spans="1:5">
      <c r="A3104" s="12"/>
      <c r="B3104" s="13"/>
      <c r="E3104"/>
    </row>
    <row r="3105" spans="1:5">
      <c r="A3105" s="12"/>
      <c r="B3105" s="13"/>
      <c r="E3105"/>
    </row>
    <row r="3106" spans="1:5">
      <c r="A3106" s="12"/>
      <c r="B3106" s="13"/>
      <c r="E3106"/>
    </row>
    <row r="3107" spans="1:5">
      <c r="A3107" s="12"/>
      <c r="B3107" s="13"/>
      <c r="E3107"/>
    </row>
    <row r="3108" spans="1:5">
      <c r="A3108" s="12"/>
      <c r="B3108" s="13"/>
      <c r="E3108"/>
    </row>
    <row r="3109" spans="1:5">
      <c r="A3109" s="12"/>
      <c r="B3109" s="13"/>
      <c r="E3109"/>
    </row>
    <row r="3110" spans="1:5">
      <c r="A3110" s="12"/>
      <c r="B3110" s="13"/>
      <c r="E3110"/>
    </row>
    <row r="3111" spans="1:5">
      <c r="A3111" s="12"/>
      <c r="B3111" s="13"/>
      <c r="E3111"/>
    </row>
    <row r="3112" spans="1:5">
      <c r="A3112" s="12"/>
      <c r="B3112" s="13"/>
      <c r="E3112"/>
    </row>
    <row r="3113" spans="1:5">
      <c r="A3113" s="12"/>
      <c r="B3113" s="13"/>
      <c r="E3113"/>
    </row>
    <row r="3114" spans="1:5">
      <c r="A3114" s="12"/>
      <c r="B3114" s="13"/>
      <c r="E3114"/>
    </row>
    <row r="3115" spans="1:5">
      <c r="A3115" s="12"/>
      <c r="B3115" s="13"/>
      <c r="E3115"/>
    </row>
    <row r="3116" spans="1:5">
      <c r="A3116" s="12"/>
      <c r="B3116" s="13"/>
      <c r="E3116"/>
    </row>
    <row r="3117" spans="1:5">
      <c r="A3117" s="12"/>
      <c r="B3117" s="13"/>
      <c r="E3117"/>
    </row>
    <row r="3118" spans="1:5">
      <c r="A3118" s="12"/>
      <c r="B3118" s="13"/>
      <c r="E3118"/>
    </row>
    <row r="3119" spans="1:5">
      <c r="A3119" s="12"/>
      <c r="B3119" s="13"/>
      <c r="E3119"/>
    </row>
    <row r="3120" spans="1:5">
      <c r="A3120" s="12"/>
      <c r="B3120" s="13"/>
      <c r="E3120"/>
    </row>
    <row r="3121" spans="1:13">
      <c r="A3121" s="12"/>
      <c r="B3121" s="13"/>
      <c r="E3121"/>
    </row>
    <row r="3122" spans="1:13">
      <c r="A3122" s="12"/>
      <c r="B3122" s="13"/>
      <c r="E3122"/>
      <c r="L3122" s="1"/>
      <c r="M3122" s="1"/>
    </row>
    <row r="3123" spans="1:13">
      <c r="A3123" s="12"/>
      <c r="B3123" s="13"/>
      <c r="E3123"/>
      <c r="L3123" s="1"/>
      <c r="M3123" s="1"/>
    </row>
    <row r="3124" spans="1:13">
      <c r="A3124" s="12"/>
      <c r="B3124" s="13"/>
      <c r="E3124"/>
      <c r="L3124" s="1"/>
      <c r="M3124" s="1"/>
    </row>
    <row r="3125" spans="1:13">
      <c r="A3125" s="12"/>
      <c r="B3125" s="13"/>
      <c r="E3125"/>
      <c r="L3125" s="1"/>
      <c r="M3125" s="1"/>
    </row>
    <row r="3126" spans="1:13">
      <c r="A3126" s="12"/>
      <c r="B3126" s="13"/>
      <c r="E3126"/>
      <c r="L3126" s="1"/>
      <c r="M3126" s="1"/>
    </row>
    <row r="3127" spans="1:13">
      <c r="A3127" s="12"/>
      <c r="B3127" s="13"/>
      <c r="E3127"/>
      <c r="L3127" s="1"/>
      <c r="M3127" s="1"/>
    </row>
    <row r="3128" spans="1:13">
      <c r="A3128" s="12"/>
      <c r="B3128" s="13"/>
      <c r="E3128"/>
      <c r="L3128" s="1"/>
      <c r="M3128" s="1"/>
    </row>
    <row r="3129" spans="1:13">
      <c r="A3129" s="12"/>
      <c r="B3129" s="13"/>
      <c r="E3129"/>
      <c r="L3129" s="1"/>
      <c r="M3129" s="1"/>
    </row>
    <row r="3130" spans="1:13">
      <c r="A3130" s="12"/>
      <c r="B3130" s="13"/>
      <c r="E3130"/>
      <c r="L3130" s="1"/>
      <c r="M3130" s="1"/>
    </row>
    <row r="3131" spans="1:13">
      <c r="A3131" s="12"/>
      <c r="B3131" s="13"/>
      <c r="E3131"/>
      <c r="L3131" s="1"/>
      <c r="M3131" s="1"/>
    </row>
    <row r="3132" spans="1:13">
      <c r="A3132" s="12"/>
      <c r="B3132" s="13"/>
      <c r="E3132"/>
      <c r="L3132" s="1"/>
      <c r="M3132" s="1"/>
    </row>
    <row r="3133" spans="1:13">
      <c r="A3133" s="12"/>
      <c r="B3133" s="13"/>
      <c r="E3133"/>
      <c r="L3133" s="1"/>
      <c r="M3133" s="1"/>
    </row>
    <row r="3134" spans="1:13">
      <c r="A3134" s="12"/>
      <c r="B3134" s="13"/>
      <c r="E3134"/>
      <c r="L3134" s="1"/>
      <c r="M3134" s="1"/>
    </row>
    <row r="3135" spans="1:13">
      <c r="A3135" s="12"/>
      <c r="B3135" s="13"/>
      <c r="E3135"/>
      <c r="L3135" s="1"/>
      <c r="M3135" s="1"/>
    </row>
    <row r="3136" spans="1:13">
      <c r="A3136" s="12"/>
      <c r="B3136" s="13"/>
      <c r="E3136"/>
      <c r="L3136" s="1"/>
      <c r="M3136" s="1"/>
    </row>
    <row r="3137" spans="1:13">
      <c r="A3137" s="12"/>
      <c r="B3137" s="13"/>
      <c r="E3137"/>
      <c r="L3137" s="1"/>
      <c r="M3137" s="1"/>
    </row>
    <row r="3138" spans="1:13">
      <c r="A3138" s="12"/>
      <c r="B3138" s="13"/>
      <c r="E3138"/>
      <c r="L3138" s="1"/>
      <c r="M3138" s="1"/>
    </row>
    <row r="3139" spans="1:13">
      <c r="A3139" s="12"/>
      <c r="B3139" s="13"/>
      <c r="E3139"/>
      <c r="L3139" s="1"/>
      <c r="M3139" s="1"/>
    </row>
    <row r="3140" spans="1:13">
      <c r="A3140" s="12"/>
      <c r="B3140" s="13"/>
      <c r="E3140"/>
      <c r="L3140" s="1"/>
      <c r="M3140" s="1"/>
    </row>
    <row r="3141" spans="1:13">
      <c r="A3141" s="12"/>
      <c r="B3141" s="13"/>
      <c r="E3141"/>
      <c r="L3141" s="1"/>
      <c r="M3141" s="1"/>
    </row>
    <row r="3142" spans="1:13">
      <c r="A3142" s="12"/>
      <c r="B3142" s="13"/>
      <c r="E3142"/>
      <c r="L3142" s="1"/>
      <c r="M3142" s="1"/>
    </row>
    <row r="3143" spans="1:13">
      <c r="A3143" s="12"/>
      <c r="B3143" s="13"/>
      <c r="E3143"/>
      <c r="L3143" s="1"/>
      <c r="M3143" s="1"/>
    </row>
    <row r="3144" spans="1:13">
      <c r="A3144" s="12"/>
      <c r="B3144" s="13"/>
      <c r="E3144"/>
      <c r="L3144" s="1"/>
      <c r="M3144" s="1"/>
    </row>
    <row r="3145" spans="1:13">
      <c r="A3145" s="12"/>
      <c r="B3145" s="13"/>
      <c r="E3145"/>
      <c r="L3145" s="1"/>
      <c r="M3145" s="1"/>
    </row>
    <row r="3146" spans="1:13">
      <c r="A3146" s="12"/>
      <c r="B3146" s="13"/>
      <c r="E3146"/>
      <c r="L3146" s="1"/>
      <c r="M3146" s="1"/>
    </row>
    <row r="3147" spans="1:13">
      <c r="A3147" s="12"/>
      <c r="B3147" s="13"/>
      <c r="E3147"/>
      <c r="L3147" s="1"/>
      <c r="M3147" s="1"/>
    </row>
    <row r="3148" spans="1:13">
      <c r="A3148" s="12"/>
      <c r="B3148" s="13"/>
      <c r="E3148"/>
      <c r="L3148" s="1"/>
      <c r="M3148" s="1"/>
    </row>
    <row r="3149" spans="1:13">
      <c r="A3149" s="12"/>
      <c r="B3149" s="13"/>
      <c r="E3149"/>
      <c r="L3149" s="1"/>
      <c r="M3149" s="1"/>
    </row>
    <row r="3150" spans="1:13">
      <c r="A3150" s="12"/>
      <c r="B3150" s="13"/>
      <c r="E3150"/>
      <c r="L3150" s="1"/>
      <c r="M3150" s="1"/>
    </row>
    <row r="3151" spans="1:13">
      <c r="A3151" s="12"/>
      <c r="B3151" s="13"/>
      <c r="E3151"/>
      <c r="L3151" s="1"/>
      <c r="M3151" s="1"/>
    </row>
    <row r="3152" spans="1:13">
      <c r="A3152" s="12"/>
      <c r="B3152" s="13"/>
      <c r="E3152"/>
      <c r="L3152" s="1"/>
      <c r="M3152" s="1"/>
    </row>
    <row r="3153" spans="1:13">
      <c r="A3153" s="12"/>
      <c r="B3153" s="13"/>
      <c r="E3153"/>
      <c r="L3153" s="1"/>
      <c r="M3153" s="1"/>
    </row>
    <row r="3154" spans="1:13">
      <c r="A3154" s="12"/>
      <c r="B3154" s="13"/>
      <c r="E3154"/>
      <c r="L3154" s="1"/>
      <c r="M3154" s="1"/>
    </row>
    <row r="3155" spans="1:13">
      <c r="A3155" s="12"/>
      <c r="B3155" s="13"/>
      <c r="E3155"/>
      <c r="L3155" s="1"/>
      <c r="M3155" s="1"/>
    </row>
    <row r="3156" spans="1:13">
      <c r="A3156" s="12"/>
      <c r="B3156" s="13"/>
      <c r="E3156"/>
      <c r="L3156" s="1"/>
      <c r="M3156" s="1"/>
    </row>
    <row r="3157" spans="1:13">
      <c r="A3157" s="12"/>
      <c r="B3157" s="13"/>
      <c r="E3157"/>
      <c r="L3157" s="1"/>
      <c r="M3157" s="1"/>
    </row>
    <row r="3158" spans="1:13">
      <c r="A3158" s="12"/>
      <c r="B3158" s="13"/>
      <c r="E3158"/>
      <c r="L3158" s="1"/>
      <c r="M3158" s="1"/>
    </row>
    <row r="3159" spans="1:13">
      <c r="A3159" s="12"/>
      <c r="B3159" s="13"/>
      <c r="E3159"/>
      <c r="L3159" s="1"/>
      <c r="M3159" s="1"/>
    </row>
    <row r="3160" spans="1:13">
      <c r="A3160" s="12"/>
      <c r="B3160" s="13"/>
      <c r="E3160"/>
      <c r="L3160" s="1"/>
      <c r="M3160" s="1"/>
    </row>
    <row r="3161" spans="1:13">
      <c r="A3161" s="12"/>
      <c r="B3161" s="13"/>
      <c r="E3161"/>
      <c r="L3161" s="1"/>
      <c r="M3161" s="1"/>
    </row>
    <row r="3162" spans="1:13">
      <c r="A3162" s="12"/>
      <c r="B3162" s="13"/>
      <c r="E3162"/>
      <c r="L3162" s="1"/>
      <c r="M3162" s="1"/>
    </row>
    <row r="3163" spans="1:13">
      <c r="A3163" s="12"/>
      <c r="B3163" s="13"/>
      <c r="E3163"/>
      <c r="L3163" s="1"/>
      <c r="M3163" s="1"/>
    </row>
    <row r="3164" spans="1:13">
      <c r="A3164" s="12"/>
      <c r="B3164" s="13"/>
      <c r="E3164"/>
      <c r="L3164" s="1"/>
      <c r="M3164" s="1"/>
    </row>
    <row r="3165" spans="1:13">
      <c r="A3165" s="12"/>
      <c r="B3165" s="13"/>
      <c r="E3165"/>
      <c r="L3165" s="1"/>
      <c r="M3165" s="1"/>
    </row>
    <row r="3166" spans="1:13">
      <c r="A3166" s="12"/>
      <c r="B3166" s="13"/>
      <c r="E3166"/>
      <c r="L3166" s="1"/>
      <c r="M3166" s="1"/>
    </row>
    <row r="3167" spans="1:13">
      <c r="A3167" s="12"/>
      <c r="B3167" s="13"/>
      <c r="E3167"/>
      <c r="L3167" s="1"/>
      <c r="M3167" s="1"/>
    </row>
    <row r="3168" spans="1:13">
      <c r="A3168" s="12"/>
      <c r="B3168" s="13"/>
      <c r="E3168"/>
      <c r="L3168" s="1"/>
      <c r="M3168" s="1"/>
    </row>
    <row r="3169" spans="1:13">
      <c r="A3169" s="12"/>
      <c r="B3169" s="13"/>
      <c r="E3169"/>
      <c r="L3169" s="1"/>
      <c r="M3169" s="1"/>
    </row>
    <row r="3170" spans="1:13">
      <c r="A3170" s="12"/>
      <c r="B3170" s="13"/>
      <c r="E3170"/>
      <c r="L3170" s="1"/>
      <c r="M3170" s="1"/>
    </row>
    <row r="3171" spans="1:13">
      <c r="A3171" s="12"/>
      <c r="B3171" s="13"/>
      <c r="E3171"/>
      <c r="L3171" s="1"/>
      <c r="M3171" s="1"/>
    </row>
    <row r="3172" spans="1:13">
      <c r="A3172" s="12"/>
      <c r="B3172" s="13"/>
      <c r="E3172"/>
      <c r="L3172" s="1"/>
      <c r="M3172" s="1"/>
    </row>
    <row r="3173" spans="1:13">
      <c r="A3173" s="12"/>
      <c r="B3173" s="13"/>
      <c r="E3173"/>
      <c r="L3173" s="1"/>
      <c r="M3173" s="1"/>
    </row>
    <row r="3174" spans="1:13">
      <c r="A3174" s="12"/>
      <c r="B3174" s="13"/>
      <c r="E3174"/>
      <c r="L3174" s="1"/>
      <c r="M3174" s="1"/>
    </row>
    <row r="3175" spans="1:13">
      <c r="A3175" s="12"/>
      <c r="B3175" s="13"/>
      <c r="E3175"/>
      <c r="L3175" s="1"/>
      <c r="M3175" s="1"/>
    </row>
    <row r="3176" spans="1:13">
      <c r="A3176" s="12"/>
      <c r="B3176" s="13"/>
      <c r="E3176"/>
      <c r="L3176" s="1"/>
      <c r="M3176" s="1"/>
    </row>
    <row r="3177" spans="1:13">
      <c r="A3177" s="12"/>
      <c r="B3177" s="13"/>
      <c r="E3177"/>
      <c r="L3177" s="1"/>
      <c r="M3177" s="1"/>
    </row>
    <row r="3178" spans="1:13">
      <c r="A3178" s="12"/>
      <c r="B3178" s="13"/>
      <c r="E3178"/>
      <c r="L3178" s="1"/>
      <c r="M3178" s="1"/>
    </row>
    <row r="3179" spans="1:13">
      <c r="A3179" s="12"/>
      <c r="B3179" s="13"/>
      <c r="E3179"/>
      <c r="L3179" s="1"/>
      <c r="M3179" s="1"/>
    </row>
    <row r="3180" spans="1:13">
      <c r="A3180" s="12"/>
      <c r="B3180" s="13"/>
      <c r="E3180"/>
      <c r="L3180" s="1"/>
      <c r="M3180" s="1"/>
    </row>
    <row r="3181" spans="1:13">
      <c r="A3181" s="12"/>
      <c r="B3181" s="13"/>
      <c r="E3181"/>
      <c r="L3181" s="1"/>
      <c r="M3181" s="1"/>
    </row>
    <row r="3182" spans="1:13">
      <c r="A3182" s="12"/>
      <c r="B3182" s="13"/>
      <c r="E3182"/>
      <c r="L3182" s="1"/>
      <c r="M3182" s="1"/>
    </row>
    <row r="3183" spans="1:13">
      <c r="A3183" s="12"/>
      <c r="B3183" s="13"/>
      <c r="E3183"/>
      <c r="L3183" s="1"/>
      <c r="M3183" s="1"/>
    </row>
    <row r="3184" spans="1:13">
      <c r="A3184" s="12"/>
      <c r="B3184" s="13"/>
      <c r="E3184"/>
      <c r="L3184" s="1"/>
      <c r="M3184" s="1"/>
    </row>
    <row r="3185" spans="1:13">
      <c r="A3185" s="12"/>
      <c r="B3185" s="13"/>
      <c r="E3185"/>
      <c r="L3185" s="1"/>
      <c r="M3185" s="1"/>
    </row>
    <row r="3186" spans="1:13">
      <c r="A3186" s="12"/>
      <c r="B3186" s="13"/>
      <c r="E3186"/>
      <c r="L3186" s="1"/>
      <c r="M3186" s="1"/>
    </row>
    <row r="3187" spans="1:13">
      <c r="A3187" s="12"/>
      <c r="B3187" s="13"/>
      <c r="E3187"/>
      <c r="L3187" s="1"/>
      <c r="M3187" s="1"/>
    </row>
    <row r="3188" spans="1:13">
      <c r="A3188" s="12"/>
      <c r="B3188" s="13"/>
      <c r="E3188"/>
      <c r="L3188" s="1"/>
      <c r="M3188" s="1"/>
    </row>
    <row r="3189" spans="1:13">
      <c r="A3189" s="12"/>
      <c r="B3189" s="13"/>
      <c r="E3189"/>
      <c r="L3189" s="1"/>
      <c r="M3189" s="1"/>
    </row>
    <row r="3190" spans="1:13">
      <c r="A3190" s="12"/>
      <c r="B3190" s="13"/>
      <c r="E3190"/>
      <c r="L3190" s="1"/>
      <c r="M3190" s="1"/>
    </row>
    <row r="3191" spans="1:13">
      <c r="A3191" s="12"/>
      <c r="B3191" s="13"/>
      <c r="E3191"/>
      <c r="L3191" s="1"/>
      <c r="M3191" s="1"/>
    </row>
    <row r="3192" spans="1:13">
      <c r="A3192" s="12"/>
      <c r="B3192" s="13"/>
      <c r="E3192"/>
      <c r="L3192" s="1"/>
      <c r="M3192" s="1"/>
    </row>
    <row r="3193" spans="1:13">
      <c r="A3193" s="12"/>
      <c r="B3193" s="13"/>
      <c r="E3193"/>
      <c r="L3193" s="1"/>
      <c r="M3193" s="1"/>
    </row>
    <row r="3194" spans="1:13">
      <c r="A3194" s="12"/>
      <c r="B3194" s="13"/>
      <c r="E3194"/>
      <c r="L3194" s="1"/>
      <c r="M3194" s="1"/>
    </row>
    <row r="3195" spans="1:13">
      <c r="A3195" s="12"/>
      <c r="B3195" s="13"/>
      <c r="E3195"/>
      <c r="L3195" s="1"/>
      <c r="M3195" s="1"/>
    </row>
    <row r="3196" spans="1:13">
      <c r="A3196" s="12"/>
      <c r="B3196" s="13"/>
      <c r="E3196"/>
      <c r="L3196" s="1"/>
      <c r="M3196" s="1"/>
    </row>
    <row r="3197" spans="1:13">
      <c r="A3197" s="12"/>
      <c r="B3197" s="13"/>
      <c r="E3197"/>
      <c r="L3197" s="1"/>
      <c r="M3197" s="1"/>
    </row>
    <row r="3198" spans="1:13">
      <c r="A3198" s="12"/>
      <c r="B3198" s="13"/>
      <c r="E3198"/>
      <c r="L3198" s="1"/>
      <c r="M3198" s="1"/>
    </row>
    <row r="3199" spans="1:13">
      <c r="A3199" s="12"/>
      <c r="B3199" s="13"/>
      <c r="E3199"/>
      <c r="L3199" s="1"/>
      <c r="M3199" s="1"/>
    </row>
    <row r="3200" spans="1:13">
      <c r="A3200" s="12"/>
      <c r="B3200" s="13"/>
      <c r="E3200"/>
      <c r="L3200" s="1"/>
      <c r="M3200" s="1"/>
    </row>
    <row r="3201" spans="1:13">
      <c r="A3201" s="12"/>
      <c r="B3201" s="13"/>
      <c r="E3201"/>
      <c r="L3201" s="1"/>
      <c r="M3201" s="1"/>
    </row>
    <row r="3202" spans="1:13">
      <c r="A3202" s="12"/>
      <c r="B3202" s="13"/>
      <c r="E3202"/>
      <c r="L3202" s="1"/>
      <c r="M3202" s="1"/>
    </row>
    <row r="3203" spans="1:13">
      <c r="A3203" s="12"/>
      <c r="B3203" s="13"/>
      <c r="E3203"/>
      <c r="L3203" s="1"/>
      <c r="M3203" s="1"/>
    </row>
    <row r="3204" spans="1:13">
      <c r="A3204" s="12"/>
      <c r="B3204" s="13"/>
      <c r="E3204"/>
      <c r="L3204" s="1"/>
      <c r="M3204" s="1"/>
    </row>
    <row r="3205" spans="1:13">
      <c r="A3205" s="12"/>
      <c r="B3205" s="13"/>
      <c r="E3205"/>
      <c r="L3205" s="1"/>
      <c r="M3205" s="1"/>
    </row>
    <row r="3206" spans="1:13">
      <c r="A3206" s="12"/>
      <c r="B3206" s="13"/>
      <c r="E3206"/>
      <c r="L3206" s="1"/>
      <c r="M3206" s="1"/>
    </row>
    <row r="3207" spans="1:13">
      <c r="A3207" s="12"/>
      <c r="B3207" s="13"/>
      <c r="E3207"/>
      <c r="L3207" s="1"/>
      <c r="M3207" s="1"/>
    </row>
    <row r="3208" spans="1:13">
      <c r="A3208" s="12"/>
      <c r="B3208" s="13"/>
      <c r="E3208"/>
      <c r="L3208" s="1"/>
      <c r="M3208" s="1"/>
    </row>
    <row r="3209" spans="1:13">
      <c r="A3209" s="12"/>
      <c r="B3209" s="13"/>
      <c r="E3209"/>
      <c r="L3209" s="1"/>
      <c r="M3209" s="1"/>
    </row>
    <row r="3210" spans="1:13">
      <c r="A3210" s="12"/>
      <c r="B3210" s="13"/>
      <c r="E3210"/>
      <c r="L3210" s="1"/>
      <c r="M3210" s="1"/>
    </row>
    <row r="3211" spans="1:13">
      <c r="A3211" s="12"/>
      <c r="B3211" s="13"/>
      <c r="E3211"/>
      <c r="L3211" s="1"/>
      <c r="M3211" s="1"/>
    </row>
    <row r="3212" spans="1:13">
      <c r="A3212" s="12"/>
      <c r="B3212" s="13"/>
      <c r="E3212"/>
      <c r="L3212" s="1"/>
      <c r="M3212" s="1"/>
    </row>
    <row r="3213" spans="1:13">
      <c r="A3213" s="12"/>
      <c r="B3213" s="13"/>
      <c r="E3213"/>
      <c r="L3213" s="1"/>
      <c r="M3213" s="1"/>
    </row>
    <row r="3214" spans="1:13">
      <c r="A3214" s="12"/>
      <c r="B3214" s="13"/>
      <c r="E3214"/>
      <c r="L3214" s="1"/>
      <c r="M3214" s="1"/>
    </row>
    <row r="3215" spans="1:13">
      <c r="A3215" s="12"/>
      <c r="B3215" s="13"/>
      <c r="E3215"/>
      <c r="L3215" s="1"/>
      <c r="M3215" s="1"/>
    </row>
    <row r="3216" spans="1:13">
      <c r="A3216" s="12"/>
      <c r="B3216" s="13"/>
      <c r="E3216"/>
      <c r="L3216" s="1"/>
      <c r="M3216" s="1"/>
    </row>
    <row r="3217" spans="1:13">
      <c r="A3217" s="12"/>
      <c r="B3217" s="13"/>
      <c r="E3217"/>
      <c r="L3217" s="1"/>
      <c r="M3217" s="1"/>
    </row>
    <row r="3218" spans="1:13">
      <c r="A3218" s="12"/>
      <c r="B3218" s="13"/>
      <c r="E3218"/>
      <c r="L3218" s="1"/>
      <c r="M3218" s="1"/>
    </row>
    <row r="3219" spans="1:13">
      <c r="A3219" s="12"/>
      <c r="B3219" s="13"/>
      <c r="E3219"/>
      <c r="L3219" s="1"/>
      <c r="M3219" s="1"/>
    </row>
    <row r="3220" spans="1:13">
      <c r="A3220" s="12"/>
      <c r="B3220" s="13"/>
      <c r="E3220"/>
      <c r="L3220" s="1"/>
      <c r="M3220" s="1"/>
    </row>
    <row r="3221" spans="1:13">
      <c r="A3221" s="12"/>
      <c r="B3221" s="13"/>
      <c r="E3221"/>
      <c r="L3221" s="1"/>
      <c r="M3221" s="1"/>
    </row>
    <row r="3222" spans="1:13">
      <c r="A3222" s="12"/>
      <c r="B3222" s="13"/>
      <c r="E3222"/>
      <c r="L3222" s="1"/>
      <c r="M3222" s="1"/>
    </row>
    <row r="3223" spans="1:13">
      <c r="A3223" s="12"/>
      <c r="B3223" s="13"/>
      <c r="E3223"/>
      <c r="L3223" s="1"/>
      <c r="M3223" s="1"/>
    </row>
    <row r="3224" spans="1:13">
      <c r="A3224" s="12"/>
      <c r="B3224" s="13"/>
      <c r="E3224"/>
      <c r="L3224" s="1"/>
      <c r="M3224" s="1"/>
    </row>
    <row r="3225" spans="1:13">
      <c r="A3225" s="12"/>
      <c r="B3225" s="13"/>
      <c r="E3225"/>
      <c r="L3225" s="1"/>
      <c r="M3225" s="1"/>
    </row>
    <row r="3226" spans="1:13">
      <c r="A3226" s="12"/>
      <c r="B3226" s="13"/>
      <c r="E3226"/>
      <c r="L3226" s="1"/>
      <c r="M3226" s="1"/>
    </row>
    <row r="3227" spans="1:13">
      <c r="A3227" s="12"/>
      <c r="B3227" s="13"/>
      <c r="E3227"/>
      <c r="L3227" s="1"/>
      <c r="M3227" s="1"/>
    </row>
    <row r="3228" spans="1:13">
      <c r="A3228" s="12"/>
      <c r="B3228" s="13"/>
      <c r="E3228"/>
      <c r="L3228" s="1"/>
      <c r="M3228" s="1"/>
    </row>
    <row r="3229" spans="1:13">
      <c r="A3229" s="12"/>
      <c r="B3229" s="13"/>
      <c r="E3229"/>
      <c r="L3229" s="1"/>
      <c r="M3229" s="1"/>
    </row>
    <row r="3230" spans="1:13">
      <c r="A3230" s="12"/>
      <c r="B3230" s="13"/>
      <c r="E3230"/>
      <c r="L3230" s="1"/>
      <c r="M3230" s="1"/>
    </row>
    <row r="3231" spans="1:13">
      <c r="A3231" s="12"/>
      <c r="B3231" s="13"/>
      <c r="E3231"/>
      <c r="L3231" s="1"/>
      <c r="M3231" s="1"/>
    </row>
    <row r="3232" spans="1:13">
      <c r="A3232" s="12"/>
      <c r="B3232" s="13"/>
      <c r="E3232"/>
      <c r="L3232" s="1"/>
      <c r="M3232" s="1"/>
    </row>
    <row r="3233" spans="1:13">
      <c r="A3233" s="12"/>
      <c r="B3233" s="13"/>
      <c r="E3233"/>
      <c r="L3233" s="1"/>
      <c r="M3233" s="1"/>
    </row>
    <row r="3234" spans="1:13">
      <c r="A3234" s="12"/>
      <c r="B3234" s="13"/>
      <c r="E3234"/>
      <c r="L3234" s="1"/>
      <c r="M3234" s="1"/>
    </row>
    <row r="3235" spans="1:13">
      <c r="A3235" s="12"/>
      <c r="B3235" s="13"/>
      <c r="E3235"/>
      <c r="L3235" s="1"/>
      <c r="M3235" s="1"/>
    </row>
    <row r="3236" spans="1:13">
      <c r="A3236" s="12"/>
      <c r="B3236" s="13"/>
      <c r="E3236"/>
      <c r="L3236" s="1"/>
      <c r="M3236" s="1"/>
    </row>
    <row r="3237" spans="1:13">
      <c r="A3237" s="12"/>
      <c r="B3237" s="13"/>
      <c r="E3237"/>
      <c r="L3237" s="1"/>
      <c r="M3237" s="1"/>
    </row>
    <row r="3238" spans="1:13">
      <c r="A3238" s="12"/>
      <c r="B3238" s="13"/>
      <c r="E3238"/>
      <c r="L3238" s="1"/>
      <c r="M3238" s="1"/>
    </row>
    <row r="3239" spans="1:13">
      <c r="A3239" s="12"/>
      <c r="B3239" s="13"/>
      <c r="E3239"/>
      <c r="L3239" s="1"/>
      <c r="M3239" s="1"/>
    </row>
    <row r="3240" spans="1:13">
      <c r="A3240" s="12"/>
      <c r="B3240" s="13"/>
      <c r="E3240"/>
      <c r="L3240" s="1"/>
      <c r="M3240" s="1"/>
    </row>
    <row r="3241" spans="1:13">
      <c r="A3241" s="12"/>
      <c r="B3241" s="13"/>
      <c r="E3241"/>
      <c r="L3241" s="1"/>
      <c r="M3241" s="1"/>
    </row>
    <row r="3242" spans="1:13">
      <c r="A3242" s="12"/>
      <c r="B3242" s="13"/>
      <c r="E3242"/>
      <c r="L3242" s="1"/>
      <c r="M3242" s="1"/>
    </row>
    <row r="3243" spans="1:13">
      <c r="A3243" s="12"/>
      <c r="B3243" s="13"/>
      <c r="E3243"/>
      <c r="L3243" s="1"/>
      <c r="M3243" s="1"/>
    </row>
    <row r="3244" spans="1:13">
      <c r="A3244" s="12"/>
      <c r="B3244" s="13"/>
      <c r="E3244"/>
      <c r="L3244" s="1"/>
      <c r="M3244" s="1"/>
    </row>
    <row r="3245" spans="1:13">
      <c r="A3245" s="12"/>
      <c r="B3245" s="13"/>
      <c r="E3245"/>
      <c r="L3245" s="1"/>
      <c r="M3245" s="1"/>
    </row>
    <row r="3246" spans="1:13">
      <c r="A3246" s="12"/>
      <c r="B3246" s="13"/>
      <c r="E3246"/>
      <c r="L3246" s="1"/>
      <c r="M3246" s="1"/>
    </row>
    <row r="3247" spans="1:13">
      <c r="A3247" s="12"/>
      <c r="B3247" s="13"/>
      <c r="E3247"/>
      <c r="L3247" s="1"/>
      <c r="M3247" s="1"/>
    </row>
    <row r="3248" spans="1:13">
      <c r="A3248" s="12"/>
      <c r="B3248" s="13"/>
      <c r="E3248"/>
      <c r="L3248" s="1"/>
      <c r="M3248" s="1"/>
    </row>
    <row r="3249" spans="1:13">
      <c r="A3249" s="12"/>
      <c r="B3249" s="13"/>
      <c r="E3249"/>
      <c r="L3249" s="1"/>
      <c r="M3249" s="1"/>
    </row>
    <row r="3250" spans="1:13">
      <c r="A3250" s="12"/>
      <c r="B3250" s="13"/>
      <c r="E3250"/>
      <c r="L3250" s="1"/>
      <c r="M3250" s="1"/>
    </row>
    <row r="3251" spans="1:13">
      <c r="A3251" s="12"/>
      <c r="B3251" s="13"/>
      <c r="E3251"/>
      <c r="L3251" s="1"/>
      <c r="M3251" s="1"/>
    </row>
    <row r="3252" spans="1:13">
      <c r="A3252" s="12"/>
      <c r="B3252" s="13"/>
      <c r="E3252"/>
      <c r="L3252" s="1"/>
      <c r="M3252" s="1"/>
    </row>
    <row r="3253" spans="1:13">
      <c r="A3253" s="12"/>
      <c r="B3253" s="13"/>
      <c r="E3253"/>
      <c r="L3253" s="1"/>
      <c r="M3253" s="1"/>
    </row>
    <row r="3254" spans="1:13">
      <c r="A3254" s="12"/>
      <c r="B3254" s="13"/>
      <c r="E3254"/>
      <c r="L3254" s="1"/>
      <c r="M3254" s="1"/>
    </row>
    <row r="3255" spans="1:13">
      <c r="A3255" s="12"/>
      <c r="B3255" s="13"/>
      <c r="E3255"/>
      <c r="L3255" s="1"/>
      <c r="M3255" s="1"/>
    </row>
    <row r="3256" spans="1:13">
      <c r="A3256" s="12"/>
      <c r="B3256" s="13"/>
      <c r="E3256"/>
      <c r="L3256" s="1"/>
      <c r="M3256" s="1"/>
    </row>
    <row r="3257" spans="1:13">
      <c r="A3257" s="12"/>
      <c r="B3257" s="13"/>
      <c r="E3257"/>
      <c r="L3257" s="1"/>
      <c r="M3257" s="1"/>
    </row>
    <row r="3258" spans="1:13">
      <c r="A3258" s="12"/>
      <c r="B3258" s="13"/>
      <c r="E3258"/>
      <c r="L3258" s="1"/>
      <c r="M3258" s="1"/>
    </row>
    <row r="3259" spans="1:13">
      <c r="A3259" s="12"/>
      <c r="B3259" s="13"/>
      <c r="E3259"/>
      <c r="L3259" s="1"/>
      <c r="M3259" s="1"/>
    </row>
    <row r="3260" spans="1:13">
      <c r="A3260" s="12"/>
      <c r="B3260" s="13"/>
      <c r="E3260"/>
      <c r="L3260" s="1"/>
      <c r="M3260" s="1"/>
    </row>
    <row r="3261" spans="1:13">
      <c r="A3261" s="12"/>
      <c r="B3261" s="13"/>
      <c r="E3261"/>
      <c r="L3261" s="1"/>
      <c r="M3261" s="1"/>
    </row>
    <row r="3262" spans="1:13">
      <c r="A3262" s="12"/>
      <c r="B3262" s="13"/>
      <c r="E3262"/>
      <c r="L3262" s="1"/>
      <c r="M3262" s="1"/>
    </row>
    <row r="3263" spans="1:13">
      <c r="A3263" s="12"/>
      <c r="B3263" s="13"/>
      <c r="E3263"/>
      <c r="L3263" s="1"/>
      <c r="M3263" s="1"/>
    </row>
    <row r="3264" spans="1:13">
      <c r="A3264" s="12"/>
      <c r="B3264" s="13"/>
      <c r="E3264"/>
      <c r="L3264" s="1"/>
      <c r="M3264" s="1"/>
    </row>
    <row r="3265" spans="1:13">
      <c r="A3265" s="12"/>
      <c r="B3265" s="13"/>
      <c r="E3265"/>
      <c r="L3265" s="1"/>
      <c r="M3265" s="1"/>
    </row>
    <row r="3266" spans="1:13">
      <c r="A3266" s="12"/>
      <c r="B3266" s="13"/>
      <c r="E3266"/>
      <c r="L3266" s="1"/>
      <c r="M3266" s="1"/>
    </row>
    <row r="3267" spans="1:13">
      <c r="A3267" s="12"/>
      <c r="B3267" s="13"/>
      <c r="E3267"/>
      <c r="L3267" s="1"/>
      <c r="M3267" s="1"/>
    </row>
    <row r="3268" spans="1:13">
      <c r="A3268" s="12"/>
      <c r="B3268" s="13"/>
      <c r="E3268"/>
      <c r="L3268" s="1"/>
      <c r="M3268" s="1"/>
    </row>
    <row r="3269" spans="1:13">
      <c r="A3269" s="12"/>
      <c r="B3269" s="13"/>
      <c r="E3269"/>
      <c r="L3269" s="1"/>
      <c r="M3269" s="1"/>
    </row>
    <row r="3270" spans="1:13">
      <c r="A3270" s="12"/>
      <c r="B3270" s="13"/>
      <c r="E3270"/>
      <c r="L3270" s="1"/>
      <c r="M3270" s="1"/>
    </row>
    <row r="3271" spans="1:13">
      <c r="A3271" s="12"/>
      <c r="B3271" s="13"/>
      <c r="E3271"/>
      <c r="L3271" s="1"/>
      <c r="M3271" s="1"/>
    </row>
    <row r="3272" spans="1:13">
      <c r="A3272" s="12"/>
      <c r="B3272" s="13"/>
      <c r="E3272"/>
      <c r="L3272" s="1"/>
      <c r="M3272" s="1"/>
    </row>
    <row r="3273" spans="1:13">
      <c r="A3273" s="12"/>
      <c r="B3273" s="13"/>
      <c r="E3273"/>
      <c r="L3273" s="1"/>
      <c r="M3273" s="1"/>
    </row>
    <row r="3274" spans="1:13">
      <c r="A3274" s="12"/>
      <c r="B3274" s="13"/>
      <c r="E3274"/>
      <c r="L3274" s="1"/>
      <c r="M3274" s="1"/>
    </row>
    <row r="3275" spans="1:13">
      <c r="A3275" s="12"/>
      <c r="B3275" s="13"/>
      <c r="E3275"/>
      <c r="L3275" s="1"/>
      <c r="M3275" s="1"/>
    </row>
    <row r="3276" spans="1:13">
      <c r="A3276" s="12"/>
      <c r="B3276" s="13"/>
      <c r="E3276"/>
      <c r="L3276" s="1"/>
      <c r="M3276" s="1"/>
    </row>
    <row r="3277" spans="1:13">
      <c r="A3277" s="12"/>
      <c r="B3277" s="13"/>
      <c r="E3277"/>
      <c r="L3277" s="1"/>
      <c r="M3277" s="1"/>
    </row>
    <row r="3278" spans="1:13">
      <c r="A3278" s="12"/>
      <c r="B3278" s="13"/>
      <c r="E3278"/>
      <c r="L3278" s="1"/>
      <c r="M3278" s="1"/>
    </row>
    <row r="3279" spans="1:13">
      <c r="A3279" s="12"/>
      <c r="B3279" s="13"/>
      <c r="E3279"/>
      <c r="L3279" s="1"/>
      <c r="M3279" s="1"/>
    </row>
    <row r="3280" spans="1:13">
      <c r="A3280" s="12"/>
      <c r="B3280" s="13"/>
      <c r="E3280"/>
      <c r="L3280" s="1"/>
      <c r="M3280" s="1"/>
    </row>
    <row r="3281" spans="1:13">
      <c r="A3281" s="12"/>
      <c r="B3281" s="13"/>
      <c r="E3281"/>
      <c r="L3281" s="1"/>
      <c r="M3281" s="1"/>
    </row>
    <row r="3282" spans="1:13">
      <c r="A3282" s="12"/>
      <c r="B3282" s="13"/>
      <c r="E3282"/>
      <c r="L3282" s="1"/>
      <c r="M3282" s="1"/>
    </row>
    <row r="3283" spans="1:13">
      <c r="A3283" s="12"/>
      <c r="B3283" s="13"/>
      <c r="E3283"/>
      <c r="L3283" s="1"/>
      <c r="M3283" s="1"/>
    </row>
    <row r="3284" spans="1:13">
      <c r="A3284" s="12"/>
      <c r="B3284" s="13"/>
      <c r="E3284"/>
      <c r="L3284" s="1"/>
      <c r="M3284" s="1"/>
    </row>
    <row r="3285" spans="1:13">
      <c r="A3285" s="12"/>
      <c r="B3285" s="13"/>
      <c r="E3285"/>
      <c r="L3285" s="1"/>
      <c r="M3285" s="1"/>
    </row>
    <row r="3286" spans="1:13">
      <c r="A3286" s="12"/>
      <c r="B3286" s="13"/>
      <c r="E3286"/>
      <c r="L3286" s="1"/>
      <c r="M3286" s="1"/>
    </row>
    <row r="3287" spans="1:13">
      <c r="A3287" s="12"/>
      <c r="B3287" s="13"/>
      <c r="E3287"/>
      <c r="L3287" s="1"/>
      <c r="M3287" s="1"/>
    </row>
    <row r="3288" spans="1:13">
      <c r="A3288" s="12"/>
      <c r="B3288" s="13"/>
      <c r="E3288"/>
      <c r="L3288" s="1"/>
      <c r="M3288" s="1"/>
    </row>
    <row r="3289" spans="1:13">
      <c r="A3289" s="12"/>
      <c r="B3289" s="13"/>
      <c r="E3289"/>
      <c r="L3289" s="1"/>
      <c r="M3289" s="1"/>
    </row>
    <row r="3290" spans="1:13">
      <c r="A3290" s="12"/>
      <c r="B3290" s="13"/>
      <c r="E3290"/>
      <c r="L3290" s="1"/>
      <c r="M3290" s="1"/>
    </row>
    <row r="3291" spans="1:13">
      <c r="A3291" s="12"/>
      <c r="B3291" s="13"/>
      <c r="E3291"/>
      <c r="L3291" s="1"/>
      <c r="M3291" s="1"/>
    </row>
    <row r="3292" spans="1:13">
      <c r="A3292" s="12"/>
      <c r="B3292" s="13"/>
      <c r="E3292"/>
      <c r="L3292" s="1"/>
      <c r="M3292" s="1"/>
    </row>
    <row r="3293" spans="1:13">
      <c r="A3293" s="12"/>
      <c r="B3293" s="13"/>
      <c r="E3293"/>
      <c r="L3293" s="1"/>
      <c r="M3293" s="1"/>
    </row>
    <row r="3294" spans="1:13">
      <c r="A3294" s="12"/>
      <c r="B3294" s="13"/>
      <c r="E3294"/>
      <c r="L3294" s="1"/>
      <c r="M3294" s="1"/>
    </row>
    <row r="3295" spans="1:13">
      <c r="A3295" s="12"/>
      <c r="B3295" s="13"/>
      <c r="E3295"/>
      <c r="L3295" s="1"/>
      <c r="M3295" s="1"/>
    </row>
    <row r="3296" spans="1:13">
      <c r="A3296" s="12"/>
      <c r="B3296" s="13"/>
      <c r="E3296"/>
      <c r="L3296" s="1"/>
      <c r="M3296" s="1"/>
    </row>
    <row r="3297" spans="1:13">
      <c r="A3297" s="12"/>
      <c r="B3297" s="13"/>
      <c r="E3297"/>
      <c r="L3297" s="1"/>
      <c r="M3297" s="1"/>
    </row>
    <row r="3298" spans="1:13">
      <c r="A3298" s="12"/>
      <c r="B3298" s="13"/>
      <c r="E3298"/>
      <c r="L3298" s="1"/>
      <c r="M3298" s="1"/>
    </row>
    <row r="3299" spans="1:13">
      <c r="A3299" s="12"/>
      <c r="B3299" s="13"/>
      <c r="E3299"/>
      <c r="L3299" s="1"/>
      <c r="M3299" s="1"/>
    </row>
    <row r="3300" spans="1:13">
      <c r="A3300" s="12"/>
      <c r="B3300" s="13"/>
      <c r="E3300"/>
      <c r="L3300" s="1"/>
      <c r="M3300" s="1"/>
    </row>
    <row r="3301" spans="1:13">
      <c r="A3301" s="12"/>
      <c r="B3301" s="13"/>
      <c r="E3301"/>
      <c r="L3301" s="1"/>
      <c r="M3301" s="1"/>
    </row>
    <row r="3302" spans="1:13">
      <c r="A3302" s="12"/>
      <c r="B3302" s="13"/>
      <c r="E3302"/>
      <c r="L3302" s="1"/>
      <c r="M3302" s="1"/>
    </row>
    <row r="3303" spans="1:13">
      <c r="A3303" s="12"/>
      <c r="B3303" s="13"/>
      <c r="E3303"/>
      <c r="L3303" s="1"/>
      <c r="M3303" s="1"/>
    </row>
    <row r="3304" spans="1:13">
      <c r="A3304" s="12"/>
      <c r="B3304" s="13"/>
      <c r="E3304"/>
      <c r="L3304" s="1"/>
      <c r="M3304" s="1"/>
    </row>
    <row r="3305" spans="1:13">
      <c r="A3305" s="12"/>
      <c r="B3305" s="13"/>
      <c r="E3305"/>
      <c r="L3305" s="1"/>
      <c r="M3305" s="1"/>
    </row>
    <row r="3306" spans="1:13">
      <c r="A3306" s="12"/>
      <c r="B3306" s="13"/>
      <c r="E3306"/>
      <c r="L3306" s="1"/>
      <c r="M3306" s="1"/>
    </row>
    <row r="3307" spans="1:13">
      <c r="A3307" s="12"/>
      <c r="B3307" s="13"/>
      <c r="E3307"/>
      <c r="L3307" s="1"/>
      <c r="M3307" s="1"/>
    </row>
    <row r="3308" spans="1:13">
      <c r="A3308" s="12"/>
      <c r="B3308" s="13"/>
      <c r="E3308"/>
      <c r="L3308" s="1"/>
      <c r="M3308" s="1"/>
    </row>
    <row r="3309" spans="1:13">
      <c r="A3309" s="12"/>
      <c r="B3309" s="13"/>
      <c r="E3309"/>
      <c r="L3309" s="1"/>
      <c r="M3309" s="1"/>
    </row>
    <row r="3310" spans="1:13">
      <c r="A3310" s="12"/>
      <c r="B3310" s="13"/>
      <c r="E3310"/>
      <c r="L3310" s="1"/>
      <c r="M3310" s="1"/>
    </row>
    <row r="3311" spans="1:13">
      <c r="A3311" s="12"/>
      <c r="B3311" s="13"/>
      <c r="E3311"/>
      <c r="L3311" s="1"/>
      <c r="M3311" s="1"/>
    </row>
    <row r="3312" spans="1:13">
      <c r="A3312" s="12"/>
      <c r="B3312" s="13"/>
      <c r="E3312"/>
      <c r="L3312" s="1"/>
      <c r="M3312" s="1"/>
    </row>
    <row r="3313" spans="1:13">
      <c r="A3313" s="12"/>
      <c r="B3313" s="13"/>
      <c r="E3313"/>
      <c r="L3313" s="1"/>
      <c r="M3313" s="1"/>
    </row>
    <row r="3314" spans="1:13">
      <c r="A3314" s="12"/>
      <c r="B3314" s="13"/>
      <c r="E3314"/>
      <c r="L3314" s="1"/>
      <c r="M3314" s="1"/>
    </row>
    <row r="3315" spans="1:13">
      <c r="A3315" s="12"/>
      <c r="B3315" s="13"/>
      <c r="E3315"/>
      <c r="L3315" s="1"/>
      <c r="M3315" s="1"/>
    </row>
    <row r="3316" spans="1:13">
      <c r="A3316" s="12"/>
      <c r="B3316" s="13"/>
      <c r="E3316"/>
      <c r="L3316" s="1"/>
      <c r="M3316" s="1"/>
    </row>
    <row r="3317" spans="1:13">
      <c r="A3317" s="12"/>
      <c r="B3317" s="13"/>
      <c r="E3317"/>
      <c r="L3317" s="1"/>
      <c r="M3317" s="1"/>
    </row>
    <row r="3318" spans="1:13">
      <c r="A3318" s="12"/>
      <c r="B3318" s="13"/>
      <c r="E3318"/>
      <c r="L3318" s="1"/>
      <c r="M3318" s="1"/>
    </row>
    <row r="3319" spans="1:13">
      <c r="A3319" s="12"/>
      <c r="B3319" s="13"/>
      <c r="E3319"/>
      <c r="L3319" s="1"/>
      <c r="M3319" s="1"/>
    </row>
    <row r="3320" spans="1:13">
      <c r="A3320" s="12"/>
      <c r="B3320" s="13"/>
      <c r="E3320"/>
      <c r="L3320" s="1"/>
      <c r="M3320" s="1"/>
    </row>
    <row r="3321" spans="1:13">
      <c r="A3321" s="12"/>
      <c r="B3321" s="13"/>
      <c r="E3321"/>
      <c r="L3321" s="1"/>
      <c r="M3321" s="1"/>
    </row>
    <row r="3322" spans="1:13">
      <c r="A3322" s="12"/>
      <c r="B3322" s="13"/>
      <c r="E3322"/>
      <c r="L3322" s="1"/>
      <c r="M3322" s="1"/>
    </row>
    <row r="3323" spans="1:13">
      <c r="A3323" s="12"/>
      <c r="B3323" s="13"/>
      <c r="E3323"/>
      <c r="L3323" s="1"/>
      <c r="M3323" s="1"/>
    </row>
    <row r="3324" spans="1:13">
      <c r="A3324" s="12"/>
      <c r="B3324" s="13"/>
      <c r="E3324"/>
      <c r="L3324" s="1"/>
      <c r="M3324" s="1"/>
    </row>
    <row r="3325" spans="1:13">
      <c r="A3325" s="12"/>
      <c r="B3325" s="13"/>
      <c r="E3325"/>
      <c r="L3325" s="1"/>
      <c r="M3325" s="1"/>
    </row>
    <row r="3326" spans="1:13">
      <c r="A3326" s="12"/>
      <c r="B3326" s="13"/>
      <c r="E3326"/>
      <c r="L3326" s="1"/>
      <c r="M3326" s="1"/>
    </row>
    <row r="3327" spans="1:13">
      <c r="A3327" s="12"/>
      <c r="B3327" s="13"/>
      <c r="E3327"/>
      <c r="L3327" s="1"/>
      <c r="M3327" s="1"/>
    </row>
    <row r="3328" spans="1:13">
      <c r="A3328" s="12"/>
      <c r="B3328" s="13"/>
      <c r="E3328"/>
      <c r="L3328" s="1"/>
      <c r="M3328" s="1"/>
    </row>
    <row r="3329" spans="1:13">
      <c r="A3329" s="12"/>
      <c r="B3329" s="13"/>
      <c r="E3329"/>
      <c r="L3329" s="1"/>
      <c r="M3329" s="1"/>
    </row>
    <row r="3330" spans="1:13">
      <c r="A3330" s="12"/>
      <c r="B3330" s="13"/>
      <c r="E3330"/>
      <c r="L3330" s="1"/>
      <c r="M3330" s="1"/>
    </row>
    <row r="3331" spans="1:13">
      <c r="A3331" s="12"/>
      <c r="B3331" s="13"/>
      <c r="E3331"/>
      <c r="L3331" s="1"/>
      <c r="M3331" s="1"/>
    </row>
    <row r="3332" spans="1:13">
      <c r="A3332" s="12"/>
      <c r="B3332" s="13"/>
      <c r="E3332"/>
      <c r="L3332" s="1"/>
      <c r="M3332" s="1"/>
    </row>
    <row r="3333" spans="1:13">
      <c r="A3333" s="12"/>
      <c r="B3333" s="13"/>
      <c r="E3333"/>
      <c r="L3333" s="1"/>
      <c r="M3333" s="1"/>
    </row>
    <row r="3334" spans="1:13">
      <c r="A3334" s="12"/>
      <c r="B3334" s="13"/>
      <c r="E3334"/>
      <c r="L3334" s="1"/>
      <c r="M3334" s="1"/>
    </row>
    <row r="3335" spans="1:13">
      <c r="A3335" s="12"/>
      <c r="B3335" s="13"/>
      <c r="E3335"/>
      <c r="L3335" s="1"/>
      <c r="M3335" s="1"/>
    </row>
    <row r="3336" spans="1:13">
      <c r="A3336" s="12"/>
      <c r="B3336" s="13"/>
      <c r="E3336"/>
      <c r="L3336" s="1"/>
      <c r="M3336" s="1"/>
    </row>
    <row r="3337" spans="1:13">
      <c r="A3337" s="12"/>
      <c r="B3337" s="13"/>
      <c r="E3337"/>
      <c r="L3337" s="1"/>
      <c r="M3337" s="1"/>
    </row>
    <row r="3338" spans="1:13">
      <c r="A3338" s="12"/>
      <c r="B3338" s="13"/>
      <c r="E3338"/>
      <c r="L3338" s="1"/>
      <c r="M3338" s="1"/>
    </row>
    <row r="3339" spans="1:13">
      <c r="A3339" s="12"/>
      <c r="B3339" s="13"/>
      <c r="E3339"/>
      <c r="L3339" s="1"/>
      <c r="M3339" s="1"/>
    </row>
    <row r="3340" spans="1:13">
      <c r="A3340" s="12"/>
      <c r="B3340" s="13"/>
      <c r="E3340"/>
      <c r="L3340" s="1"/>
      <c r="M3340" s="1"/>
    </row>
    <row r="3341" spans="1:13">
      <c r="A3341" s="12"/>
      <c r="B3341" s="13"/>
      <c r="E3341"/>
      <c r="L3341" s="1"/>
      <c r="M3341" s="1"/>
    </row>
    <row r="3342" spans="1:13">
      <c r="A3342" s="12"/>
      <c r="B3342" s="13"/>
      <c r="E3342"/>
      <c r="L3342" s="1"/>
      <c r="M3342" s="1"/>
    </row>
    <row r="3343" spans="1:13">
      <c r="A3343" s="12"/>
      <c r="B3343" s="13"/>
      <c r="E3343"/>
      <c r="L3343" s="1"/>
      <c r="M3343" s="1"/>
    </row>
    <row r="3344" spans="1:13">
      <c r="A3344" s="12"/>
      <c r="B3344" s="13"/>
      <c r="E3344"/>
      <c r="L3344" s="1"/>
      <c r="M3344" s="1"/>
    </row>
    <row r="3345" spans="1:13">
      <c r="A3345" s="12"/>
      <c r="B3345" s="13"/>
      <c r="E3345"/>
      <c r="L3345" s="1"/>
      <c r="M3345" s="1"/>
    </row>
    <row r="3346" spans="1:13">
      <c r="A3346" s="12"/>
      <c r="B3346" s="13"/>
      <c r="E3346"/>
      <c r="L3346" s="1"/>
      <c r="M3346" s="1"/>
    </row>
    <row r="3347" spans="1:13">
      <c r="A3347" s="12"/>
      <c r="B3347" s="13"/>
      <c r="E3347"/>
      <c r="L3347" s="1"/>
      <c r="M3347" s="1"/>
    </row>
    <row r="3348" spans="1:13">
      <c r="A3348" s="12"/>
      <c r="B3348" s="13"/>
      <c r="E3348"/>
      <c r="L3348" s="1"/>
      <c r="M3348" s="1"/>
    </row>
    <row r="3349" spans="1:13">
      <c r="A3349" s="12"/>
      <c r="B3349" s="13"/>
      <c r="E3349"/>
      <c r="L3349" s="1"/>
      <c r="M3349" s="1"/>
    </row>
    <row r="3350" spans="1:13">
      <c r="A3350" s="12"/>
      <c r="B3350" s="13"/>
      <c r="E3350"/>
      <c r="L3350" s="1"/>
      <c r="M3350" s="1"/>
    </row>
    <row r="3351" spans="1:13">
      <c r="A3351" s="12"/>
      <c r="B3351" s="13"/>
      <c r="E3351"/>
      <c r="L3351" s="1"/>
      <c r="M3351" s="1"/>
    </row>
    <row r="3352" spans="1:13">
      <c r="A3352" s="12"/>
      <c r="B3352" s="13"/>
      <c r="E3352"/>
      <c r="L3352" s="1"/>
      <c r="M3352" s="1"/>
    </row>
    <row r="3353" spans="1:13">
      <c r="A3353" s="12"/>
      <c r="B3353" s="13"/>
      <c r="E3353"/>
      <c r="L3353" s="1"/>
      <c r="M3353" s="1"/>
    </row>
    <row r="3354" spans="1:13">
      <c r="A3354" s="12"/>
      <c r="B3354" s="13"/>
      <c r="E3354"/>
      <c r="L3354" s="1"/>
      <c r="M3354" s="1"/>
    </row>
    <row r="3355" spans="1:13">
      <c r="A3355" s="12"/>
      <c r="B3355" s="13"/>
      <c r="E3355"/>
      <c r="L3355" s="1"/>
      <c r="M3355" s="1"/>
    </row>
    <row r="3356" spans="1:13">
      <c r="A3356" s="12"/>
      <c r="B3356" s="13"/>
      <c r="E3356"/>
      <c r="L3356" s="1"/>
      <c r="M3356" s="1"/>
    </row>
    <row r="3357" spans="1:13">
      <c r="A3357" s="12"/>
      <c r="B3357" s="13"/>
      <c r="E3357"/>
      <c r="L3357" s="1"/>
      <c r="M3357" s="1"/>
    </row>
    <row r="3358" spans="1:13">
      <c r="A3358" s="12"/>
      <c r="B3358" s="13"/>
      <c r="E3358"/>
      <c r="L3358" s="1"/>
      <c r="M3358" s="1"/>
    </row>
    <row r="3359" spans="1:13">
      <c r="A3359" s="12"/>
      <c r="B3359" s="13"/>
      <c r="E3359"/>
      <c r="L3359" s="1"/>
      <c r="M3359" s="1"/>
    </row>
    <row r="3360" spans="1:13">
      <c r="A3360" s="12"/>
      <c r="B3360" s="13"/>
      <c r="E3360"/>
      <c r="L3360" s="1"/>
      <c r="M3360" s="1"/>
    </row>
    <row r="3361" spans="1:13">
      <c r="A3361" s="12"/>
      <c r="B3361" s="13"/>
      <c r="E3361"/>
      <c r="L3361" s="1"/>
      <c r="M3361" s="1"/>
    </row>
    <row r="3362" spans="1:13">
      <c r="A3362" s="12"/>
      <c r="B3362" s="13"/>
      <c r="E3362"/>
      <c r="L3362" s="1"/>
      <c r="M3362" s="1"/>
    </row>
    <row r="3363" spans="1:13">
      <c r="A3363" s="12"/>
      <c r="B3363" s="13"/>
      <c r="E3363"/>
      <c r="L3363" s="1"/>
      <c r="M3363" s="1"/>
    </row>
    <row r="3364" spans="1:13">
      <c r="A3364" s="12"/>
      <c r="B3364" s="13"/>
      <c r="E3364"/>
      <c r="L3364" s="1"/>
      <c r="M3364" s="1"/>
    </row>
    <row r="3365" spans="1:13">
      <c r="A3365" s="12"/>
      <c r="B3365" s="13"/>
      <c r="E3365"/>
      <c r="L3365" s="1"/>
      <c r="M3365" s="1"/>
    </row>
    <row r="3366" spans="1:13">
      <c r="A3366" s="12"/>
      <c r="B3366" s="13"/>
      <c r="E3366"/>
      <c r="L3366" s="1"/>
      <c r="M3366" s="1"/>
    </row>
    <row r="3367" spans="1:13">
      <c r="A3367" s="12"/>
      <c r="B3367" s="13"/>
      <c r="E3367"/>
      <c r="L3367" s="1"/>
      <c r="M3367" s="1"/>
    </row>
    <row r="3368" spans="1:13">
      <c r="A3368" s="12"/>
      <c r="B3368" s="13"/>
      <c r="E3368"/>
      <c r="L3368" s="1"/>
      <c r="M3368" s="1"/>
    </row>
    <row r="3369" spans="1:13">
      <c r="A3369" s="12"/>
      <c r="B3369" s="13"/>
      <c r="E3369"/>
      <c r="L3369" s="1"/>
      <c r="M3369" s="1"/>
    </row>
    <row r="3370" spans="1:13">
      <c r="A3370" s="12"/>
      <c r="B3370" s="13"/>
      <c r="E3370"/>
      <c r="L3370" s="1"/>
      <c r="M3370" s="1"/>
    </row>
    <row r="3371" spans="1:13">
      <c r="A3371" s="12"/>
      <c r="B3371" s="13"/>
      <c r="E3371"/>
      <c r="L3371" s="1"/>
      <c r="M3371" s="1"/>
    </row>
    <row r="3372" spans="1:13">
      <c r="A3372" s="12"/>
      <c r="B3372" s="13"/>
      <c r="E3372"/>
      <c r="L3372" s="1"/>
      <c r="M3372" s="1"/>
    </row>
    <row r="3373" spans="1:13">
      <c r="A3373" s="12"/>
      <c r="B3373" s="13"/>
      <c r="E3373"/>
      <c r="L3373" s="1"/>
      <c r="M3373" s="1"/>
    </row>
    <row r="3374" spans="1:13">
      <c r="A3374" s="12"/>
      <c r="B3374" s="13"/>
      <c r="E3374"/>
      <c r="L3374" s="1"/>
      <c r="M3374" s="1"/>
    </row>
    <row r="3375" spans="1:13">
      <c r="A3375" s="12"/>
      <c r="B3375" s="13"/>
      <c r="E3375"/>
      <c r="L3375" s="1"/>
      <c r="M3375" s="1"/>
    </row>
    <row r="3376" spans="1:13">
      <c r="A3376" s="12"/>
      <c r="B3376" s="13"/>
      <c r="E3376"/>
      <c r="L3376" s="1"/>
      <c r="M3376" s="1"/>
    </row>
    <row r="3377" spans="1:13">
      <c r="A3377" s="12"/>
      <c r="B3377" s="13"/>
      <c r="E3377"/>
      <c r="L3377" s="1"/>
      <c r="M3377" s="1"/>
    </row>
    <row r="3378" spans="1:13">
      <c r="A3378" s="12"/>
      <c r="B3378" s="13"/>
      <c r="E3378"/>
      <c r="L3378" s="1"/>
      <c r="M3378" s="1"/>
    </row>
    <row r="3379" spans="1:13">
      <c r="A3379" s="12"/>
      <c r="B3379" s="13"/>
      <c r="E3379"/>
      <c r="L3379" s="1"/>
      <c r="M3379" s="1"/>
    </row>
    <row r="3380" spans="1:13">
      <c r="A3380" s="12"/>
      <c r="B3380" s="13"/>
      <c r="E3380"/>
      <c r="L3380" s="1"/>
      <c r="M3380" s="1"/>
    </row>
    <row r="3381" spans="1:13">
      <c r="A3381" s="12"/>
      <c r="B3381" s="13"/>
      <c r="E3381"/>
      <c r="L3381" s="1"/>
      <c r="M3381" s="1"/>
    </row>
    <row r="3382" spans="1:13">
      <c r="A3382" s="12"/>
      <c r="B3382" s="13"/>
      <c r="E3382"/>
      <c r="L3382" s="1"/>
      <c r="M3382" s="1"/>
    </row>
    <row r="3383" spans="1:13">
      <c r="A3383" s="12"/>
      <c r="B3383" s="13"/>
      <c r="E3383"/>
      <c r="L3383" s="1"/>
      <c r="M3383" s="1"/>
    </row>
    <row r="3384" spans="1:13">
      <c r="A3384" s="12"/>
      <c r="B3384" s="13"/>
      <c r="E3384"/>
      <c r="L3384" s="1"/>
      <c r="M3384" s="1"/>
    </row>
    <row r="3385" spans="1:13">
      <c r="A3385" s="12"/>
      <c r="B3385" s="13"/>
      <c r="E3385"/>
      <c r="L3385" s="1"/>
      <c r="M3385" s="1"/>
    </row>
    <row r="3386" spans="1:13">
      <c r="A3386" s="12"/>
      <c r="B3386" s="13"/>
      <c r="E3386"/>
      <c r="L3386" s="1"/>
      <c r="M3386" s="1"/>
    </row>
    <row r="3387" spans="1:13">
      <c r="A3387" s="12"/>
      <c r="B3387" s="13"/>
      <c r="E3387"/>
      <c r="L3387" s="1"/>
      <c r="M3387" s="1"/>
    </row>
    <row r="3388" spans="1:13">
      <c r="A3388" s="12"/>
      <c r="B3388" s="13"/>
      <c r="E3388"/>
      <c r="L3388" s="1"/>
      <c r="M3388" s="1"/>
    </row>
    <row r="3389" spans="1:13">
      <c r="A3389" s="12"/>
      <c r="B3389" s="13"/>
      <c r="E3389"/>
      <c r="L3389" s="1"/>
      <c r="M3389" s="1"/>
    </row>
    <row r="3390" spans="1:13">
      <c r="A3390" s="12"/>
      <c r="B3390" s="13"/>
      <c r="E3390"/>
      <c r="L3390" s="1"/>
      <c r="M3390" s="1"/>
    </row>
    <row r="3391" spans="1:13">
      <c r="A3391" s="12"/>
      <c r="B3391" s="13"/>
      <c r="E3391"/>
      <c r="L3391" s="1"/>
      <c r="M3391" s="1"/>
    </row>
    <row r="3392" spans="1:13">
      <c r="A3392" s="12"/>
      <c r="B3392" s="13"/>
      <c r="E3392"/>
      <c r="L3392" s="1"/>
      <c r="M3392" s="1"/>
    </row>
    <row r="3393" spans="1:13">
      <c r="A3393" s="12"/>
      <c r="B3393" s="13"/>
      <c r="E3393"/>
      <c r="L3393" s="1"/>
      <c r="M3393" s="1"/>
    </row>
    <row r="3394" spans="1:13">
      <c r="A3394" s="12"/>
      <c r="B3394" s="13"/>
      <c r="E3394"/>
      <c r="L3394" s="1"/>
      <c r="M3394" s="1"/>
    </row>
    <row r="3395" spans="1:13">
      <c r="A3395" s="12"/>
      <c r="B3395" s="13"/>
      <c r="E3395"/>
      <c r="L3395" s="1"/>
      <c r="M3395" s="1"/>
    </row>
    <row r="3396" spans="1:13">
      <c r="A3396" s="12"/>
      <c r="B3396" s="13"/>
      <c r="E3396"/>
      <c r="L3396" s="1"/>
      <c r="M3396" s="1"/>
    </row>
    <row r="3397" spans="1:13">
      <c r="A3397" s="12"/>
      <c r="B3397" s="13"/>
      <c r="E3397"/>
      <c r="L3397" s="1"/>
      <c r="M3397" s="1"/>
    </row>
    <row r="3398" spans="1:13">
      <c r="A3398" s="12"/>
      <c r="B3398" s="13"/>
      <c r="E3398"/>
      <c r="L3398" s="1"/>
      <c r="M3398" s="1"/>
    </row>
    <row r="3399" spans="1:13">
      <c r="A3399" s="12"/>
      <c r="B3399" s="13"/>
      <c r="E3399"/>
      <c r="L3399" s="1"/>
      <c r="M3399" s="1"/>
    </row>
    <row r="3400" spans="1:13">
      <c r="A3400" s="12"/>
      <c r="B3400" s="13"/>
      <c r="E3400"/>
      <c r="L3400" s="1"/>
      <c r="M3400" s="1"/>
    </row>
    <row r="3401" spans="1:13">
      <c r="A3401" s="12"/>
      <c r="B3401" s="13"/>
      <c r="E3401"/>
      <c r="L3401" s="1"/>
      <c r="M3401" s="1"/>
    </row>
    <row r="3402" spans="1:13">
      <c r="A3402" s="12"/>
      <c r="B3402" s="13"/>
      <c r="E3402"/>
      <c r="L3402" s="1"/>
      <c r="M3402" s="1"/>
    </row>
    <row r="3403" spans="1:13">
      <c r="A3403" s="12"/>
      <c r="B3403" s="13"/>
      <c r="E3403"/>
      <c r="L3403" s="1"/>
      <c r="M3403" s="1"/>
    </row>
    <row r="3404" spans="1:13">
      <c r="A3404" s="12"/>
      <c r="B3404" s="13"/>
      <c r="E3404"/>
      <c r="L3404" s="1"/>
      <c r="M3404" s="1"/>
    </row>
    <row r="3405" spans="1:13">
      <c r="A3405" s="12"/>
      <c r="B3405" s="13"/>
      <c r="E3405"/>
      <c r="L3405" s="1"/>
      <c r="M3405" s="1"/>
    </row>
    <row r="3406" spans="1:13">
      <c r="A3406" s="12"/>
      <c r="B3406" s="13"/>
      <c r="E3406"/>
      <c r="L3406" s="1"/>
      <c r="M3406" s="1"/>
    </row>
    <row r="3407" spans="1:13">
      <c r="A3407" s="12"/>
      <c r="B3407" s="13"/>
      <c r="E3407"/>
      <c r="L3407" s="1"/>
      <c r="M3407" s="1"/>
    </row>
    <row r="3408" spans="1:13">
      <c r="A3408" s="12"/>
      <c r="B3408" s="13"/>
      <c r="E3408"/>
      <c r="L3408" s="1"/>
      <c r="M3408" s="1"/>
    </row>
    <row r="3409" spans="1:13">
      <c r="A3409" s="12"/>
      <c r="B3409" s="13"/>
      <c r="E3409"/>
      <c r="L3409" s="1"/>
      <c r="M3409" s="1"/>
    </row>
    <row r="3410" spans="1:13">
      <c r="A3410" s="12"/>
      <c r="B3410" s="13"/>
      <c r="E3410"/>
      <c r="L3410" s="1"/>
      <c r="M3410" s="1"/>
    </row>
    <row r="3411" spans="1:13">
      <c r="A3411" s="12"/>
      <c r="B3411" s="13"/>
      <c r="E3411"/>
      <c r="L3411" s="1"/>
      <c r="M3411" s="1"/>
    </row>
    <row r="3412" spans="1:13">
      <c r="A3412" s="12"/>
      <c r="B3412" s="13"/>
      <c r="E3412"/>
      <c r="L3412" s="1"/>
      <c r="M3412" s="1"/>
    </row>
    <row r="3413" spans="1:13">
      <c r="A3413" s="12"/>
      <c r="B3413" s="13"/>
      <c r="E3413"/>
      <c r="L3413" s="1"/>
      <c r="M3413" s="1"/>
    </row>
    <row r="3414" spans="1:13">
      <c r="A3414" s="12"/>
      <c r="B3414" s="13"/>
      <c r="E3414"/>
      <c r="L3414" s="1"/>
      <c r="M3414" s="1"/>
    </row>
    <row r="3415" spans="1:13">
      <c r="A3415" s="12"/>
      <c r="B3415" s="13"/>
      <c r="E3415"/>
      <c r="L3415" s="1"/>
      <c r="M3415" s="1"/>
    </row>
    <row r="3416" spans="1:13">
      <c r="A3416" s="12"/>
      <c r="B3416" s="13"/>
      <c r="E3416"/>
      <c r="L3416" s="1"/>
      <c r="M3416" s="1"/>
    </row>
    <row r="3417" spans="1:13">
      <c r="A3417" s="12"/>
      <c r="B3417" s="13"/>
      <c r="E3417"/>
      <c r="L3417" s="1"/>
      <c r="M3417" s="1"/>
    </row>
    <row r="3418" spans="1:13">
      <c r="A3418" s="12"/>
      <c r="B3418" s="13"/>
      <c r="E3418"/>
      <c r="L3418" s="1"/>
      <c r="M3418" s="1"/>
    </row>
    <row r="3419" spans="1:13">
      <c r="A3419" s="12"/>
      <c r="B3419" s="13"/>
      <c r="E3419"/>
      <c r="L3419" s="1"/>
      <c r="M3419" s="1"/>
    </row>
    <row r="3420" spans="1:13">
      <c r="A3420" s="12"/>
      <c r="B3420" s="13"/>
      <c r="E3420"/>
      <c r="L3420" s="1"/>
      <c r="M3420" s="1"/>
    </row>
    <row r="3421" spans="1:13">
      <c r="A3421" s="12"/>
      <c r="B3421" s="13"/>
      <c r="E3421"/>
      <c r="L3421" s="1"/>
      <c r="M3421" s="1"/>
    </row>
    <row r="3422" spans="1:13">
      <c r="A3422" s="12"/>
      <c r="B3422" s="13"/>
      <c r="E3422"/>
      <c r="L3422" s="1"/>
      <c r="M3422" s="1"/>
    </row>
    <row r="3423" spans="1:13">
      <c r="A3423" s="12"/>
      <c r="B3423" s="13"/>
      <c r="E3423"/>
      <c r="L3423" s="1"/>
      <c r="M3423" s="1"/>
    </row>
    <row r="3424" spans="1:13">
      <c r="A3424" s="12"/>
      <c r="B3424" s="13"/>
      <c r="E3424"/>
      <c r="L3424" s="1"/>
      <c r="M3424" s="1"/>
    </row>
    <row r="3425" spans="1:13">
      <c r="A3425" s="12"/>
      <c r="B3425" s="13"/>
      <c r="E3425"/>
      <c r="L3425" s="1"/>
      <c r="M3425" s="1"/>
    </row>
    <row r="3426" spans="1:13">
      <c r="A3426" s="12"/>
      <c r="B3426" s="13"/>
      <c r="E3426"/>
      <c r="L3426" s="1"/>
      <c r="M3426" s="1"/>
    </row>
    <row r="3427" spans="1:13">
      <c r="A3427" s="12"/>
      <c r="B3427" s="13"/>
      <c r="E3427"/>
      <c r="L3427" s="1"/>
      <c r="M3427" s="1"/>
    </row>
    <row r="3428" spans="1:13">
      <c r="A3428" s="12"/>
      <c r="B3428" s="13"/>
      <c r="E3428"/>
      <c r="L3428" s="1"/>
      <c r="M3428" s="1"/>
    </row>
    <row r="3429" spans="1:13">
      <c r="A3429" s="12"/>
      <c r="B3429" s="13"/>
      <c r="E3429"/>
      <c r="L3429" s="1"/>
      <c r="M3429" s="1"/>
    </row>
    <row r="3430" spans="1:13">
      <c r="A3430" s="12"/>
      <c r="B3430" s="13"/>
      <c r="E3430"/>
      <c r="L3430" s="1"/>
      <c r="M3430" s="1"/>
    </row>
    <row r="3431" spans="1:13">
      <c r="A3431" s="12"/>
      <c r="B3431" s="13"/>
      <c r="E3431"/>
      <c r="L3431" s="1"/>
      <c r="M3431" s="1"/>
    </row>
    <row r="3432" spans="1:13">
      <c r="A3432" s="12"/>
      <c r="B3432" s="13"/>
      <c r="E3432"/>
      <c r="L3432" s="1"/>
      <c r="M3432" s="1"/>
    </row>
    <row r="3433" spans="1:13">
      <c r="A3433" s="12"/>
      <c r="B3433" s="13"/>
      <c r="E3433"/>
      <c r="L3433" s="1"/>
      <c r="M3433" s="1"/>
    </row>
    <row r="3434" spans="1:13">
      <c r="A3434" s="12"/>
      <c r="B3434" s="13"/>
      <c r="E3434"/>
      <c r="L3434" s="1"/>
      <c r="M3434" s="1"/>
    </row>
    <row r="3435" spans="1:13">
      <c r="A3435" s="12"/>
      <c r="B3435" s="13"/>
      <c r="E3435"/>
      <c r="L3435" s="1"/>
      <c r="M3435" s="1"/>
    </row>
    <row r="3436" spans="1:13">
      <c r="A3436" s="12"/>
      <c r="B3436" s="13"/>
      <c r="E3436"/>
      <c r="L3436" s="1"/>
      <c r="M3436" s="1"/>
    </row>
    <row r="3437" spans="1:13">
      <c r="A3437" s="12"/>
      <c r="B3437" s="13"/>
      <c r="E3437"/>
      <c r="L3437" s="1"/>
      <c r="M3437" s="1"/>
    </row>
    <row r="3438" spans="1:13">
      <c r="A3438" s="12"/>
      <c r="B3438" s="13"/>
      <c r="E3438"/>
      <c r="L3438" s="1"/>
      <c r="M3438" s="1"/>
    </row>
    <row r="3439" spans="1:13">
      <c r="A3439" s="12"/>
      <c r="B3439" s="13"/>
      <c r="E3439"/>
      <c r="L3439" s="1"/>
      <c r="M3439" s="1"/>
    </row>
    <row r="3440" spans="1:13">
      <c r="A3440" s="12"/>
      <c r="B3440" s="13"/>
      <c r="E3440"/>
      <c r="L3440" s="1"/>
      <c r="M3440" s="1"/>
    </row>
    <row r="3441" spans="1:13">
      <c r="A3441" s="12"/>
      <c r="B3441" s="13"/>
      <c r="E3441"/>
      <c r="L3441" s="1"/>
      <c r="M3441" s="1"/>
    </row>
    <row r="3442" spans="1:13">
      <c r="A3442" s="12"/>
      <c r="B3442" s="13"/>
      <c r="E3442"/>
      <c r="L3442" s="1"/>
      <c r="M3442" s="1"/>
    </row>
    <row r="3443" spans="1:13">
      <c r="A3443" s="12"/>
      <c r="B3443" s="13"/>
      <c r="E3443"/>
      <c r="L3443" s="1"/>
      <c r="M3443" s="1"/>
    </row>
    <row r="3444" spans="1:13">
      <c r="A3444" s="12"/>
      <c r="B3444" s="13"/>
      <c r="E3444"/>
      <c r="L3444" s="1"/>
      <c r="M3444" s="1"/>
    </row>
    <row r="3445" spans="1:13">
      <c r="A3445" s="12"/>
      <c r="B3445" s="13"/>
      <c r="E3445"/>
      <c r="L3445" s="1"/>
      <c r="M3445" s="1"/>
    </row>
    <row r="3446" spans="1:13">
      <c r="A3446" s="12"/>
      <c r="B3446" s="13"/>
      <c r="E3446"/>
      <c r="L3446" s="1"/>
      <c r="M3446" s="1"/>
    </row>
    <row r="3447" spans="1:13">
      <c r="A3447" s="12"/>
      <c r="B3447" s="13"/>
      <c r="E3447"/>
      <c r="L3447" s="1"/>
      <c r="M3447" s="1"/>
    </row>
    <row r="3448" spans="1:13">
      <c r="A3448" s="12"/>
      <c r="B3448" s="13"/>
      <c r="E3448"/>
      <c r="L3448" s="1"/>
      <c r="M3448" s="1"/>
    </row>
    <row r="3449" spans="1:13">
      <c r="A3449" s="12"/>
      <c r="B3449" s="13"/>
      <c r="E3449"/>
      <c r="L3449" s="1"/>
      <c r="M3449" s="1"/>
    </row>
    <row r="3450" spans="1:13">
      <c r="A3450" s="12"/>
      <c r="B3450" s="13"/>
      <c r="E3450"/>
      <c r="L3450" s="1"/>
      <c r="M3450" s="1"/>
    </row>
    <row r="3451" spans="1:13">
      <c r="A3451" s="12"/>
      <c r="B3451" s="13"/>
      <c r="E3451"/>
      <c r="L3451" s="1"/>
      <c r="M3451" s="1"/>
    </row>
    <row r="3452" spans="1:13">
      <c r="A3452" s="12"/>
      <c r="B3452" s="13"/>
      <c r="E3452"/>
      <c r="L3452" s="1"/>
      <c r="M3452" s="1"/>
    </row>
    <row r="3453" spans="1:13">
      <c r="A3453" s="12"/>
      <c r="B3453" s="13"/>
      <c r="E3453"/>
      <c r="L3453" s="1"/>
      <c r="M3453" s="1"/>
    </row>
    <row r="3454" spans="1:13">
      <c r="A3454" s="12"/>
      <c r="B3454" s="13"/>
      <c r="E3454"/>
      <c r="L3454" s="1"/>
      <c r="M3454" s="1"/>
    </row>
    <row r="3455" spans="1:13">
      <c r="A3455" s="12"/>
      <c r="B3455" s="13"/>
      <c r="E3455"/>
      <c r="L3455" s="1"/>
      <c r="M3455" s="1"/>
    </row>
    <row r="3456" spans="1:13">
      <c r="A3456" s="12"/>
      <c r="B3456" s="13"/>
      <c r="E3456"/>
      <c r="L3456" s="1"/>
      <c r="M3456" s="1"/>
    </row>
    <row r="3457" spans="1:13">
      <c r="A3457" s="12"/>
      <c r="B3457" s="13"/>
      <c r="E3457"/>
      <c r="L3457" s="1"/>
      <c r="M3457" s="1"/>
    </row>
    <row r="3458" spans="1:13">
      <c r="E3458"/>
    </row>
    <row r="3459" spans="1:13">
      <c r="E3459"/>
    </row>
    <row r="3460" spans="1:13">
      <c r="E3460"/>
    </row>
    <row r="3461" spans="1:13">
      <c r="E3461"/>
    </row>
    <row r="3462" spans="1:13">
      <c r="E3462"/>
    </row>
    <row r="3463" spans="1:13">
      <c r="E3463"/>
    </row>
    <row r="3464" spans="1:13">
      <c r="E3464"/>
    </row>
    <row r="3465" spans="1:13">
      <c r="E3465"/>
    </row>
    <row r="3466" spans="1:13">
      <c r="E3466"/>
    </row>
    <row r="3467" spans="1:13">
      <c r="E3467"/>
    </row>
    <row r="3468" spans="1:13">
      <c r="E3468"/>
    </row>
    <row r="3469" spans="1:13">
      <c r="E3469"/>
    </row>
    <row r="3470" spans="1:13">
      <c r="E3470"/>
    </row>
    <row r="3471" spans="1:13">
      <c r="E3471"/>
    </row>
    <row r="3472" spans="1:13">
      <c r="E3472"/>
    </row>
    <row r="3473" spans="5:5">
      <c r="E3473"/>
    </row>
    <row r="3474" spans="5:5">
      <c r="E3474"/>
    </row>
    <row r="3475" spans="5:5">
      <c r="E3475"/>
    </row>
    <row r="3476" spans="5:5">
      <c r="E3476"/>
    </row>
    <row r="3477" spans="5:5">
      <c r="E3477"/>
    </row>
    <row r="3478" spans="5:5">
      <c r="E3478"/>
    </row>
    <row r="3479" spans="5:5">
      <c r="E3479"/>
    </row>
    <row r="3480" spans="5:5">
      <c r="E3480"/>
    </row>
    <row r="3481" spans="5:5">
      <c r="E3481"/>
    </row>
    <row r="3482" spans="5:5">
      <c r="E3482"/>
    </row>
    <row r="3483" spans="5:5">
      <c r="E3483"/>
    </row>
    <row r="3484" spans="5:5">
      <c r="E3484"/>
    </row>
    <row r="3485" spans="5:5">
      <c r="E3485"/>
    </row>
    <row r="3486" spans="5:5">
      <c r="E3486"/>
    </row>
    <row r="3487" spans="5:5">
      <c r="E3487"/>
    </row>
    <row r="3488" spans="5:5">
      <c r="E3488"/>
    </row>
    <row r="3489" spans="5:5">
      <c r="E3489"/>
    </row>
    <row r="3490" spans="5:5">
      <c r="E3490"/>
    </row>
    <row r="3491" spans="5:5">
      <c r="E3491"/>
    </row>
    <row r="3492" spans="5:5">
      <c r="E3492"/>
    </row>
    <row r="3493" spans="5:5">
      <c r="E3493"/>
    </row>
    <row r="3494" spans="5:5">
      <c r="E3494"/>
    </row>
    <row r="3495" spans="5:5">
      <c r="E3495"/>
    </row>
    <row r="3496" spans="5:5">
      <c r="E3496"/>
    </row>
    <row r="3497" spans="5:5">
      <c r="E3497"/>
    </row>
    <row r="3498" spans="5:5">
      <c r="E3498"/>
    </row>
    <row r="3499" spans="5:5">
      <c r="E3499"/>
    </row>
    <row r="3500" spans="5:5">
      <c r="E3500"/>
    </row>
    <row r="3501" spans="5:5">
      <c r="E3501"/>
    </row>
    <row r="3502" spans="5:5">
      <c r="E3502"/>
    </row>
    <row r="3503" spans="5:5">
      <c r="E3503"/>
    </row>
    <row r="3504" spans="5:5">
      <c r="E3504"/>
    </row>
    <row r="3505" spans="5:5">
      <c r="E3505"/>
    </row>
    <row r="3506" spans="5:5">
      <c r="E3506"/>
    </row>
    <row r="3507" spans="5:5">
      <c r="E3507"/>
    </row>
    <row r="3508" spans="5:5">
      <c r="E3508"/>
    </row>
    <row r="3509" spans="5:5">
      <c r="E3509"/>
    </row>
    <row r="3510" spans="5:5">
      <c r="E3510"/>
    </row>
    <row r="3511" spans="5:5">
      <c r="E3511"/>
    </row>
    <row r="3512" spans="5:5">
      <c r="E3512"/>
    </row>
    <row r="3513" spans="5:5">
      <c r="E3513"/>
    </row>
    <row r="3514" spans="5:5">
      <c r="E3514"/>
    </row>
    <row r="3515" spans="5:5">
      <c r="E3515"/>
    </row>
    <row r="3516" spans="5:5">
      <c r="E3516"/>
    </row>
    <row r="3517" spans="5:5">
      <c r="E3517"/>
    </row>
    <row r="3518" spans="5:5">
      <c r="E3518"/>
    </row>
    <row r="3519" spans="5:5">
      <c r="E3519"/>
    </row>
    <row r="3520" spans="5:5">
      <c r="E3520"/>
    </row>
    <row r="3521" spans="5:5">
      <c r="E3521"/>
    </row>
    <row r="3522" spans="5:5">
      <c r="E3522"/>
    </row>
    <row r="3523" spans="5:5">
      <c r="E3523"/>
    </row>
    <row r="3524" spans="5:5">
      <c r="E3524"/>
    </row>
    <row r="3525" spans="5:5">
      <c r="E3525"/>
    </row>
    <row r="3526" spans="5:5">
      <c r="E3526"/>
    </row>
    <row r="3527" spans="5:5">
      <c r="E3527"/>
    </row>
    <row r="3528" spans="5:5">
      <c r="E3528"/>
    </row>
    <row r="3529" spans="5:5">
      <c r="E3529"/>
    </row>
    <row r="3530" spans="5:5">
      <c r="E3530"/>
    </row>
    <row r="3531" spans="5:5">
      <c r="E3531"/>
    </row>
    <row r="3532" spans="5:5">
      <c r="E3532"/>
    </row>
    <row r="3533" spans="5:5">
      <c r="E3533"/>
    </row>
    <row r="3534" spans="5:5">
      <c r="E3534"/>
    </row>
    <row r="3535" spans="5:5">
      <c r="E3535"/>
    </row>
    <row r="3536" spans="5:5">
      <c r="E3536"/>
    </row>
    <row r="3537" spans="5:5">
      <c r="E3537"/>
    </row>
    <row r="3538" spans="5:5">
      <c r="E3538"/>
    </row>
    <row r="3539" spans="5:5">
      <c r="E3539"/>
    </row>
    <row r="3540" spans="5:5">
      <c r="E3540"/>
    </row>
    <row r="3541" spans="5:5">
      <c r="E3541"/>
    </row>
    <row r="3542" spans="5:5">
      <c r="E3542"/>
    </row>
    <row r="3543" spans="5:5">
      <c r="E3543"/>
    </row>
    <row r="3544" spans="5:5">
      <c r="E3544"/>
    </row>
    <row r="3545" spans="5:5">
      <c r="E3545"/>
    </row>
    <row r="3546" spans="5:5">
      <c r="E3546"/>
    </row>
    <row r="3547" spans="5:5">
      <c r="E3547"/>
    </row>
    <row r="3548" spans="5:5">
      <c r="E3548"/>
    </row>
    <row r="3549" spans="5:5">
      <c r="E3549"/>
    </row>
    <row r="3550" spans="5:5">
      <c r="E3550"/>
    </row>
    <row r="3551" spans="5:5">
      <c r="E3551"/>
    </row>
    <row r="3552" spans="5:5">
      <c r="E3552"/>
    </row>
    <row r="3553" spans="5:5">
      <c r="E3553"/>
    </row>
    <row r="3554" spans="5:5">
      <c r="E3554"/>
    </row>
    <row r="3555" spans="5:5">
      <c r="E3555"/>
    </row>
    <row r="3556" spans="5:5">
      <c r="E3556"/>
    </row>
    <row r="3557" spans="5:5">
      <c r="E3557"/>
    </row>
    <row r="3558" spans="5:5">
      <c r="E3558"/>
    </row>
    <row r="3559" spans="5:5">
      <c r="E3559"/>
    </row>
    <row r="3560" spans="5:5">
      <c r="E3560"/>
    </row>
    <row r="3561" spans="5:5">
      <c r="E3561"/>
    </row>
    <row r="3562" spans="5:5">
      <c r="E3562"/>
    </row>
    <row r="3563" spans="5:5">
      <c r="E3563"/>
    </row>
    <row r="3564" spans="5:5">
      <c r="E3564"/>
    </row>
    <row r="3565" spans="5:5">
      <c r="E3565"/>
    </row>
    <row r="3566" spans="5:5">
      <c r="E3566"/>
    </row>
    <row r="3567" spans="5:5">
      <c r="E3567"/>
    </row>
    <row r="3568" spans="5:5">
      <c r="E3568"/>
    </row>
    <row r="3569" spans="5:5">
      <c r="E3569"/>
    </row>
    <row r="3570" spans="5:5">
      <c r="E3570"/>
    </row>
    <row r="3571" spans="5:5">
      <c r="E3571"/>
    </row>
    <row r="3572" spans="5:5">
      <c r="E3572"/>
    </row>
    <row r="3573" spans="5:5">
      <c r="E3573"/>
    </row>
    <row r="3574" spans="5:5">
      <c r="E3574"/>
    </row>
    <row r="3575" spans="5:5">
      <c r="E3575"/>
    </row>
    <row r="3576" spans="5:5">
      <c r="E3576"/>
    </row>
    <row r="3577" spans="5:5">
      <c r="E3577"/>
    </row>
    <row r="3578" spans="5:5">
      <c r="E3578"/>
    </row>
    <row r="3579" spans="5:5">
      <c r="E3579"/>
    </row>
    <row r="3580" spans="5:5">
      <c r="E3580"/>
    </row>
    <row r="3581" spans="5:5">
      <c r="E3581"/>
    </row>
    <row r="3582" spans="5:5">
      <c r="E3582"/>
    </row>
    <row r="3583" spans="5:5">
      <c r="E3583"/>
    </row>
    <row r="3584" spans="5:5">
      <c r="E3584"/>
    </row>
    <row r="3585" spans="5:5">
      <c r="E3585"/>
    </row>
    <row r="3586" spans="5:5">
      <c r="E3586"/>
    </row>
    <row r="3587" spans="5:5">
      <c r="E3587"/>
    </row>
    <row r="3588" spans="5:5">
      <c r="E3588"/>
    </row>
    <row r="3589" spans="5:5">
      <c r="E3589"/>
    </row>
    <row r="3590" spans="5:5">
      <c r="E3590"/>
    </row>
    <row r="3591" spans="5:5">
      <c r="E3591"/>
    </row>
    <row r="3592" spans="5:5">
      <c r="E3592"/>
    </row>
    <row r="3593" spans="5:5">
      <c r="E3593"/>
    </row>
    <row r="3594" spans="5:5">
      <c r="E3594"/>
    </row>
    <row r="3595" spans="5:5">
      <c r="E3595"/>
    </row>
    <row r="3596" spans="5:5">
      <c r="E3596"/>
    </row>
    <row r="3597" spans="5:5">
      <c r="E3597"/>
    </row>
    <row r="3598" spans="5:5">
      <c r="E3598"/>
    </row>
    <row r="3599" spans="5:5">
      <c r="E3599"/>
    </row>
    <row r="3600" spans="5:5">
      <c r="E3600"/>
    </row>
    <row r="3601" spans="5:5">
      <c r="E3601"/>
    </row>
    <row r="3602" spans="5:5">
      <c r="E3602"/>
    </row>
    <row r="3603" spans="5:5">
      <c r="E3603"/>
    </row>
    <row r="3604" spans="5:5">
      <c r="E3604"/>
    </row>
    <row r="3605" spans="5:5">
      <c r="E3605"/>
    </row>
    <row r="3606" spans="5:5">
      <c r="E3606"/>
    </row>
    <row r="3607" spans="5:5">
      <c r="E3607"/>
    </row>
    <row r="3608" spans="5:5">
      <c r="E3608"/>
    </row>
    <row r="3609" spans="5:5">
      <c r="E3609"/>
    </row>
    <row r="3610" spans="5:5">
      <c r="E3610"/>
    </row>
    <row r="3611" spans="5:5">
      <c r="E3611"/>
    </row>
    <row r="3612" spans="5:5">
      <c r="E3612"/>
    </row>
    <row r="3613" spans="5:5">
      <c r="E3613"/>
    </row>
    <row r="3614" spans="5:5">
      <c r="E3614"/>
    </row>
    <row r="3615" spans="5:5">
      <c r="E3615"/>
    </row>
    <row r="3616" spans="5:5">
      <c r="E3616"/>
    </row>
    <row r="3617" spans="5:5">
      <c r="E3617"/>
    </row>
    <row r="3618" spans="5:5">
      <c r="E3618"/>
    </row>
    <row r="3619" spans="5:5">
      <c r="E3619"/>
    </row>
    <row r="3620" spans="5:5">
      <c r="E3620"/>
    </row>
    <row r="3621" spans="5:5">
      <c r="E3621"/>
    </row>
    <row r="3622" spans="5:5">
      <c r="E3622"/>
    </row>
    <row r="3623" spans="5:5">
      <c r="E3623"/>
    </row>
    <row r="3624" spans="5:5">
      <c r="E3624"/>
    </row>
    <row r="3625" spans="5:5">
      <c r="E3625"/>
    </row>
    <row r="3626" spans="5:5">
      <c r="E3626"/>
    </row>
    <row r="3627" spans="5:5">
      <c r="E3627"/>
    </row>
    <row r="3628" spans="5:5">
      <c r="E3628"/>
    </row>
    <row r="3629" spans="5:5">
      <c r="E3629"/>
    </row>
    <row r="3630" spans="5:5">
      <c r="E3630"/>
    </row>
    <row r="3631" spans="5:5">
      <c r="E3631"/>
    </row>
    <row r="3632" spans="5:5">
      <c r="E3632"/>
    </row>
    <row r="3633" spans="5:5">
      <c r="E3633"/>
    </row>
    <row r="3634" spans="5:5">
      <c r="E3634"/>
    </row>
    <row r="3635" spans="5:5">
      <c r="E3635"/>
    </row>
    <row r="3636" spans="5:5">
      <c r="E3636"/>
    </row>
    <row r="3637" spans="5:5">
      <c r="E3637"/>
    </row>
    <row r="3638" spans="5:5">
      <c r="E3638"/>
    </row>
    <row r="3639" spans="5:5">
      <c r="E3639"/>
    </row>
    <row r="3640" spans="5:5">
      <c r="E3640"/>
    </row>
    <row r="3641" spans="5:5">
      <c r="E3641"/>
    </row>
    <row r="3642" spans="5:5">
      <c r="E3642"/>
    </row>
    <row r="3643" spans="5:5">
      <c r="E3643"/>
    </row>
    <row r="3644" spans="5:5">
      <c r="E3644"/>
    </row>
    <row r="3645" spans="5:5">
      <c r="E3645"/>
    </row>
    <row r="3646" spans="5:5">
      <c r="E3646"/>
    </row>
    <row r="3647" spans="5:5">
      <c r="E3647"/>
    </row>
    <row r="3648" spans="5:5">
      <c r="E3648"/>
    </row>
    <row r="3649" spans="5:5">
      <c r="E3649"/>
    </row>
    <row r="3650" spans="5:5">
      <c r="E3650"/>
    </row>
    <row r="3651" spans="5:5">
      <c r="E3651"/>
    </row>
    <row r="3652" spans="5:5">
      <c r="E3652"/>
    </row>
    <row r="3653" spans="5:5">
      <c r="E3653"/>
    </row>
    <row r="3654" spans="5:5">
      <c r="E3654"/>
    </row>
    <row r="3655" spans="5:5">
      <c r="E3655"/>
    </row>
    <row r="3656" spans="5:5">
      <c r="E3656"/>
    </row>
    <row r="3657" spans="5:5">
      <c r="E3657"/>
    </row>
    <row r="3658" spans="5:5">
      <c r="E3658"/>
    </row>
    <row r="3659" spans="5:5">
      <c r="E3659"/>
    </row>
    <row r="3660" spans="5:5">
      <c r="E3660"/>
    </row>
    <row r="3661" spans="5:5">
      <c r="E3661"/>
    </row>
    <row r="3662" spans="5:5">
      <c r="E3662"/>
    </row>
    <row r="3663" spans="5:5">
      <c r="E3663"/>
    </row>
    <row r="3664" spans="5:5">
      <c r="E3664"/>
    </row>
    <row r="3665" spans="5:5">
      <c r="E3665"/>
    </row>
    <row r="3666" spans="5:5">
      <c r="E3666"/>
    </row>
    <row r="3667" spans="5:5">
      <c r="E3667"/>
    </row>
    <row r="3668" spans="5:5">
      <c r="E3668"/>
    </row>
    <row r="3669" spans="5:5">
      <c r="E3669"/>
    </row>
    <row r="3670" spans="5:5">
      <c r="E3670"/>
    </row>
    <row r="3671" spans="5:5">
      <c r="E3671"/>
    </row>
    <row r="3672" spans="5:5">
      <c r="E3672"/>
    </row>
    <row r="3673" spans="5:5">
      <c r="E3673"/>
    </row>
    <row r="3674" spans="5:5">
      <c r="E3674"/>
    </row>
    <row r="3675" spans="5:5">
      <c r="E3675"/>
    </row>
    <row r="3676" spans="5:5">
      <c r="E3676"/>
    </row>
    <row r="3677" spans="5:5">
      <c r="E3677"/>
    </row>
    <row r="3678" spans="5:5">
      <c r="E3678"/>
    </row>
    <row r="3679" spans="5:5">
      <c r="E3679"/>
    </row>
    <row r="3680" spans="5:5">
      <c r="E3680"/>
    </row>
    <row r="3681" spans="5:5">
      <c r="E3681"/>
    </row>
    <row r="3682" spans="5:5">
      <c r="E3682"/>
    </row>
    <row r="3683" spans="5:5">
      <c r="E3683"/>
    </row>
    <row r="3684" spans="5:5">
      <c r="E3684"/>
    </row>
    <row r="3685" spans="5:5">
      <c r="E3685"/>
    </row>
    <row r="3686" spans="5:5">
      <c r="E3686"/>
    </row>
    <row r="3687" spans="5:5">
      <c r="E3687"/>
    </row>
    <row r="3688" spans="5:5">
      <c r="E3688"/>
    </row>
    <row r="3689" spans="5:5">
      <c r="E3689"/>
    </row>
    <row r="3690" spans="5:5">
      <c r="E3690"/>
    </row>
    <row r="3691" spans="5:5">
      <c r="E3691"/>
    </row>
    <row r="3692" spans="5:5">
      <c r="E3692"/>
    </row>
    <row r="3693" spans="5:5">
      <c r="E3693"/>
    </row>
    <row r="3694" spans="5:5">
      <c r="E3694"/>
    </row>
    <row r="3695" spans="5:5">
      <c r="E3695"/>
    </row>
    <row r="3696" spans="5:5">
      <c r="E3696"/>
    </row>
    <row r="3697" spans="5:5">
      <c r="E3697"/>
    </row>
    <row r="3698" spans="5:5">
      <c r="E3698"/>
    </row>
    <row r="3699" spans="5:5">
      <c r="E3699"/>
    </row>
    <row r="3700" spans="5:5">
      <c r="E3700"/>
    </row>
    <row r="3701" spans="5:5">
      <c r="E3701"/>
    </row>
    <row r="3702" spans="5:5">
      <c r="E3702"/>
    </row>
    <row r="3703" spans="5:5">
      <c r="E3703"/>
    </row>
    <row r="3704" spans="5:5">
      <c r="E3704"/>
    </row>
    <row r="3705" spans="5:5">
      <c r="E3705"/>
    </row>
    <row r="3706" spans="5:5">
      <c r="E3706"/>
    </row>
    <row r="3707" spans="5:5">
      <c r="E3707"/>
    </row>
    <row r="3708" spans="5:5">
      <c r="E3708"/>
    </row>
    <row r="3709" spans="5:5">
      <c r="E3709"/>
    </row>
    <row r="3710" spans="5:5">
      <c r="E3710"/>
    </row>
    <row r="3711" spans="5:5">
      <c r="E3711"/>
    </row>
    <row r="3712" spans="5:5">
      <c r="E3712"/>
    </row>
    <row r="3713" spans="5:5">
      <c r="E3713"/>
    </row>
    <row r="3714" spans="5:5">
      <c r="E3714"/>
    </row>
    <row r="3715" spans="5:5">
      <c r="E3715"/>
    </row>
    <row r="3716" spans="5:5">
      <c r="E3716"/>
    </row>
    <row r="3717" spans="5:5">
      <c r="E3717"/>
    </row>
    <row r="3718" spans="5:5">
      <c r="E3718"/>
    </row>
    <row r="3719" spans="5:5">
      <c r="E3719"/>
    </row>
    <row r="3720" spans="5:5">
      <c r="E3720"/>
    </row>
    <row r="3721" spans="5:5">
      <c r="E3721"/>
    </row>
    <row r="3722" spans="5:5">
      <c r="E3722"/>
    </row>
    <row r="3723" spans="5:5">
      <c r="E3723"/>
    </row>
    <row r="3724" spans="5:5">
      <c r="E3724"/>
    </row>
    <row r="3725" spans="5:5">
      <c r="E3725"/>
    </row>
    <row r="3726" spans="5:5">
      <c r="E3726"/>
    </row>
    <row r="3727" spans="5:5">
      <c r="E3727"/>
    </row>
    <row r="3728" spans="5:5">
      <c r="E3728"/>
    </row>
    <row r="3729" spans="5:5">
      <c r="E3729"/>
    </row>
    <row r="3730" spans="5:5">
      <c r="E3730"/>
    </row>
    <row r="3731" spans="5:5">
      <c r="E3731"/>
    </row>
    <row r="3732" spans="5:5">
      <c r="E3732"/>
    </row>
    <row r="3733" spans="5:5">
      <c r="E3733"/>
    </row>
    <row r="3734" spans="5:5">
      <c r="E3734"/>
    </row>
    <row r="3735" spans="5:5">
      <c r="E3735"/>
    </row>
    <row r="3736" spans="5:5">
      <c r="E3736"/>
    </row>
    <row r="3737" spans="5:5">
      <c r="E3737"/>
    </row>
    <row r="3738" spans="5:5">
      <c r="E3738"/>
    </row>
    <row r="3739" spans="5:5">
      <c r="E3739"/>
    </row>
    <row r="3740" spans="5:5">
      <c r="E3740"/>
    </row>
    <row r="3741" spans="5:5">
      <c r="E3741"/>
    </row>
    <row r="3742" spans="5:5">
      <c r="E3742"/>
    </row>
    <row r="3743" spans="5:5">
      <c r="E3743"/>
    </row>
    <row r="3744" spans="5:5">
      <c r="E3744"/>
    </row>
    <row r="3745" spans="5:5">
      <c r="E3745"/>
    </row>
    <row r="3746" spans="5:5">
      <c r="E3746"/>
    </row>
    <row r="3747" spans="5:5">
      <c r="E3747"/>
    </row>
    <row r="3748" spans="5:5">
      <c r="E3748"/>
    </row>
    <row r="3749" spans="5:5">
      <c r="E3749"/>
    </row>
    <row r="3750" spans="5:5">
      <c r="E3750"/>
    </row>
    <row r="3751" spans="5:5">
      <c r="E3751"/>
    </row>
    <row r="3752" spans="5:5">
      <c r="E3752"/>
    </row>
    <row r="3753" spans="5:5">
      <c r="E3753"/>
    </row>
    <row r="3754" spans="5:5">
      <c r="E3754"/>
    </row>
    <row r="3755" spans="5:5">
      <c r="E3755"/>
    </row>
    <row r="3756" spans="5:5">
      <c r="E3756"/>
    </row>
    <row r="3757" spans="5:5">
      <c r="E3757"/>
    </row>
    <row r="3758" spans="5:5">
      <c r="E3758"/>
    </row>
    <row r="3759" spans="5:5">
      <c r="E3759"/>
    </row>
    <row r="3760" spans="5:5">
      <c r="E3760"/>
    </row>
    <row r="3761" spans="5:5">
      <c r="E3761"/>
    </row>
    <row r="3762" spans="5:5">
      <c r="E3762"/>
    </row>
    <row r="3763" spans="5:5">
      <c r="E3763"/>
    </row>
    <row r="3764" spans="5:5">
      <c r="E3764"/>
    </row>
    <row r="3765" spans="5:5">
      <c r="E3765"/>
    </row>
    <row r="3766" spans="5:5">
      <c r="E3766"/>
    </row>
    <row r="3767" spans="5:5">
      <c r="E3767"/>
    </row>
    <row r="3768" spans="5:5">
      <c r="E3768"/>
    </row>
    <row r="3769" spans="5:5">
      <c r="E3769"/>
    </row>
    <row r="3770" spans="5:5">
      <c r="E3770"/>
    </row>
    <row r="3771" spans="5:5">
      <c r="E3771"/>
    </row>
    <row r="3772" spans="5:5">
      <c r="E3772"/>
    </row>
    <row r="3773" spans="5:5">
      <c r="E3773"/>
    </row>
    <row r="3774" spans="5:5">
      <c r="E3774"/>
    </row>
    <row r="3775" spans="5:5">
      <c r="E3775"/>
    </row>
    <row r="3776" spans="5:5">
      <c r="E3776"/>
    </row>
    <row r="3777" spans="5:5">
      <c r="E3777"/>
    </row>
    <row r="3778" spans="5:5">
      <c r="E3778"/>
    </row>
    <row r="3779" spans="5:5">
      <c r="E3779"/>
    </row>
    <row r="3780" spans="5:5">
      <c r="E3780"/>
    </row>
    <row r="3781" spans="5:5">
      <c r="E3781"/>
    </row>
    <row r="3782" spans="5:5">
      <c r="E3782"/>
    </row>
    <row r="3783" spans="5:5">
      <c r="E3783"/>
    </row>
    <row r="3784" spans="5:5">
      <c r="E3784"/>
    </row>
    <row r="3785" spans="5:5">
      <c r="E3785"/>
    </row>
    <row r="3786" spans="5:5">
      <c r="E3786"/>
    </row>
    <row r="3787" spans="5:5">
      <c r="E3787"/>
    </row>
    <row r="3788" spans="5:5">
      <c r="E3788"/>
    </row>
    <row r="3789" spans="5:5">
      <c r="E3789"/>
    </row>
    <row r="3790" spans="5:5">
      <c r="E3790"/>
    </row>
    <row r="3791" spans="5:5">
      <c r="E3791"/>
    </row>
    <row r="3792" spans="5:5">
      <c r="E3792"/>
    </row>
    <row r="3793" spans="5:5">
      <c r="E3793"/>
    </row>
    <row r="3794" spans="5:5">
      <c r="E3794"/>
    </row>
    <row r="3795" spans="5:5">
      <c r="E3795"/>
    </row>
    <row r="3796" spans="5:5">
      <c r="E3796"/>
    </row>
    <row r="3797" spans="5:5">
      <c r="E3797"/>
    </row>
    <row r="3798" spans="5:5">
      <c r="E3798"/>
    </row>
    <row r="3799" spans="5:5">
      <c r="E3799"/>
    </row>
    <row r="3800" spans="5:5">
      <c r="E3800"/>
    </row>
    <row r="3801" spans="5:5">
      <c r="E3801"/>
    </row>
    <row r="3802" spans="5:5">
      <c r="E3802"/>
    </row>
    <row r="3803" spans="5:5">
      <c r="E3803"/>
    </row>
    <row r="3804" spans="5:5">
      <c r="E3804"/>
    </row>
    <row r="3805" spans="5:5">
      <c r="E3805"/>
    </row>
    <row r="3806" spans="5:5">
      <c r="E3806"/>
    </row>
    <row r="3807" spans="5:5">
      <c r="E3807"/>
    </row>
    <row r="3808" spans="5:5">
      <c r="E3808"/>
    </row>
    <row r="3809" spans="5:5">
      <c r="E3809"/>
    </row>
    <row r="3810" spans="5:5">
      <c r="E3810"/>
    </row>
    <row r="3811" spans="5:5">
      <c r="E3811"/>
    </row>
    <row r="3812" spans="5:5">
      <c r="E3812"/>
    </row>
    <row r="3813" spans="5:5">
      <c r="E3813"/>
    </row>
    <row r="3814" spans="5:5">
      <c r="E3814"/>
    </row>
    <row r="3815" spans="5:5">
      <c r="E3815"/>
    </row>
    <row r="3816" spans="5:5">
      <c r="E3816"/>
    </row>
    <row r="3817" spans="5:5">
      <c r="E3817"/>
    </row>
    <row r="3818" spans="5:5">
      <c r="E3818"/>
    </row>
    <row r="3819" spans="5:5">
      <c r="E3819"/>
    </row>
    <row r="3820" spans="5:5">
      <c r="E3820"/>
    </row>
    <row r="3821" spans="5:5">
      <c r="E3821"/>
    </row>
    <row r="3822" spans="5:5">
      <c r="E3822"/>
    </row>
    <row r="3823" spans="5:5">
      <c r="E3823"/>
    </row>
    <row r="3824" spans="5:5">
      <c r="E3824"/>
    </row>
    <row r="3825" spans="5:5">
      <c r="E3825"/>
    </row>
    <row r="3826" spans="5:5">
      <c r="E3826"/>
    </row>
    <row r="3827" spans="5:5">
      <c r="E3827"/>
    </row>
    <row r="3828" spans="5:5">
      <c r="E3828"/>
    </row>
    <row r="3829" spans="5:5">
      <c r="E3829"/>
    </row>
    <row r="3830" spans="5:5">
      <c r="E3830"/>
    </row>
    <row r="3831" spans="5:5">
      <c r="E3831"/>
    </row>
    <row r="3832" spans="5:5">
      <c r="E3832"/>
    </row>
    <row r="3833" spans="5:5">
      <c r="E3833"/>
    </row>
    <row r="3834" spans="5:5">
      <c r="E3834"/>
    </row>
    <row r="3835" spans="5:5">
      <c r="E3835"/>
    </row>
    <row r="3836" spans="5:5">
      <c r="E3836"/>
    </row>
    <row r="3837" spans="5:5">
      <c r="E3837"/>
    </row>
    <row r="3838" spans="5:5">
      <c r="E3838"/>
    </row>
    <row r="3839" spans="5:5">
      <c r="E3839"/>
    </row>
    <row r="3840" spans="5:5">
      <c r="E3840"/>
    </row>
    <row r="3841" spans="5:5">
      <c r="E3841"/>
    </row>
    <row r="3842" spans="5:5">
      <c r="E3842"/>
    </row>
    <row r="3843" spans="5:5">
      <c r="E3843"/>
    </row>
    <row r="3844" spans="5:5">
      <c r="E3844"/>
    </row>
    <row r="3845" spans="5:5">
      <c r="E3845"/>
    </row>
    <row r="3846" spans="5:5">
      <c r="E3846"/>
    </row>
    <row r="3847" spans="5:5">
      <c r="E3847"/>
    </row>
    <row r="3848" spans="5:5">
      <c r="E3848"/>
    </row>
    <row r="3849" spans="5:5">
      <c r="E3849"/>
    </row>
    <row r="3850" spans="5:5">
      <c r="E3850"/>
    </row>
    <row r="3851" spans="5:5">
      <c r="E3851"/>
    </row>
    <row r="3852" spans="5:5">
      <c r="E3852"/>
    </row>
    <row r="3853" spans="5:5">
      <c r="E3853"/>
    </row>
    <row r="3854" spans="5:5">
      <c r="E3854"/>
    </row>
    <row r="3855" spans="5:5">
      <c r="E3855"/>
    </row>
    <row r="3856" spans="5:5">
      <c r="E3856"/>
    </row>
    <row r="3857" spans="5:5">
      <c r="E3857"/>
    </row>
    <row r="3858" spans="5:5">
      <c r="E3858"/>
    </row>
    <row r="3859" spans="5:5">
      <c r="E3859"/>
    </row>
    <row r="3860" spans="5:5">
      <c r="E3860"/>
    </row>
    <row r="3861" spans="5:5">
      <c r="E3861"/>
    </row>
    <row r="3862" spans="5:5">
      <c r="E3862"/>
    </row>
    <row r="3863" spans="5:5">
      <c r="E3863"/>
    </row>
    <row r="3864" spans="5:5">
      <c r="E3864"/>
    </row>
    <row r="3865" spans="5:5">
      <c r="E3865"/>
    </row>
    <row r="3866" spans="5:5">
      <c r="E3866"/>
    </row>
    <row r="3867" spans="5:5">
      <c r="E3867"/>
    </row>
    <row r="3868" spans="5:5">
      <c r="E3868"/>
    </row>
    <row r="3869" spans="5:5">
      <c r="E3869"/>
    </row>
    <row r="3870" spans="5:5">
      <c r="E3870"/>
    </row>
    <row r="3871" spans="5:5">
      <c r="E3871"/>
    </row>
    <row r="3872" spans="5:5">
      <c r="E3872"/>
    </row>
    <row r="3873" spans="5:5">
      <c r="E3873"/>
    </row>
    <row r="3874" spans="5:5">
      <c r="E3874"/>
    </row>
    <row r="3875" spans="5:5">
      <c r="E3875"/>
    </row>
    <row r="3876" spans="5:5">
      <c r="E3876"/>
    </row>
    <row r="3877" spans="5:5">
      <c r="E3877"/>
    </row>
    <row r="3878" spans="5:5">
      <c r="E3878"/>
    </row>
    <row r="3879" spans="5:5">
      <c r="E3879"/>
    </row>
    <row r="3880" spans="5:5">
      <c r="E3880"/>
    </row>
    <row r="3881" spans="5:5">
      <c r="E3881"/>
    </row>
    <row r="3882" spans="5:5">
      <c r="E3882"/>
    </row>
    <row r="3883" spans="5:5">
      <c r="E3883"/>
    </row>
    <row r="3884" spans="5:5">
      <c r="E3884"/>
    </row>
    <row r="3885" spans="5:5">
      <c r="E3885"/>
    </row>
    <row r="3886" spans="5:5">
      <c r="E3886"/>
    </row>
    <row r="3887" spans="5:5">
      <c r="E3887"/>
    </row>
    <row r="3888" spans="5:5">
      <c r="E3888"/>
    </row>
    <row r="3889" spans="5:5">
      <c r="E38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Ex Post Impacts</vt:lpstr>
      <vt:lpstr>Criteria</vt:lpstr>
      <vt:lpstr>Lookup</vt:lpstr>
      <vt:lpstr>adjustment</vt:lpstr>
      <vt:lpstr>control</vt:lpstr>
      <vt:lpstr>cycle</vt:lpstr>
      <vt:lpstr>data</vt:lpstr>
      <vt:lpstr>events</vt:lpstr>
      <vt:lpstr>five</vt:lpstr>
      <vt:lpstr>nine</vt:lpstr>
      <vt:lpstr>one</vt:lpstr>
      <vt:lpstr>pop</vt:lpstr>
      <vt:lpstr>'Ex Post Impacts'!Print_Area</vt:lpstr>
      <vt:lpstr>seven</vt:lpstr>
      <vt:lpstr>three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joh</cp:lastModifiedBy>
  <cp:lastPrinted>2014-01-06T23:53:46Z</cp:lastPrinted>
  <dcterms:created xsi:type="dcterms:W3CDTF">2011-10-10T22:52:04Z</dcterms:created>
  <dcterms:modified xsi:type="dcterms:W3CDTF">2014-03-27T20:28:39Z</dcterms:modified>
</cp:coreProperties>
</file>