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20" windowWidth="22980" windowHeight="10590" activeTab="1"/>
  </bookViews>
  <sheets>
    <sheet name="Intro" sheetId="5" r:id="rId1"/>
    <sheet name="SDGE" sheetId="3" r:id="rId2"/>
  </sheets>
  <calcPr calcId="145621"/>
</workbook>
</file>

<file path=xl/calcChain.xml><?xml version="1.0" encoding="utf-8"?>
<calcChain xmlns="http://schemas.openxmlformats.org/spreadsheetml/2006/main">
  <c r="Q29" i="3" l="1"/>
  <c r="Q32" i="3"/>
  <c r="P32" i="3"/>
  <c r="O32" i="3"/>
  <c r="N32" i="3"/>
  <c r="Q31" i="3"/>
  <c r="P31" i="3"/>
  <c r="O31" i="3"/>
  <c r="N31" i="3"/>
  <c r="Q30" i="3"/>
  <c r="P30" i="3"/>
  <c r="O30" i="3"/>
  <c r="N30" i="3"/>
  <c r="P29" i="3"/>
  <c r="O29" i="3"/>
  <c r="N29" i="3"/>
  <c r="Q28" i="3"/>
  <c r="P28" i="3"/>
  <c r="O28" i="3"/>
  <c r="N28" i="3"/>
  <c r="Q27" i="3"/>
  <c r="P27" i="3"/>
  <c r="O27" i="3"/>
  <c r="N27" i="3"/>
  <c r="Q26" i="3"/>
  <c r="P26" i="3"/>
  <c r="O26" i="3"/>
  <c r="N26" i="3"/>
  <c r="Q25" i="3"/>
  <c r="P25" i="3"/>
  <c r="O25" i="3"/>
  <c r="N25" i="3"/>
  <c r="Q24" i="3"/>
  <c r="P24" i="3"/>
  <c r="O24" i="3"/>
  <c r="N24" i="3"/>
  <c r="Q23" i="3"/>
  <c r="P23" i="3"/>
  <c r="O23" i="3"/>
  <c r="N23" i="3"/>
  <c r="Q22" i="3"/>
  <c r="P22" i="3"/>
  <c r="O22" i="3"/>
  <c r="N22" i="3"/>
  <c r="Q21" i="3"/>
  <c r="P21" i="3"/>
  <c r="O21" i="3"/>
  <c r="N21" i="3"/>
  <c r="Q20" i="3"/>
  <c r="P20" i="3"/>
  <c r="O20" i="3"/>
  <c r="N20" i="3"/>
  <c r="Q19" i="3"/>
  <c r="P19" i="3"/>
  <c r="O19" i="3"/>
  <c r="N19" i="3"/>
  <c r="Q18" i="3"/>
  <c r="P18" i="3"/>
  <c r="O18" i="3"/>
  <c r="N18" i="3"/>
  <c r="Q17" i="3"/>
  <c r="P17" i="3"/>
  <c r="O17" i="3"/>
  <c r="N17" i="3"/>
  <c r="Q16" i="3"/>
  <c r="P16" i="3"/>
  <c r="O16" i="3"/>
  <c r="N16" i="3"/>
  <c r="Q15" i="3"/>
  <c r="P15" i="3"/>
  <c r="O15" i="3"/>
  <c r="N15" i="3"/>
  <c r="Q14" i="3"/>
  <c r="P14" i="3"/>
  <c r="O14" i="3"/>
  <c r="N14" i="3"/>
  <c r="Q13" i="3"/>
  <c r="P13" i="3"/>
  <c r="O13" i="3"/>
  <c r="N13" i="3"/>
  <c r="Q12" i="3"/>
  <c r="P12" i="3"/>
  <c r="O12" i="3"/>
  <c r="N12" i="3"/>
  <c r="Q11" i="3"/>
  <c r="P11" i="3"/>
  <c r="O11" i="3"/>
  <c r="N11" i="3"/>
  <c r="Q10" i="3"/>
  <c r="P10" i="3"/>
  <c r="O10" i="3"/>
  <c r="N10" i="3"/>
  <c r="Q9" i="3"/>
  <c r="P9" i="3"/>
  <c r="O9" i="3"/>
  <c r="N9" i="3"/>
  <c r="R30" i="3" l="1"/>
  <c r="R32" i="3"/>
  <c r="R9" i="3"/>
  <c r="R11" i="3"/>
  <c r="R13" i="3"/>
  <c r="R15" i="3"/>
  <c r="R17" i="3"/>
  <c r="R18" i="3"/>
  <c r="R19" i="3"/>
  <c r="R20" i="3"/>
  <c r="R21" i="3"/>
  <c r="R22" i="3"/>
  <c r="R23" i="3"/>
  <c r="R24" i="3"/>
  <c r="R25" i="3"/>
  <c r="R26" i="3"/>
  <c r="R27" i="3"/>
  <c r="R28" i="3"/>
  <c r="R29" i="3"/>
  <c r="R31" i="3"/>
  <c r="R10" i="3"/>
  <c r="R12" i="3"/>
  <c r="R14" i="3"/>
  <c r="R16" i="3"/>
  <c r="L34" i="3"/>
  <c r="K34" i="3"/>
  <c r="J34" i="3"/>
  <c r="I34" i="3"/>
  <c r="G34" i="3"/>
  <c r="F34" i="3"/>
  <c r="E34" i="3"/>
  <c r="D34" i="3"/>
  <c r="Q8" i="3"/>
  <c r="P8" i="3"/>
  <c r="O8" i="3"/>
  <c r="N8" i="3"/>
  <c r="P34" i="3" l="1"/>
  <c r="Q34" i="3"/>
  <c r="O34" i="3"/>
  <c r="N34" i="3"/>
  <c r="R8" i="3"/>
  <c r="R34" i="3" l="1"/>
</calcChain>
</file>

<file path=xl/sharedStrings.xml><?xml version="1.0" encoding="utf-8"?>
<sst xmlns="http://schemas.openxmlformats.org/spreadsheetml/2006/main" count="127" uniqueCount="114">
  <si>
    <t>Program Name</t>
  </si>
  <si>
    <t>IOU Reported Values</t>
  </si>
  <si>
    <t>E3 summed Values</t>
  </si>
  <si>
    <t>Budget</t>
  </si>
  <si>
    <t>Gross kWh</t>
  </si>
  <si>
    <t>Gross kW</t>
  </si>
  <si>
    <t>Gross therm</t>
  </si>
  <si>
    <t>Percent Difference</t>
  </si>
  <si>
    <t>Program Total:</t>
  </si>
  <si>
    <t>Program ID</t>
  </si>
  <si>
    <t>based on "SDGE 2013 - 2014 Program Budget Workbook.xls" and "SDGE 2013 - 2014 Program Savings Workbook (with TRC and PAC) .xls"</t>
  </si>
  <si>
    <t>3203-SW-CALS-Plug Load and Appliances-HEER</t>
  </si>
  <si>
    <t>3204-SW-CALS-Plug Load and Appliances-POS Rebates</t>
  </si>
  <si>
    <t>3205-SW-CALS-Plug Load and Appliances-BCE</t>
  </si>
  <si>
    <t>3206-SW-CALS-Plug Load and Appliances-ARP (Utility)</t>
  </si>
  <si>
    <t>3207-SW-CALS-MFEER</t>
  </si>
  <si>
    <t>3209-SW-CALS - EUC WHRP - Advanced</t>
  </si>
  <si>
    <t>3211-Local-CALS - Middle Income Direct Install (MIDI)</t>
  </si>
  <si>
    <t>3212-SW-CALS – Residential HVAC-QI/QM</t>
  </si>
  <si>
    <t>3213-SW-CALS - CAHP/ESMH-CA Advanced Homes</t>
  </si>
  <si>
    <t>3214-SW-CALS - CAHP/ESMH-E Star Manufactured Homes</t>
  </si>
  <si>
    <t>3220-SW-COM-Calculated Incentives-Calculated</t>
  </si>
  <si>
    <t>3221-SW-COM-Calculated Incentives-RCx</t>
  </si>
  <si>
    <t>3222-SW-COM-Calculated Incentives-Savings by Design</t>
  </si>
  <si>
    <t>3223-SW-COM-Deemed Incentives-Commercial Rebates</t>
  </si>
  <si>
    <t>3224-SW-COM-Deemed Incentives-HVAC Commercial</t>
  </si>
  <si>
    <t>3226-SW-COM Direct Install</t>
  </si>
  <si>
    <t>3231-SW-IND-Calculated Incentives-Calculated</t>
  </si>
  <si>
    <t>3233-SW-IND-Deemed Incentives</t>
  </si>
  <si>
    <t>3237-SW-AG-Calculated Incentives-Calculated</t>
  </si>
  <si>
    <t>3239-SW-AG-Deemed Incentives</t>
  </si>
  <si>
    <t>3245-SW-Lighting-Primary Lighting</t>
  </si>
  <si>
    <t>3249-SW C&amp;S - Building Codes &amp; Compliance Advocacy</t>
  </si>
  <si>
    <t>3263-SW-FIN-ARRA Originated Financing</t>
  </si>
  <si>
    <t>3264-SW-FIN-New Finance Offerings</t>
  </si>
  <si>
    <t>3279-3P-Res-Comprehensive Manufactured-Mobile Home</t>
  </si>
  <si>
    <t>SDGE3203</t>
  </si>
  <si>
    <t>SDGE3204</t>
  </si>
  <si>
    <t>SDGE3205</t>
  </si>
  <si>
    <t>SDGE3206</t>
  </si>
  <si>
    <t>SDGE3207</t>
  </si>
  <si>
    <t>SDGE3209</t>
  </si>
  <si>
    <t>SDGE3211</t>
  </si>
  <si>
    <t>SDGE3212</t>
  </si>
  <si>
    <t>SDGE3213</t>
  </si>
  <si>
    <t>SDGE3214</t>
  </si>
  <si>
    <t>SDGE3220</t>
  </si>
  <si>
    <t>SDGE3221</t>
  </si>
  <si>
    <t>SDGE3222</t>
  </si>
  <si>
    <t>SDGE3223</t>
  </si>
  <si>
    <t>SDGE3224</t>
  </si>
  <si>
    <t>SDGE3226</t>
  </si>
  <si>
    <t>SDGE3231</t>
  </si>
  <si>
    <t>SDGE3233</t>
  </si>
  <si>
    <t>SDGE3237</t>
  </si>
  <si>
    <t>SDGE3239</t>
  </si>
  <si>
    <t>SDGE3245</t>
  </si>
  <si>
    <t>SDGE3249</t>
  </si>
  <si>
    <t>SDGE3263</t>
  </si>
  <si>
    <t>SDGE3264</t>
  </si>
  <si>
    <t>SDGE3279</t>
  </si>
  <si>
    <t>highlight criteria:</t>
  </si>
  <si>
    <t xml:space="preserve">This workbook compares the IOU sub-program budgets and gross energy impacts as reported in the overall </t>
  </si>
  <si>
    <t xml:space="preserve">Only sub-programs that were included in the IOU submitted sub-program E3 output workbooks are included </t>
  </si>
  <si>
    <t>Comparison of Reported vs. E3 Budgets and Energy Impacts</t>
  </si>
  <si>
    <t>SDG&amp;E: Comparison of Reported and E3 Budgets vs. Energy Impacts</t>
  </si>
  <si>
    <t>fails criteria</t>
  </si>
  <si>
    <t>Note: highlighted cells in columns E-F are zero in the summary workbook, but contain significant impacts in the E3 output.</t>
  </si>
  <si>
    <t>in this comparison.  Sub-programs not included as part of the E3 calculators are typically non-resource</t>
  </si>
  <si>
    <t>Program Workbook</t>
  </si>
  <si>
    <t>3203-SW-CALS-Plug Load and Appliances-HEER.xlsx</t>
  </si>
  <si>
    <t>3204-SW-CALS-Plug Load and Appliances-POS Rebates.xlsx</t>
  </si>
  <si>
    <t>3205-SW-CALS-Plug Load and Appliances-BCE.xlsx</t>
  </si>
  <si>
    <t>3206-SW-CALS-Plug Load and Appliances-ARP (Utility).xlsx</t>
  </si>
  <si>
    <t>3207-SW-CALS-MFEER.xlsx</t>
  </si>
  <si>
    <t>3209-SW-CALS - EUC WHRP - Advanced.xlsx</t>
  </si>
  <si>
    <t>3211-Local-CALS - Middle Income Direct Install (MIDI).xlsx</t>
  </si>
  <si>
    <t>3212-SW-CALS - Residential HVAC-QIQM.xlsx</t>
  </si>
  <si>
    <t>3213-SW-CALS - CAHPESMH-CA Advanced Homes.xlsx</t>
  </si>
  <si>
    <t>3214-SW-CALS - CAHPESMH-E Star Manufactured Homes.xlsx</t>
  </si>
  <si>
    <t>3220-SW-COM-Calculated Incentives-Calculated.xlsx</t>
  </si>
  <si>
    <t>3221-SW-COM-Calculated Incentives-RCx.xlsx</t>
  </si>
  <si>
    <t>3222-SW-COM-Calculated Incentives-Savings by Design.xlsx</t>
  </si>
  <si>
    <t>3223-SW-COM-Deemed Incentives-Commercial Rebates.xlsx</t>
  </si>
  <si>
    <t>3224-SW-COM-Deemed Incentives-HVAC Commercial.xlsx</t>
  </si>
  <si>
    <t>3226-SW-COM Direct Install.xlsx</t>
  </si>
  <si>
    <t>3231-SW-IND-Calculated Incentives-Calculated.xlsx</t>
  </si>
  <si>
    <t>3233-SW-IND-Deemed Incentives.xlsx</t>
  </si>
  <si>
    <t>3237-SW-AG-Calculated Incentives-Calculated.xlsx</t>
  </si>
  <si>
    <t>3239-SW-AG-Deemed Incentives.xlsx</t>
  </si>
  <si>
    <t>3245-SW-Lighting-Primary Lighting.xlsx</t>
  </si>
  <si>
    <t>3249-SW C&amp;S - Building Codes &amp; Compliance Advocacy.xlsx</t>
  </si>
  <si>
    <t>3263-SW-FIN-ARRA Originated Financing.xlsx</t>
  </si>
  <si>
    <t>3264-SW-FIN-New Finance Offerings.xlsx</t>
  </si>
  <si>
    <t>3279-3P-Res-Comprehensive Manufactured-Mobile Home.xlsx</t>
  </si>
  <si>
    <t xml:space="preserve">IOU summary workbooks (appendix D) to the budget and energy impact values reported in the individual </t>
  </si>
  <si>
    <t xml:space="preserve">programs with no reported energy impacts. However, the IOU re-submission should include (if any) </t>
  </si>
  <si>
    <t>Subprogram values with significant differences between the summary reported values and the E3 values are</t>
  </si>
  <si>
    <r>
      <t xml:space="preserve"> highlighted in </t>
    </r>
    <r>
      <rPr>
        <b/>
        <sz val="11"/>
        <color rgb="FFC00000"/>
        <rFont val="Calibri"/>
        <family val="2"/>
        <scheme val="minor"/>
      </rPr>
      <t>bold red</t>
    </r>
    <r>
      <rPr>
        <sz val="11"/>
        <color theme="1"/>
        <rFont val="Calibri"/>
        <family val="2"/>
        <scheme val="minor"/>
      </rPr>
      <t xml:space="preserve">.  Sub-programs that require updates to either the summary reported values or the E3 </t>
    </r>
  </si>
  <si>
    <t xml:space="preserve">calculator output are  highlighted in columns B &amp; C. </t>
  </si>
  <si>
    <t>and resubmit these two sets of documents so as to reconcile and remove all differences</t>
  </si>
  <si>
    <t>sub-program E3 workbooks. The purpose of this comparison is to identify differences so the IOUs can update</t>
  </si>
  <si>
    <t>missing subprogram for which savings is intended to be claimed which were excluded from the initial submission.</t>
  </si>
  <si>
    <t>Utility responses to the data request must re-submit all Appendix D and E3 calculators (and other application</t>
  </si>
  <si>
    <t xml:space="preserve"> tables) required to ensure consistency.</t>
  </si>
  <si>
    <t>The program E3 that was submitted is correct.  The  placemat table was updated to reflect the savings for this program.</t>
  </si>
  <si>
    <t>The cause of the discrepancy is that this program has dual-baseline measures.  It will not match the placemat table savings due to different calculation methodologies.  E3 uses weighted annual savings versus SDGE uses the full early retirement savings value in first year calculations.</t>
  </si>
  <si>
    <t>SDGE Comments on Noted Discrepancies</t>
  </si>
  <si>
    <t>The cause of the discrepancy is that this program has dual-baseline measures.  It will not match the placemat table savings due to different calculation methodologies.  E3 uses weighted annual savings versus SDGE uses the full early retirement savings value in the first year calculations.</t>
  </si>
  <si>
    <t>The program E3 is incorrect.  The Gross Realization Rate was missing for one measure.  This fix does impact the Portfolio E3 which also had the missing GRR value.  However,  a  savings discrepancy remains because this program has a dual-baseline measure.  It will not match due to different calculation methodologies.  E3 uses weighted annual savings versus SDGE uses the full early retirement savings value in the first year calculations.</t>
  </si>
  <si>
    <t>This comparison table is incorrect.  The total budget in the E3 that was  submitted was $4,901,705, not $4,631,705.  The correct E3 value matches the placemat table value.</t>
  </si>
  <si>
    <t>The program E3 is incorrect.  The measure quantities for 2014 were incorrect.  The quantity correction did not apply to the Portfolio E3 which had the correct quantities.  The Gross Realization Rate was missing for one measure.  This fix does impact the Portfolio E3 which also had the missing GRR value.  However,  a savings discrepancy remains because this program has a dual-baseline measure.  It will not match due to different calculation methodologies.  E3 uses weighted annual savings versus SDGE uses the full early retirement savings value in the first year calculations.</t>
  </si>
  <si>
    <t>The program E3 is incorrect.  The measure quantities for both years were incorrect.  With that correction the savings match the Placemat table.  This fix does not impact the Portfolio E3 which had the correct quantities.</t>
  </si>
  <si>
    <t>The program E3 that was submitted is correct.  The  Placemat table was updated to reflect the savings for this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</si>
</sst>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quot;$&quot;* #,##0_);_(&quot;$&quot;* \(#,##0\);_(&quot;$&quot;* &quot;-&quot;??_);_(@_)"/>
    <numFmt numFmtId="165" formatCode="_(* #,##0_);_(* \(#,##0\);_(* &quot;-&quot;??_);_(@_)"/>
  </numFmts>
  <fonts count="13" x14ac:knownFonts="1">
    <font>
      <sz val="11"/>
      <color theme="1"/>
      <name val="Calibri"/>
      <family val="2"/>
      <scheme val="minor"/>
    </font>
    <font>
      <sz val="11"/>
      <color theme="1"/>
      <name val="Calibri"/>
      <family val="2"/>
      <scheme val="minor"/>
    </font>
    <font>
      <sz val="10"/>
      <name val="Times New Roman"/>
      <family val="1"/>
    </font>
    <font>
      <b/>
      <sz val="10"/>
      <color rgb="FF0070C0"/>
      <name val="Times New Roman"/>
      <family val="1"/>
    </font>
    <font>
      <b/>
      <sz val="13"/>
      <color theme="3"/>
      <name val="Calibri"/>
      <family val="2"/>
      <scheme val="minor"/>
    </font>
    <font>
      <i/>
      <sz val="11"/>
      <color rgb="FF7F7F7F"/>
      <name val="Calibri"/>
      <family val="2"/>
      <scheme val="minor"/>
    </font>
    <font>
      <b/>
      <sz val="11"/>
      <color theme="1"/>
      <name val="Calibri"/>
      <family val="2"/>
      <scheme val="minor"/>
    </font>
    <font>
      <b/>
      <sz val="11"/>
      <color rgb="FFC00000"/>
      <name val="Calibri"/>
      <family val="2"/>
      <scheme val="minor"/>
    </font>
    <font>
      <sz val="11"/>
      <color theme="0" tint="-0.14999847407452621"/>
      <name val="Calibri"/>
      <family val="2"/>
      <scheme val="minor"/>
    </font>
    <font>
      <sz val="10"/>
      <color theme="0" tint="-0.14999847407452621"/>
      <name val="Times New Roman"/>
      <family val="1"/>
    </font>
    <font>
      <sz val="11"/>
      <color rgb="FF0070C0"/>
      <name val="Calibri"/>
      <family val="2"/>
      <scheme val="minor"/>
    </font>
    <font>
      <sz val="11"/>
      <color theme="4"/>
      <name val="Calibri"/>
      <family val="2"/>
      <scheme val="minor"/>
    </font>
    <font>
      <b/>
      <sz val="14"/>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4" tint="0.59999389629810485"/>
        <bgColor indexed="64"/>
      </patternFill>
    </fill>
  </fills>
  <borders count="4">
    <border>
      <left/>
      <right/>
      <top/>
      <bottom/>
      <diagonal/>
    </border>
    <border>
      <left/>
      <right/>
      <top/>
      <bottom style="medium">
        <color indexed="6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2" applyNumberFormat="0" applyFill="0" applyAlignment="0" applyProtection="0"/>
    <xf numFmtId="0" fontId="5" fillId="0" borderId="0" applyNumberFormat="0" applyFill="0" applyBorder="0" applyAlignment="0" applyProtection="0"/>
  </cellStyleXfs>
  <cellXfs count="24">
    <xf numFmtId="0" fontId="0" fillId="0" borderId="0" xfId="0"/>
    <xf numFmtId="0" fontId="0" fillId="0" borderId="1" xfId="0" applyBorder="1"/>
    <xf numFmtId="9" fontId="0" fillId="0" borderId="0" xfId="2" applyFont="1"/>
    <xf numFmtId="0" fontId="2" fillId="2" borderId="1" xfId="0" applyFont="1" applyFill="1" applyBorder="1" applyAlignment="1">
      <alignment horizontal="center" wrapText="1"/>
    </xf>
    <xf numFmtId="164" fontId="0" fillId="0" borderId="0" xfId="0" applyNumberFormat="1"/>
    <xf numFmtId="165" fontId="0" fillId="0" borderId="0" xfId="1" applyNumberFormat="1" applyFont="1"/>
    <xf numFmtId="0" fontId="0" fillId="0" borderId="0" xfId="0" applyAlignment="1">
      <alignment horizontal="right"/>
    </xf>
    <xf numFmtId="0" fontId="3" fillId="0" borderId="0" xfId="0" applyFont="1"/>
    <xf numFmtId="0" fontId="4" fillId="0" borderId="2" xfId="3"/>
    <xf numFmtId="0" fontId="5" fillId="0" borderId="0" xfId="4"/>
    <xf numFmtId="9" fontId="8" fillId="0" borderId="0" xfId="0" applyNumberFormat="1" applyFont="1"/>
    <xf numFmtId="0" fontId="6" fillId="3" borderId="0" xfId="0" applyFont="1" applyFill="1"/>
    <xf numFmtId="0" fontId="9" fillId="0" borderId="0" xfId="0" applyFont="1" applyFill="1" applyBorder="1" applyAlignment="1">
      <alignment horizontal="center" wrapText="1"/>
    </xf>
    <xf numFmtId="0" fontId="10" fillId="0" borderId="0" xfId="4" applyFont="1"/>
    <xf numFmtId="0" fontId="11" fillId="0" borderId="0" xfId="4" applyFont="1"/>
    <xf numFmtId="165" fontId="0" fillId="0" borderId="0" xfId="0" applyNumberFormat="1"/>
    <xf numFmtId="164" fontId="0" fillId="0" borderId="0" xfId="0" applyNumberFormat="1" applyFill="1"/>
    <xf numFmtId="0" fontId="0" fillId="4" borderId="0" xfId="0" applyFill="1"/>
    <xf numFmtId="0" fontId="0" fillId="4" borderId="3" xfId="0" applyFill="1" applyBorder="1" applyAlignment="1">
      <alignment wrapText="1"/>
    </xf>
    <xf numFmtId="0" fontId="0" fillId="4" borderId="0" xfId="0" applyFill="1" applyAlignment="1">
      <alignment wrapText="1"/>
    </xf>
    <xf numFmtId="0" fontId="12" fillId="4" borderId="3" xfId="0" applyFont="1" applyFill="1" applyBorder="1"/>
    <xf numFmtId="0" fontId="0" fillId="0" borderId="0" xfId="0" applyFill="1"/>
    <xf numFmtId="165" fontId="0" fillId="0" borderId="0" xfId="1" applyNumberFormat="1" applyFont="1" applyFill="1"/>
    <xf numFmtId="165" fontId="0" fillId="0" borderId="0" xfId="0" applyNumberFormat="1" applyFill="1"/>
  </cellXfs>
  <cellStyles count="5">
    <cellStyle name="Comma" xfId="1" builtinId="3"/>
    <cellStyle name="Explanatory Text" xfId="4" builtinId="53"/>
    <cellStyle name="Heading 2" xfId="3" builtinId="17"/>
    <cellStyle name="Normal" xfId="0" builtinId="0"/>
    <cellStyle name="Percent" xfId="2" builtinId="5"/>
  </cellStyles>
  <dxfs count="2">
    <dxf>
      <font>
        <b/>
        <i val="0"/>
      </font>
      <fill>
        <patternFill>
          <bgColor theme="5" tint="0.79998168889431442"/>
        </patternFill>
      </fill>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K19"/>
  <sheetViews>
    <sheetView workbookViewId="0">
      <selection activeCell="B20" sqref="B20"/>
    </sheetView>
  </sheetViews>
  <sheetFormatPr defaultRowHeight="15" x14ac:dyDescent="0.25"/>
  <sheetData>
    <row r="2" spans="2:11" ht="18" thickBot="1" x14ac:dyDescent="0.35">
      <c r="B2" s="8" t="s">
        <v>64</v>
      </c>
      <c r="C2" s="8"/>
      <c r="D2" s="8"/>
      <c r="E2" s="8"/>
      <c r="F2" s="8"/>
      <c r="G2" s="8"/>
      <c r="H2" s="8"/>
      <c r="I2" s="8"/>
      <c r="J2" s="8"/>
      <c r="K2" s="8"/>
    </row>
    <row r="3" spans="2:11" ht="15.75" thickTop="1" x14ac:dyDescent="0.25"/>
    <row r="4" spans="2:11" x14ac:dyDescent="0.25">
      <c r="B4" t="s">
        <v>62</v>
      </c>
    </row>
    <row r="5" spans="2:11" x14ac:dyDescent="0.25">
      <c r="B5" t="s">
        <v>95</v>
      </c>
    </row>
    <row r="6" spans="2:11" x14ac:dyDescent="0.25">
      <c r="B6" t="s">
        <v>101</v>
      </c>
    </row>
    <row r="7" spans="2:11" x14ac:dyDescent="0.25">
      <c r="B7" t="s">
        <v>100</v>
      </c>
    </row>
    <row r="9" spans="2:11" x14ac:dyDescent="0.25">
      <c r="B9" t="s">
        <v>63</v>
      </c>
    </row>
    <row r="10" spans="2:11" x14ac:dyDescent="0.25">
      <c r="B10" t="s">
        <v>68</v>
      </c>
    </row>
    <row r="11" spans="2:11" x14ac:dyDescent="0.25">
      <c r="B11" t="s">
        <v>96</v>
      </c>
    </row>
    <row r="12" spans="2:11" x14ac:dyDescent="0.25">
      <c r="B12" t="s">
        <v>102</v>
      </c>
    </row>
    <row r="14" spans="2:11" x14ac:dyDescent="0.25">
      <c r="B14" t="s">
        <v>97</v>
      </c>
    </row>
    <row r="15" spans="2:11" x14ac:dyDescent="0.25">
      <c r="B15" t="s">
        <v>98</v>
      </c>
    </row>
    <row r="16" spans="2:11" x14ac:dyDescent="0.25">
      <c r="B16" s="11" t="s">
        <v>99</v>
      </c>
      <c r="C16" s="11"/>
      <c r="D16" s="11"/>
      <c r="E16" s="11"/>
      <c r="F16" s="11"/>
    </row>
    <row r="18" spans="2:2" x14ac:dyDescent="0.25">
      <c r="B18" t="s">
        <v>103</v>
      </c>
    </row>
    <row r="19" spans="2:2" x14ac:dyDescent="0.25">
      <c r="B19"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T69"/>
  <sheetViews>
    <sheetView tabSelected="1"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3.42578125" style="17" customWidth="1"/>
    <col min="2" max="2" width="54.85546875" customWidth="1"/>
    <col min="3" max="3" width="18" customWidth="1"/>
    <col min="4" max="4" width="18.7109375" bestFit="1" customWidth="1"/>
    <col min="5" max="5" width="13.7109375" bestFit="1" customWidth="1"/>
    <col min="6" max="6" width="9.140625" bestFit="1" customWidth="1"/>
    <col min="7" max="7" width="13.7109375" bestFit="1" customWidth="1"/>
    <col min="8" max="8" width="2.7109375" customWidth="1"/>
    <col min="9" max="9" width="16.28515625" bestFit="1" customWidth="1"/>
    <col min="10" max="10" width="13.28515625" customWidth="1"/>
    <col min="11" max="11" width="12.140625" bestFit="1" customWidth="1"/>
    <col min="12" max="12" width="13.28515625" bestFit="1" customWidth="1"/>
    <col min="13" max="13" width="2.7109375" customWidth="1"/>
    <col min="20" max="20" width="52.7109375" bestFit="1" customWidth="1"/>
  </cols>
  <sheetData>
    <row r="2" spans="1:20" ht="18" thickBot="1" x14ac:dyDescent="0.35">
      <c r="B2" s="8" t="s">
        <v>65</v>
      </c>
      <c r="C2" s="8"/>
      <c r="D2" s="8"/>
      <c r="E2" s="8"/>
    </row>
    <row r="3" spans="1:20" ht="15.75" thickTop="1" x14ac:dyDescent="0.25">
      <c r="B3" s="9" t="s">
        <v>10</v>
      </c>
      <c r="P3" s="6" t="s">
        <v>61</v>
      </c>
      <c r="Q3" s="2">
        <v>8.9999999999999993E-3</v>
      </c>
    </row>
    <row r="4" spans="1:20" x14ac:dyDescent="0.25">
      <c r="B4" s="13" t="s">
        <v>67</v>
      </c>
    </row>
    <row r="5" spans="1:20" x14ac:dyDescent="0.25">
      <c r="B5" s="14"/>
    </row>
    <row r="6" spans="1:20" x14ac:dyDescent="0.25">
      <c r="D6" s="7" t="s">
        <v>1</v>
      </c>
      <c r="I6" s="7" t="s">
        <v>2</v>
      </c>
      <c r="N6" s="7" t="s">
        <v>7</v>
      </c>
    </row>
    <row r="7" spans="1:20" ht="27.75" thickBot="1" x14ac:dyDescent="0.35">
      <c r="A7" s="20" t="s">
        <v>107</v>
      </c>
      <c r="B7" s="1" t="s">
        <v>0</v>
      </c>
      <c r="C7" s="1" t="s">
        <v>9</v>
      </c>
      <c r="D7" s="3" t="s">
        <v>3</v>
      </c>
      <c r="E7" s="3" t="s">
        <v>4</v>
      </c>
      <c r="F7" s="3" t="s">
        <v>5</v>
      </c>
      <c r="G7" s="3" t="s">
        <v>6</v>
      </c>
      <c r="H7" s="1"/>
      <c r="I7" s="3" t="s">
        <v>3</v>
      </c>
      <c r="J7" s="3" t="s">
        <v>4</v>
      </c>
      <c r="K7" s="3" t="s">
        <v>5</v>
      </c>
      <c r="L7" s="3" t="s">
        <v>6</v>
      </c>
      <c r="N7" s="3" t="s">
        <v>3</v>
      </c>
      <c r="O7" s="3" t="s">
        <v>4</v>
      </c>
      <c r="P7" s="3" t="s">
        <v>5</v>
      </c>
      <c r="Q7" s="3" t="s">
        <v>6</v>
      </c>
      <c r="R7" s="12" t="s">
        <v>66</v>
      </c>
      <c r="T7" s="1" t="s">
        <v>69</v>
      </c>
    </row>
    <row r="8" spans="1:20" ht="45" x14ac:dyDescent="0.25">
      <c r="A8" s="18" t="s">
        <v>110</v>
      </c>
      <c r="B8" t="s">
        <v>11</v>
      </c>
      <c r="C8" t="s">
        <v>36</v>
      </c>
      <c r="D8" s="4">
        <v>4901704.5049999999</v>
      </c>
      <c r="E8" s="5">
        <v>9299506.4488088004</v>
      </c>
      <c r="F8" s="5">
        <v>1499.2144166472001</v>
      </c>
      <c r="G8" s="5">
        <v>461516.20105079998</v>
      </c>
      <c r="I8" s="16">
        <v>4901704.5050000008</v>
      </c>
      <c r="J8" s="5">
        <v>9299506.4488088004</v>
      </c>
      <c r="K8" s="5">
        <v>1499.2144166472001</v>
      </c>
      <c r="L8" s="5">
        <v>461516.20105080004</v>
      </c>
      <c r="N8" s="2">
        <f>IF(D8&lt;&gt;0,(I8-D8)/D8,IF(I8=0,0,-1))</f>
        <v>1.8999973859409106E-16</v>
      </c>
      <c r="O8" s="2">
        <f t="shared" ref="O8:Q8" si="0">IF(E8&lt;&gt;0,(J8-E8)/E8,IF(J8=0,0,-1))</f>
        <v>0</v>
      </c>
      <c r="P8" s="2">
        <f t="shared" si="0"/>
        <v>0</v>
      </c>
      <c r="Q8" s="2">
        <f t="shared" si="0"/>
        <v>1.2612268167604452E-16</v>
      </c>
      <c r="R8" s="10" t="b">
        <f>OR(ABS(N8)&gt;=$Q$3,ABS(O8)&gt;=$Q$3,ABS(P8)&gt;=$Q$3,ABS(Q8)&gt;=$Q$3)</f>
        <v>0</v>
      </c>
      <c r="T8" t="s">
        <v>70</v>
      </c>
    </row>
    <row r="9" spans="1:20" ht="60" x14ac:dyDescent="0.25">
      <c r="A9" s="18" t="s">
        <v>112</v>
      </c>
      <c r="B9" t="s">
        <v>12</v>
      </c>
      <c r="C9" t="s">
        <v>37</v>
      </c>
      <c r="D9" s="4">
        <v>952596.77780000004</v>
      </c>
      <c r="E9" s="5">
        <v>265932.2</v>
      </c>
      <c r="F9" s="5">
        <v>62.666091999999999</v>
      </c>
      <c r="G9" s="5">
        <v>10824.8714</v>
      </c>
      <c r="I9" s="4">
        <v>952596.77780000004</v>
      </c>
      <c r="J9" s="5">
        <v>265932.2</v>
      </c>
      <c r="K9" s="5">
        <v>62.666091999999999</v>
      </c>
      <c r="L9" s="5">
        <v>10824.8714</v>
      </c>
      <c r="N9" s="2">
        <f t="shared" ref="N9:N32" si="1">IF(D9&lt;&gt;0,(I9-D9)/D9,IF(I9=0,0,-1))</f>
        <v>0</v>
      </c>
      <c r="O9" s="2">
        <f t="shared" ref="O9:O32" si="2">IF(E9&lt;&gt;0,(J9-E9)/E9,IF(J9=0,0,-1))</f>
        <v>0</v>
      </c>
      <c r="P9" s="2">
        <f t="shared" ref="P9:P32" si="3">IF(F9&lt;&gt;0,(K9-F9)/F9,IF(K9=0,0,-1))</f>
        <v>0</v>
      </c>
      <c r="Q9" s="2">
        <f t="shared" ref="Q9:Q32" si="4">IF(G9&lt;&gt;0,(L9-G9)/G9,IF(L9=0,0,-1))</f>
        <v>0</v>
      </c>
      <c r="R9" s="10" t="b">
        <f t="shared" ref="R9:R34" si="5">OR(ABS(N9)&gt;=$Q$3,ABS(O9)&gt;=$Q$3,ABS(P9)&gt;=$Q$3,ABS(Q9)&gt;=$Q$3)</f>
        <v>0</v>
      </c>
      <c r="T9" t="s">
        <v>71</v>
      </c>
    </row>
    <row r="10" spans="1:20" ht="45" x14ac:dyDescent="0.25">
      <c r="A10" s="18" t="s">
        <v>113</v>
      </c>
      <c r="B10" t="s">
        <v>13</v>
      </c>
      <c r="C10" t="s">
        <v>38</v>
      </c>
      <c r="D10" s="4">
        <v>1013719.2958</v>
      </c>
      <c r="E10" s="5">
        <v>4015200.0000000005</v>
      </c>
      <c r="F10" s="5">
        <v>401.64</v>
      </c>
      <c r="G10" s="5">
        <v>-75960</v>
      </c>
      <c r="I10" s="4">
        <v>1013719.2958</v>
      </c>
      <c r="J10" s="5">
        <v>4015200.0000000005</v>
      </c>
      <c r="K10" s="5">
        <v>401.64</v>
      </c>
      <c r="L10" s="5">
        <v>-75960</v>
      </c>
      <c r="N10" s="2">
        <f t="shared" si="1"/>
        <v>0</v>
      </c>
      <c r="O10" s="2">
        <f t="shared" si="2"/>
        <v>0</v>
      </c>
      <c r="P10" s="2">
        <f t="shared" si="3"/>
        <v>0</v>
      </c>
      <c r="Q10" s="2">
        <f t="shared" si="4"/>
        <v>0</v>
      </c>
      <c r="R10" s="10" t="b">
        <f t="shared" si="5"/>
        <v>0</v>
      </c>
      <c r="T10" t="s">
        <v>72</v>
      </c>
    </row>
    <row r="11" spans="1:20" x14ac:dyDescent="0.25">
      <c r="A11" s="18"/>
      <c r="B11" t="s">
        <v>14</v>
      </c>
      <c r="C11" t="s">
        <v>39</v>
      </c>
      <c r="D11" s="4">
        <v>5804982.5879999995</v>
      </c>
      <c r="E11" s="5">
        <v>20779000</v>
      </c>
      <c r="F11" s="5">
        <v>3866</v>
      </c>
      <c r="G11" s="5">
        <v>-268170</v>
      </c>
      <c r="I11" s="4">
        <v>5804982.5879999995</v>
      </c>
      <c r="J11" s="5">
        <v>20779000</v>
      </c>
      <c r="K11" s="5">
        <v>3866</v>
      </c>
      <c r="L11" s="5">
        <v>-268170</v>
      </c>
      <c r="N11" s="2">
        <f t="shared" si="1"/>
        <v>0</v>
      </c>
      <c r="O11" s="2">
        <f t="shared" si="2"/>
        <v>0</v>
      </c>
      <c r="P11" s="2">
        <f t="shared" si="3"/>
        <v>0</v>
      </c>
      <c r="Q11" s="2">
        <f t="shared" si="4"/>
        <v>0</v>
      </c>
      <c r="R11" s="10" t="b">
        <f t="shared" si="5"/>
        <v>0</v>
      </c>
      <c r="T11" t="s">
        <v>73</v>
      </c>
    </row>
    <row r="12" spans="1:20" ht="90" x14ac:dyDescent="0.25">
      <c r="A12" s="18" t="s">
        <v>108</v>
      </c>
      <c r="B12" t="s">
        <v>15</v>
      </c>
      <c r="C12" t="s">
        <v>40</v>
      </c>
      <c r="D12" s="4">
        <v>3902566.3990000002</v>
      </c>
      <c r="E12" s="5">
        <v>5450982.7392531997</v>
      </c>
      <c r="F12" s="5">
        <v>746.61686996599997</v>
      </c>
      <c r="G12" s="5">
        <v>204634.46139571999</v>
      </c>
      <c r="I12" s="4">
        <v>3902566.3989999993</v>
      </c>
      <c r="J12" s="5">
        <v>5110308.899058979</v>
      </c>
      <c r="K12" s="5">
        <v>665.67239823252112</v>
      </c>
      <c r="L12" s="5">
        <v>205531.77195694586</v>
      </c>
      <c r="N12" s="2">
        <f t="shared" si="1"/>
        <v>-2.3864362047859635E-16</v>
      </c>
      <c r="O12" s="2">
        <f t="shared" si="2"/>
        <v>-6.2497691974143718E-2</v>
      </c>
      <c r="P12" s="2">
        <f t="shared" si="3"/>
        <v>-0.10841500505763413</v>
      </c>
      <c r="Q12" s="2">
        <f t="shared" si="4"/>
        <v>4.3849435481478176E-3</v>
      </c>
      <c r="R12" s="10" t="b">
        <f t="shared" si="5"/>
        <v>1</v>
      </c>
      <c r="T12" t="s">
        <v>74</v>
      </c>
    </row>
    <row r="13" spans="1:20" x14ac:dyDescent="0.25">
      <c r="A13" s="18"/>
      <c r="B13" t="s">
        <v>16</v>
      </c>
      <c r="C13" t="s">
        <v>41</v>
      </c>
      <c r="D13" s="4">
        <v>12847890.1832</v>
      </c>
      <c r="E13" s="5">
        <v>2508187.5</v>
      </c>
      <c r="F13" s="5">
        <v>2006.55</v>
      </c>
      <c r="G13" s="5">
        <v>573873.30000000005</v>
      </c>
      <c r="I13" s="4">
        <v>12847890.183200002</v>
      </c>
      <c r="J13" s="5">
        <v>2508187.5</v>
      </c>
      <c r="K13" s="5">
        <v>2006.5500000000004</v>
      </c>
      <c r="L13" s="5">
        <v>573873.30000000005</v>
      </c>
      <c r="N13" s="2">
        <f t="shared" si="1"/>
        <v>1.4497673335241969E-16</v>
      </c>
      <c r="O13" s="2">
        <f t="shared" si="2"/>
        <v>0</v>
      </c>
      <c r="P13" s="2">
        <f t="shared" si="3"/>
        <v>2.2663145742018096E-16</v>
      </c>
      <c r="Q13" s="2">
        <f t="shared" si="4"/>
        <v>0</v>
      </c>
      <c r="R13" s="10" t="b">
        <f t="shared" si="5"/>
        <v>0</v>
      </c>
      <c r="T13" t="s">
        <v>75</v>
      </c>
    </row>
    <row r="14" spans="1:20" x14ac:dyDescent="0.25">
      <c r="A14" s="18"/>
      <c r="B14" t="s">
        <v>17</v>
      </c>
      <c r="C14" t="s">
        <v>42</v>
      </c>
      <c r="D14" s="4">
        <v>4398897.9290000005</v>
      </c>
      <c r="E14" s="5">
        <v>2398774.0568672498</v>
      </c>
      <c r="F14" s="5">
        <v>624.04420943436799</v>
      </c>
      <c r="G14" s="5">
        <v>186668.79899499001</v>
      </c>
      <c r="I14" s="4">
        <v>4398897.9289999995</v>
      </c>
      <c r="J14" s="5">
        <v>2398774.0568672456</v>
      </c>
      <c r="K14" s="5">
        <v>624.04420943436787</v>
      </c>
      <c r="L14" s="5">
        <v>186668.79899498957</v>
      </c>
      <c r="N14" s="2">
        <f t="shared" si="1"/>
        <v>-2.117172504675951E-16</v>
      </c>
      <c r="O14" s="2">
        <f t="shared" si="2"/>
        <v>-1.7471222743016284E-15</v>
      </c>
      <c r="P14" s="2">
        <f t="shared" si="3"/>
        <v>-1.8217753807003751E-16</v>
      </c>
      <c r="Q14" s="2">
        <f t="shared" si="4"/>
        <v>-2.3386739465909473E-15</v>
      </c>
      <c r="R14" s="10" t="b">
        <f t="shared" si="5"/>
        <v>0</v>
      </c>
      <c r="T14" t="s">
        <v>76</v>
      </c>
    </row>
    <row r="15" spans="1:20" x14ac:dyDescent="0.25">
      <c r="A15" s="18"/>
      <c r="B15" t="s">
        <v>18</v>
      </c>
      <c r="C15" t="s">
        <v>43</v>
      </c>
      <c r="D15" s="4">
        <v>2507278.3054000004</v>
      </c>
      <c r="E15" s="5">
        <v>1130643.3999999999</v>
      </c>
      <c r="F15" s="5">
        <v>1057.0153</v>
      </c>
      <c r="G15" s="5">
        <v>20755.579367999999</v>
      </c>
      <c r="I15" s="4">
        <v>2507278.3054</v>
      </c>
      <c r="J15" s="5">
        <v>1130643.4000000001</v>
      </c>
      <c r="K15" s="5">
        <v>1057.0153</v>
      </c>
      <c r="L15" s="5">
        <v>20755.579367999999</v>
      </c>
      <c r="N15" s="2">
        <f t="shared" si="1"/>
        <v>-1.8572381307046394E-16</v>
      </c>
      <c r="O15" s="2">
        <f t="shared" si="2"/>
        <v>2.0592756624579389E-16</v>
      </c>
      <c r="P15" s="2">
        <f t="shared" si="3"/>
        <v>0</v>
      </c>
      <c r="Q15" s="2">
        <f t="shared" si="4"/>
        <v>0</v>
      </c>
      <c r="R15" s="10" t="b">
        <f t="shared" si="5"/>
        <v>0</v>
      </c>
      <c r="T15" t="s">
        <v>77</v>
      </c>
    </row>
    <row r="16" spans="1:20" x14ac:dyDescent="0.25">
      <c r="A16" s="18"/>
      <c r="B16" t="s">
        <v>19</v>
      </c>
      <c r="C16" t="s">
        <v>44</v>
      </c>
      <c r="D16" s="4">
        <v>3199724.1878</v>
      </c>
      <c r="E16" s="5">
        <v>594000</v>
      </c>
      <c r="F16" s="5">
        <v>1170</v>
      </c>
      <c r="G16" s="5">
        <v>91460</v>
      </c>
      <c r="I16" s="4">
        <v>3199724.1878</v>
      </c>
      <c r="J16" s="5">
        <v>594000</v>
      </c>
      <c r="K16" s="5">
        <v>1170</v>
      </c>
      <c r="L16" s="5">
        <v>91460</v>
      </c>
      <c r="N16" s="2">
        <f t="shared" si="1"/>
        <v>0</v>
      </c>
      <c r="O16" s="2">
        <f t="shared" si="2"/>
        <v>0</v>
      </c>
      <c r="P16" s="2">
        <f t="shared" si="3"/>
        <v>0</v>
      </c>
      <c r="Q16" s="2">
        <f t="shared" si="4"/>
        <v>0</v>
      </c>
      <c r="R16" s="10" t="b">
        <f t="shared" si="5"/>
        <v>0</v>
      </c>
      <c r="T16" t="s">
        <v>78</v>
      </c>
    </row>
    <row r="17" spans="1:20" x14ac:dyDescent="0.25">
      <c r="A17" s="18"/>
      <c r="B17" t="s">
        <v>20</v>
      </c>
      <c r="C17" t="s">
        <v>45</v>
      </c>
      <c r="D17" s="4">
        <v>167911.01519999999</v>
      </c>
      <c r="E17" s="5">
        <v>180833.5</v>
      </c>
      <c r="F17" s="5">
        <v>55</v>
      </c>
      <c r="G17" s="5">
        <v>2181.8200000000002</v>
      </c>
      <c r="I17" s="4">
        <v>167911.01519999999</v>
      </c>
      <c r="J17" s="5">
        <v>180833.5</v>
      </c>
      <c r="K17" s="5">
        <v>55</v>
      </c>
      <c r="L17" s="5">
        <v>2181.8199999999997</v>
      </c>
      <c r="N17" s="2">
        <f t="shared" si="1"/>
        <v>0</v>
      </c>
      <c r="O17" s="2">
        <f t="shared" si="2"/>
        <v>0</v>
      </c>
      <c r="P17" s="2">
        <f t="shared" si="3"/>
        <v>0</v>
      </c>
      <c r="Q17" s="2">
        <f t="shared" si="4"/>
        <v>-2.0842569546821649E-16</v>
      </c>
      <c r="R17" s="10" t="b">
        <f t="shared" si="5"/>
        <v>0</v>
      </c>
      <c r="T17" t="s">
        <v>79</v>
      </c>
    </row>
    <row r="18" spans="1:20" ht="90" x14ac:dyDescent="0.25">
      <c r="A18" s="18" t="s">
        <v>108</v>
      </c>
      <c r="B18" t="s">
        <v>21</v>
      </c>
      <c r="C18" t="s">
        <v>46</v>
      </c>
      <c r="D18" s="4">
        <v>26009637.545200001</v>
      </c>
      <c r="E18" s="5">
        <v>93835934.133750007</v>
      </c>
      <c r="F18" s="5">
        <v>11202.0091173525</v>
      </c>
      <c r="G18" s="5">
        <v>3109835.7641854901</v>
      </c>
      <c r="I18" s="4">
        <v>26009637.545162499</v>
      </c>
      <c r="J18" s="5">
        <v>77618669.302634433</v>
      </c>
      <c r="K18" s="5">
        <v>8877.2542811452913</v>
      </c>
      <c r="L18" s="5">
        <v>2846543.1440675668</v>
      </c>
      <c r="N18" s="2">
        <f t="shared" si="1"/>
        <v>-1.441869282855003E-12</v>
      </c>
      <c r="O18" s="2">
        <f t="shared" si="2"/>
        <v>-0.17282574080842131</v>
      </c>
      <c r="P18" s="2">
        <f t="shared" si="3"/>
        <v>-0.20753016819152925</v>
      </c>
      <c r="Q18" s="2">
        <f t="shared" si="4"/>
        <v>-8.4664477510401043E-2</v>
      </c>
      <c r="R18" s="10" t="b">
        <f t="shared" si="5"/>
        <v>1</v>
      </c>
      <c r="T18" t="s">
        <v>80</v>
      </c>
    </row>
    <row r="19" spans="1:20" x14ac:dyDescent="0.25">
      <c r="A19" s="18"/>
      <c r="B19" t="s">
        <v>22</v>
      </c>
      <c r="C19" t="s">
        <v>47</v>
      </c>
      <c r="D19" s="4">
        <v>2359542.875</v>
      </c>
      <c r="E19" s="5">
        <v>9754444.5670935996</v>
      </c>
      <c r="F19" s="5">
        <v>276.34762477874699</v>
      </c>
      <c r="G19" s="5">
        <v>106253.849884034</v>
      </c>
      <c r="I19" s="4">
        <v>2359542.875</v>
      </c>
      <c r="J19" s="5">
        <v>9754444.5670935996</v>
      </c>
      <c r="K19" s="5">
        <v>276.34762477874727</v>
      </c>
      <c r="L19" s="5">
        <v>106253.8498840336</v>
      </c>
      <c r="N19" s="2">
        <f t="shared" si="1"/>
        <v>0</v>
      </c>
      <c r="O19" s="2">
        <f t="shared" si="2"/>
        <v>0</v>
      </c>
      <c r="P19" s="2">
        <f t="shared" si="3"/>
        <v>1.0284767040483652E-15</v>
      </c>
      <c r="Q19" s="2">
        <f t="shared" si="4"/>
        <v>-3.8347187122063701E-15</v>
      </c>
      <c r="R19" s="10" t="b">
        <f t="shared" si="5"/>
        <v>0</v>
      </c>
      <c r="T19" t="s">
        <v>81</v>
      </c>
    </row>
    <row r="20" spans="1:20" x14ac:dyDescent="0.25">
      <c r="A20" s="18"/>
      <c r="B20" t="s">
        <v>23</v>
      </c>
      <c r="C20" t="s">
        <v>48</v>
      </c>
      <c r="D20" s="4">
        <v>10732410.372400001</v>
      </c>
      <c r="E20" s="5">
        <v>20851069.5</v>
      </c>
      <c r="F20" s="5">
        <v>8441.8240711942708</v>
      </c>
      <c r="G20" s="5">
        <v>751496.4</v>
      </c>
      <c r="I20" s="4">
        <v>10732410.372400001</v>
      </c>
      <c r="J20" s="5">
        <v>20851069.5</v>
      </c>
      <c r="K20" s="5">
        <v>8441.8240711942708</v>
      </c>
      <c r="L20" s="5">
        <v>751496.39999999991</v>
      </c>
      <c r="N20" s="2">
        <f t="shared" si="1"/>
        <v>0</v>
      </c>
      <c r="O20" s="2">
        <f t="shared" si="2"/>
        <v>0</v>
      </c>
      <c r="P20" s="2">
        <f t="shared" si="3"/>
        <v>0</v>
      </c>
      <c r="Q20" s="2">
        <f t="shared" si="4"/>
        <v>-1.5491134997710542E-16</v>
      </c>
      <c r="R20" s="10" t="b">
        <f t="shared" si="5"/>
        <v>0</v>
      </c>
      <c r="T20" t="s">
        <v>82</v>
      </c>
    </row>
    <row r="21" spans="1:20" ht="90" x14ac:dyDescent="0.25">
      <c r="A21" s="18" t="s">
        <v>108</v>
      </c>
      <c r="B21" t="s">
        <v>24</v>
      </c>
      <c r="C21" t="s">
        <v>49</v>
      </c>
      <c r="D21" s="4">
        <v>11247500.8826</v>
      </c>
      <c r="E21" s="5">
        <v>55444003.330646202</v>
      </c>
      <c r="F21" s="5">
        <v>10067.705349989999</v>
      </c>
      <c r="G21" s="5">
        <v>607295.569332588</v>
      </c>
      <c r="I21" s="4">
        <v>11247500.882600002</v>
      </c>
      <c r="J21" s="5">
        <v>53915769.560269445</v>
      </c>
      <c r="K21" s="5">
        <v>9704.5953584570798</v>
      </c>
      <c r="L21" s="5">
        <v>611320.82792420464</v>
      </c>
      <c r="N21" s="2">
        <f t="shared" si="1"/>
        <v>1.656052458828866E-16</v>
      </c>
      <c r="O21" s="2">
        <f t="shared" si="2"/>
        <v>-2.7563553830393026E-2</v>
      </c>
      <c r="P21" s="2">
        <f t="shared" si="3"/>
        <v>-3.6066807570334813E-2</v>
      </c>
      <c r="Q21" s="2">
        <f t="shared" si="4"/>
        <v>6.6281705233587713E-3</v>
      </c>
      <c r="R21" s="10" t="b">
        <f t="shared" si="5"/>
        <v>1</v>
      </c>
      <c r="T21" t="s">
        <v>83</v>
      </c>
    </row>
    <row r="22" spans="1:20" ht="90" x14ac:dyDescent="0.25">
      <c r="A22" s="18" t="s">
        <v>108</v>
      </c>
      <c r="B22" t="s">
        <v>25</v>
      </c>
      <c r="C22" t="s">
        <v>50</v>
      </c>
      <c r="D22" s="4">
        <v>5648695.7165999999</v>
      </c>
      <c r="E22" s="5">
        <v>13105595.979</v>
      </c>
      <c r="F22" s="5">
        <v>4322.3623930000003</v>
      </c>
      <c r="G22" s="5">
        <v>-61540.299980999996</v>
      </c>
      <c r="I22" s="4">
        <v>5648695.7165999999</v>
      </c>
      <c r="J22" s="5">
        <v>12708063.979000002</v>
      </c>
      <c r="K22" s="5">
        <v>4154.4879929999988</v>
      </c>
      <c r="L22" s="5">
        <v>-60948.115980999995</v>
      </c>
      <c r="N22" s="2">
        <f t="shared" si="1"/>
        <v>0</v>
      </c>
      <c r="O22" s="2">
        <f t="shared" si="2"/>
        <v>-3.0332996731853405E-2</v>
      </c>
      <c r="P22" s="2">
        <f t="shared" si="3"/>
        <v>-3.8838575930577116E-2</v>
      </c>
      <c r="Q22" s="2">
        <f t="shared" si="4"/>
        <v>-9.6227025247331011E-3</v>
      </c>
      <c r="R22" s="10" t="b">
        <f t="shared" si="5"/>
        <v>1</v>
      </c>
      <c r="T22" t="s">
        <v>84</v>
      </c>
    </row>
    <row r="23" spans="1:20" ht="90" x14ac:dyDescent="0.25">
      <c r="A23" s="18" t="s">
        <v>108</v>
      </c>
      <c r="B23" t="s">
        <v>26</v>
      </c>
      <c r="C23" t="s">
        <v>51</v>
      </c>
      <c r="D23" s="4">
        <v>17883028.103599999</v>
      </c>
      <c r="E23" s="5">
        <v>31552937.405468799</v>
      </c>
      <c r="F23" s="5">
        <v>7471.4087829448099</v>
      </c>
      <c r="G23" s="5">
        <v>21503.524535686101</v>
      </c>
      <c r="I23" s="4">
        <v>17883028.103599999</v>
      </c>
      <c r="J23" s="5">
        <v>29943369.533294708</v>
      </c>
      <c r="K23" s="5">
        <v>7088.9737211330994</v>
      </c>
      <c r="L23" s="5">
        <v>25743.011341858859</v>
      </c>
      <c r="N23" s="2">
        <f t="shared" si="1"/>
        <v>0</v>
      </c>
      <c r="O23" s="2">
        <f t="shared" si="2"/>
        <v>-5.101166498353079E-2</v>
      </c>
      <c r="P23" s="2">
        <f t="shared" si="3"/>
        <v>-5.1186472715119745E-2</v>
      </c>
      <c r="Q23" s="2">
        <f t="shared" si="4"/>
        <v>0.19715311316231585</v>
      </c>
      <c r="R23" s="10" t="b">
        <f t="shared" si="5"/>
        <v>1</v>
      </c>
      <c r="T23" t="s">
        <v>85</v>
      </c>
    </row>
    <row r="24" spans="1:20" ht="90" x14ac:dyDescent="0.25">
      <c r="A24" s="18" t="s">
        <v>108</v>
      </c>
      <c r="B24" t="s">
        <v>27</v>
      </c>
      <c r="C24" t="s">
        <v>52</v>
      </c>
      <c r="D24" s="4">
        <v>3338913.2797999997</v>
      </c>
      <c r="E24" s="5">
        <v>11039522.1975</v>
      </c>
      <c r="F24" s="5">
        <v>1317.8835222295399</v>
      </c>
      <c r="G24" s="5">
        <v>312191.68851913197</v>
      </c>
      <c r="I24" s="4">
        <v>3338913.2798250001</v>
      </c>
      <c r="J24" s="5">
        <v>9131608.694415817</v>
      </c>
      <c r="K24" s="5">
        <v>1044.3829634755652</v>
      </c>
      <c r="L24" s="5">
        <v>281216.0861989769</v>
      </c>
      <c r="N24" s="2">
        <f t="shared" si="1"/>
        <v>7.4875928477170345E-12</v>
      </c>
      <c r="O24" s="2">
        <f t="shared" si="2"/>
        <v>-0.17282573185243896</v>
      </c>
      <c r="P24" s="2">
        <f t="shared" si="3"/>
        <v>-0.20753014522199803</v>
      </c>
      <c r="Q24" s="2">
        <f t="shared" si="4"/>
        <v>-9.9219817372738286E-2</v>
      </c>
      <c r="R24" s="10" t="b">
        <f t="shared" si="5"/>
        <v>1</v>
      </c>
      <c r="T24" t="s">
        <v>86</v>
      </c>
    </row>
    <row r="25" spans="1:20" x14ac:dyDescent="0.25">
      <c r="A25" s="18"/>
      <c r="B25" t="s">
        <v>28</v>
      </c>
      <c r="C25" t="s">
        <v>53</v>
      </c>
      <c r="D25" s="4">
        <v>1420648.6004999999</v>
      </c>
      <c r="E25" s="5">
        <v>6834105.1936636101</v>
      </c>
      <c r="F25" s="5">
        <v>1027.48998646056</v>
      </c>
      <c r="G25" s="5">
        <v>36428.405477161999</v>
      </c>
      <c r="I25" s="4">
        <v>1420648.6004999999</v>
      </c>
      <c r="J25" s="5">
        <v>6834105.193663612</v>
      </c>
      <c r="K25" s="5">
        <v>1027.4899864605622</v>
      </c>
      <c r="L25" s="5">
        <v>36428.405477161999</v>
      </c>
      <c r="N25" s="2">
        <f t="shared" si="1"/>
        <v>0</v>
      </c>
      <c r="O25" s="2">
        <f t="shared" si="2"/>
        <v>2.72551430867343E-16</v>
      </c>
      <c r="P25" s="2">
        <f t="shared" si="3"/>
        <v>2.2129040520042066E-15</v>
      </c>
      <c r="Q25" s="2">
        <f t="shared" si="4"/>
        <v>0</v>
      </c>
      <c r="R25" s="10" t="b">
        <f t="shared" si="5"/>
        <v>0</v>
      </c>
      <c r="T25" t="s">
        <v>87</v>
      </c>
    </row>
    <row r="26" spans="1:20" ht="75" x14ac:dyDescent="0.25">
      <c r="A26" s="18" t="s">
        <v>106</v>
      </c>
      <c r="B26" t="s">
        <v>29</v>
      </c>
      <c r="C26" t="s">
        <v>54</v>
      </c>
      <c r="D26" s="4">
        <v>1685189.0948999999</v>
      </c>
      <c r="E26" s="5">
        <v>5519760.1987500004</v>
      </c>
      <c r="F26" s="5">
        <v>658.94164056624595</v>
      </c>
      <c r="G26" s="5">
        <v>156095.84405185599</v>
      </c>
      <c r="I26" s="4">
        <v>1685189.0948625</v>
      </c>
      <c r="J26" s="5">
        <v>4565803.4712079074</v>
      </c>
      <c r="K26" s="5">
        <v>522.19139076662975</v>
      </c>
      <c r="L26" s="5">
        <v>140608.04302637943</v>
      </c>
      <c r="N26" s="2">
        <f t="shared" si="1"/>
        <v>-2.2252657823994028E-11</v>
      </c>
      <c r="O26" s="2">
        <f t="shared" si="2"/>
        <v>-0.17282575568375691</v>
      </c>
      <c r="P26" s="2">
        <f t="shared" si="3"/>
        <v>-0.20753013830193384</v>
      </c>
      <c r="Q26" s="2">
        <f t="shared" si="4"/>
        <v>-9.9219816642468886E-2</v>
      </c>
      <c r="R26" s="10" t="b">
        <f t="shared" si="5"/>
        <v>1</v>
      </c>
      <c r="T26" t="s">
        <v>88</v>
      </c>
    </row>
    <row r="27" spans="1:20" x14ac:dyDescent="0.25">
      <c r="A27" s="18"/>
      <c r="B27" t="s">
        <v>30</v>
      </c>
      <c r="C27" t="s">
        <v>55</v>
      </c>
      <c r="D27" s="4">
        <v>719799.60680000007</v>
      </c>
      <c r="E27" s="5">
        <v>3424140.0761604598</v>
      </c>
      <c r="F27" s="5">
        <v>515.39287531431205</v>
      </c>
      <c r="G27" s="5">
        <v>16598.8562129028</v>
      </c>
      <c r="I27" s="4">
        <v>719799.60679999995</v>
      </c>
      <c r="J27" s="5">
        <v>3424140.0761604547</v>
      </c>
      <c r="K27" s="5">
        <v>515.39287531431171</v>
      </c>
      <c r="L27" s="5">
        <v>16598.856212902843</v>
      </c>
      <c r="N27" s="2">
        <f t="shared" si="1"/>
        <v>-1.6173296112855671E-16</v>
      </c>
      <c r="O27" s="2">
        <f t="shared" si="2"/>
        <v>-1.4959300865193621E-15</v>
      </c>
      <c r="P27" s="2">
        <f t="shared" si="3"/>
        <v>-6.6174859898257721E-16</v>
      </c>
      <c r="Q27" s="2">
        <f t="shared" si="4"/>
        <v>2.6300454154886653E-15</v>
      </c>
      <c r="R27" s="10" t="b">
        <f t="shared" si="5"/>
        <v>0</v>
      </c>
      <c r="T27" t="s">
        <v>89</v>
      </c>
    </row>
    <row r="28" spans="1:20" x14ac:dyDescent="0.25">
      <c r="A28" s="18"/>
      <c r="B28" t="s">
        <v>31</v>
      </c>
      <c r="C28" t="s">
        <v>56</v>
      </c>
      <c r="D28" s="4">
        <v>7997663.2475999994</v>
      </c>
      <c r="E28" s="5">
        <v>67727015.793479994</v>
      </c>
      <c r="F28" s="5">
        <v>7102.5965851720002</v>
      </c>
      <c r="G28" s="5">
        <v>-919528.21013430005</v>
      </c>
      <c r="I28" s="4">
        <v>7997661.426814286</v>
      </c>
      <c r="J28" s="5">
        <v>67727226.018806264</v>
      </c>
      <c r="K28" s="5">
        <v>7102.6492832557278</v>
      </c>
      <c r="L28" s="5">
        <v>-919528.7418335902</v>
      </c>
      <c r="N28" s="2">
        <f t="shared" si="1"/>
        <v>-2.2766471368101935E-7</v>
      </c>
      <c r="O28" s="2">
        <f t="shared" si="2"/>
        <v>3.1040098815353858E-6</v>
      </c>
      <c r="P28" s="2">
        <f t="shared" si="3"/>
        <v>7.4195518632732923E-6</v>
      </c>
      <c r="Q28" s="2">
        <f t="shared" si="4"/>
        <v>5.7823053636624026E-7</v>
      </c>
      <c r="R28" s="10" t="b">
        <f t="shared" si="5"/>
        <v>0</v>
      </c>
      <c r="T28" t="s">
        <v>90</v>
      </c>
    </row>
    <row r="29" spans="1:20" ht="45" x14ac:dyDescent="0.25">
      <c r="A29" s="18" t="s">
        <v>105</v>
      </c>
      <c r="B29" t="s">
        <v>32</v>
      </c>
      <c r="C29" t="s">
        <v>57</v>
      </c>
      <c r="D29" s="4">
        <v>541939.89240000001</v>
      </c>
      <c r="E29" s="5">
        <v>246445806.37245995</v>
      </c>
      <c r="F29" s="5">
        <v>33895.923781791316</v>
      </c>
      <c r="G29" s="5">
        <v>18776.056519118574</v>
      </c>
      <c r="I29" s="4">
        <v>541939.89240000001</v>
      </c>
      <c r="J29" s="5">
        <v>246445806.37245995</v>
      </c>
      <c r="K29" s="5">
        <v>33895.923781791316</v>
      </c>
      <c r="L29" s="5">
        <v>18776.056519118574</v>
      </c>
      <c r="N29" s="2">
        <f t="shared" si="1"/>
        <v>0</v>
      </c>
      <c r="O29" s="2">
        <f t="shared" si="2"/>
        <v>0</v>
      </c>
      <c r="P29" s="2">
        <f t="shared" si="3"/>
        <v>0</v>
      </c>
      <c r="Q29" s="2">
        <f t="shared" si="4"/>
        <v>0</v>
      </c>
      <c r="R29" s="10" t="b">
        <f t="shared" si="5"/>
        <v>0</v>
      </c>
      <c r="T29" t="s">
        <v>91</v>
      </c>
    </row>
    <row r="30" spans="1:20" ht="165" x14ac:dyDescent="0.25">
      <c r="A30" s="18" t="s">
        <v>111</v>
      </c>
      <c r="B30" t="s">
        <v>33</v>
      </c>
      <c r="C30" t="s">
        <v>58</v>
      </c>
      <c r="D30" s="4">
        <v>2225224.2590000001</v>
      </c>
      <c r="E30" s="5">
        <v>18900000</v>
      </c>
      <c r="F30" s="5">
        <v>2423.24379739095</v>
      </c>
      <c r="G30" s="5">
        <v>127.787126563757</v>
      </c>
      <c r="I30" s="4">
        <v>2225224.2590000001</v>
      </c>
      <c r="J30" s="5">
        <v>14462824.116205936</v>
      </c>
      <c r="K30" s="5">
        <v>1674.7134013751665</v>
      </c>
      <c r="L30" s="5">
        <v>70.512989569004986</v>
      </c>
      <c r="N30" s="2">
        <f t="shared" si="1"/>
        <v>0</v>
      </c>
      <c r="O30" s="2">
        <f t="shared" si="2"/>
        <v>-0.2347712107827547</v>
      </c>
      <c r="P30" s="2">
        <f t="shared" si="3"/>
        <v>-0.30889603300407026</v>
      </c>
      <c r="Q30" s="2">
        <f t="shared" si="4"/>
        <v>-0.44819958422162465</v>
      </c>
      <c r="R30" s="10" t="b">
        <f t="shared" si="5"/>
        <v>1</v>
      </c>
      <c r="T30" t="s">
        <v>92</v>
      </c>
    </row>
    <row r="31" spans="1:20" ht="120" x14ac:dyDescent="0.25">
      <c r="A31" s="18" t="s">
        <v>109</v>
      </c>
      <c r="B31" t="s">
        <v>34</v>
      </c>
      <c r="C31" t="s">
        <v>59</v>
      </c>
      <c r="D31" s="4">
        <v>12077309.280299999</v>
      </c>
      <c r="E31" s="5">
        <v>90000000</v>
      </c>
      <c r="F31" s="5">
        <v>12122.1864682952</v>
      </c>
      <c r="G31" s="5">
        <v>697.020690347764</v>
      </c>
      <c r="I31" s="4">
        <v>12077309.280300001</v>
      </c>
      <c r="J31" s="5">
        <v>65797222.452032372</v>
      </c>
      <c r="K31" s="5">
        <v>8039.2933991181499</v>
      </c>
      <c r="L31" s="5">
        <v>384.6163067400272</v>
      </c>
      <c r="N31" s="2">
        <f t="shared" si="1"/>
        <v>1.5422683198725611E-16</v>
      </c>
      <c r="O31" s="2">
        <f t="shared" si="2"/>
        <v>-0.26891975053297362</v>
      </c>
      <c r="P31" s="2">
        <f t="shared" si="3"/>
        <v>-0.33681160406627919</v>
      </c>
      <c r="Q31" s="2">
        <f t="shared" si="4"/>
        <v>-0.44819958422162348</v>
      </c>
      <c r="R31" s="10" t="b">
        <f t="shared" si="5"/>
        <v>1</v>
      </c>
      <c r="T31" t="s">
        <v>93</v>
      </c>
    </row>
    <row r="32" spans="1:20" x14ac:dyDescent="0.25">
      <c r="A32" s="18"/>
      <c r="B32" t="s">
        <v>35</v>
      </c>
      <c r="C32" t="s">
        <v>60</v>
      </c>
      <c r="D32" s="4">
        <v>4413995.0614</v>
      </c>
      <c r="E32" s="5">
        <v>2914375.0269999998</v>
      </c>
      <c r="F32" s="5">
        <v>3181.4269417999999</v>
      </c>
      <c r="G32" s="5">
        <v>205839.559698</v>
      </c>
      <c r="I32" s="4">
        <v>4413995.0614</v>
      </c>
      <c r="J32" s="5">
        <v>2914375.0269999998</v>
      </c>
      <c r="K32" s="5">
        <v>3181.4269417999999</v>
      </c>
      <c r="L32" s="5">
        <v>205839.55969799997</v>
      </c>
      <c r="N32" s="2">
        <f t="shared" si="1"/>
        <v>0</v>
      </c>
      <c r="O32" s="2">
        <f t="shared" si="2"/>
        <v>0</v>
      </c>
      <c r="P32" s="2">
        <f t="shared" si="3"/>
        <v>0</v>
      </c>
      <c r="Q32" s="2">
        <f t="shared" si="4"/>
        <v>-1.413908507161293E-16</v>
      </c>
      <c r="R32" s="10" t="b">
        <f t="shared" si="5"/>
        <v>0</v>
      </c>
      <c r="T32" t="s">
        <v>94</v>
      </c>
    </row>
    <row r="33" spans="1:18" x14ac:dyDescent="0.25">
      <c r="A33" s="19"/>
      <c r="R33" s="10"/>
    </row>
    <row r="34" spans="1:18" x14ac:dyDescent="0.25">
      <c r="A34" s="19"/>
      <c r="C34" s="6" t="s">
        <v>8</v>
      </c>
      <c r="D34" s="4">
        <f>SUM(D8:D32)</f>
        <v>147998769.0043</v>
      </c>
      <c r="E34" s="5">
        <f>SUM(E8:E32)</f>
        <v>723971769.61990178</v>
      </c>
      <c r="F34" s="5">
        <f>SUM(F8:F32)</f>
        <v>115515.48982632803</v>
      </c>
      <c r="G34" s="5">
        <f>SUM(G8:G32)</f>
        <v>5569856.84832709</v>
      </c>
      <c r="I34" s="4">
        <f>SUM(I8:I32)</f>
        <v>147998767.18346429</v>
      </c>
      <c r="J34" s="5">
        <f>SUM(J8:J32)</f>
        <v>672376883.86897945</v>
      </c>
      <c r="K34" s="5">
        <f>SUM(K8:K32)</f>
        <v>106954.74948938</v>
      </c>
      <c r="L34" s="5">
        <f>SUM(L8:L32)</f>
        <v>5269484.8546026591</v>
      </c>
      <c r="N34" s="2">
        <f>IF(D34&lt;&gt;0,(I34-D34)/D34,0)</f>
        <v>-1.2303046314655059E-8</v>
      </c>
      <c r="O34" s="2">
        <f t="shared" ref="O34:Q34" si="6">IF(E34&lt;&gt;0,(J34-E34)/E34,0)</f>
        <v>-7.1266433189805967E-2</v>
      </c>
      <c r="P34" s="2">
        <f t="shared" si="6"/>
        <v>-7.4109025117053057E-2</v>
      </c>
      <c r="Q34" s="2">
        <f t="shared" si="6"/>
        <v>-5.3928135301116009E-2</v>
      </c>
      <c r="R34" s="10" t="b">
        <f t="shared" si="5"/>
        <v>1</v>
      </c>
    </row>
    <row r="35" spans="1:18" x14ac:dyDescent="0.25">
      <c r="A35" s="19"/>
      <c r="J35" s="21"/>
      <c r="K35" s="21"/>
      <c r="L35" s="21"/>
      <c r="M35" s="21"/>
    </row>
    <row r="36" spans="1:18" x14ac:dyDescent="0.25">
      <c r="A36" s="19"/>
      <c r="E36" s="15"/>
      <c r="J36" s="22"/>
      <c r="K36" s="22"/>
      <c r="L36" s="22"/>
      <c r="M36" s="21"/>
    </row>
    <row r="37" spans="1:18" x14ac:dyDescent="0.25">
      <c r="A37" s="19"/>
      <c r="J37" s="21"/>
      <c r="K37" s="21"/>
      <c r="L37" s="21"/>
      <c r="M37" s="21"/>
    </row>
    <row r="38" spans="1:18" x14ac:dyDescent="0.25">
      <c r="A38" s="19"/>
      <c r="J38" s="23"/>
      <c r="K38" s="21"/>
      <c r="L38" s="21"/>
      <c r="M38" s="21"/>
    </row>
    <row r="39" spans="1:18" x14ac:dyDescent="0.25">
      <c r="A39" s="19"/>
      <c r="J39" s="21"/>
      <c r="K39" s="21"/>
      <c r="L39" s="21"/>
      <c r="M39" s="21"/>
    </row>
    <row r="40" spans="1:18" x14ac:dyDescent="0.25">
      <c r="A40" s="19"/>
    </row>
    <row r="41" spans="1:18" x14ac:dyDescent="0.25">
      <c r="A41" s="19"/>
    </row>
    <row r="42" spans="1:18" x14ac:dyDescent="0.25">
      <c r="A42" s="19"/>
    </row>
    <row r="43" spans="1:18" x14ac:dyDescent="0.25">
      <c r="A43" s="19"/>
    </row>
    <row r="44" spans="1:18" x14ac:dyDescent="0.25">
      <c r="A44" s="19"/>
    </row>
    <row r="45" spans="1:18" x14ac:dyDescent="0.25">
      <c r="A45" s="19"/>
    </row>
    <row r="46" spans="1:18" x14ac:dyDescent="0.25">
      <c r="A46" s="19"/>
    </row>
    <row r="47" spans="1:18" x14ac:dyDescent="0.25">
      <c r="A47" s="19"/>
    </row>
    <row r="48" spans="1:18" x14ac:dyDescent="0.25">
      <c r="A48" s="19"/>
    </row>
    <row r="49" spans="1:1" x14ac:dyDescent="0.25">
      <c r="A49" s="19"/>
    </row>
    <row r="50" spans="1:1" x14ac:dyDescent="0.25">
      <c r="A50" s="19"/>
    </row>
    <row r="51" spans="1:1" x14ac:dyDescent="0.25">
      <c r="A51" s="19"/>
    </row>
    <row r="52" spans="1:1" x14ac:dyDescent="0.25">
      <c r="A52" s="19"/>
    </row>
    <row r="53" spans="1:1" x14ac:dyDescent="0.25">
      <c r="A53" s="19"/>
    </row>
    <row r="54" spans="1:1" x14ac:dyDescent="0.25">
      <c r="A54" s="19"/>
    </row>
    <row r="55" spans="1:1" x14ac:dyDescent="0.25">
      <c r="A55" s="19"/>
    </row>
    <row r="56" spans="1:1" x14ac:dyDescent="0.25">
      <c r="A56" s="19"/>
    </row>
    <row r="57" spans="1:1" x14ac:dyDescent="0.25">
      <c r="A57" s="19"/>
    </row>
    <row r="58" spans="1:1" x14ac:dyDescent="0.25">
      <c r="A58" s="19"/>
    </row>
    <row r="59" spans="1:1" x14ac:dyDescent="0.25">
      <c r="A59" s="19"/>
    </row>
    <row r="60" spans="1:1" x14ac:dyDescent="0.25">
      <c r="A60" s="19"/>
    </row>
    <row r="61" spans="1:1" x14ac:dyDescent="0.25">
      <c r="A61" s="19"/>
    </row>
    <row r="62" spans="1:1" x14ac:dyDescent="0.25">
      <c r="A62" s="19"/>
    </row>
    <row r="63" spans="1:1" x14ac:dyDescent="0.25">
      <c r="A63" s="19"/>
    </row>
    <row r="64" spans="1:1" x14ac:dyDescent="0.25">
      <c r="A64" s="19"/>
    </row>
    <row r="65" spans="1:1" x14ac:dyDescent="0.25">
      <c r="A65" s="19"/>
    </row>
    <row r="66" spans="1:1" x14ac:dyDescent="0.25">
      <c r="A66" s="19"/>
    </row>
    <row r="67" spans="1:1" x14ac:dyDescent="0.25">
      <c r="A67" s="19"/>
    </row>
    <row r="68" spans="1:1" x14ac:dyDescent="0.25">
      <c r="A68" s="19"/>
    </row>
    <row r="69" spans="1:1" x14ac:dyDescent="0.25">
      <c r="A69" s="19"/>
    </row>
  </sheetData>
  <conditionalFormatting sqref="N8:Q34">
    <cfRule type="expression" dxfId="1" priority="2">
      <formula>(ABS(N8)&gt;=$Q$3)</formula>
    </cfRule>
  </conditionalFormatting>
  <conditionalFormatting sqref="B8:C32">
    <cfRule type="expression" dxfId="0" priority="1">
      <formula>$R8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SDGE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prc</dc:creator>
  <cp:lastModifiedBy>Sickels, Andrew</cp:lastModifiedBy>
  <dcterms:created xsi:type="dcterms:W3CDTF">2012-08-24T22:12:21Z</dcterms:created>
  <dcterms:modified xsi:type="dcterms:W3CDTF">2012-09-04T21:57:44Z</dcterms:modified>
</cp:coreProperties>
</file>