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9440" windowHeight="5130"/>
  </bookViews>
  <sheets>
    <sheet name="Bid Form" sheetId="1" r:id="rId1"/>
    <sheet name="Delivery Profile" sheetId="2" r:id="rId2"/>
  </sheets>
  <definedNames>
    <definedName name="_xlnm.Print_Area" localSheetId="0">'Bid Form'!$A$1:$V$59</definedName>
    <definedName name="_xlnm.Print_Area" localSheetId="1">'Delivery Profile'!$A$1:$Z$61</definedName>
    <definedName name="_xlnm.Print_Titles" localSheetId="1">'Delivery Profile'!$11:$13</definedName>
  </definedNames>
  <calcPr calcId="145621"/>
</workbook>
</file>

<file path=xl/calcChain.xml><?xml version="1.0" encoding="utf-8"?>
<calcChain xmlns="http://schemas.openxmlformats.org/spreadsheetml/2006/main">
  <c r="B45" i="1" l="1"/>
  <c r="B46" i="1"/>
  <c r="N45" i="1"/>
  <c r="M45" i="1"/>
  <c r="L45" i="1"/>
  <c r="K45" i="1"/>
  <c r="J45" i="1"/>
  <c r="I45" i="1"/>
  <c r="H45" i="1"/>
  <c r="B29" i="1"/>
  <c r="B30" i="1" s="1"/>
  <c r="B31" i="1" s="1"/>
  <c r="B32" i="1" s="1"/>
  <c r="B33" i="1" s="1"/>
  <c r="B34" i="1" s="1"/>
  <c r="B35" i="1" s="1"/>
  <c r="B36" i="1" s="1"/>
  <c r="B37" i="1" s="1"/>
  <c r="B38" i="1" s="1"/>
  <c r="B39" i="1" s="1"/>
  <c r="B40" i="1" s="1"/>
  <c r="B41" i="1" s="1"/>
  <c r="B42" i="1" s="1"/>
  <c r="B43" i="1" s="1"/>
  <c r="B44" i="1" s="1"/>
  <c r="N36" i="1"/>
  <c r="M36" i="1"/>
  <c r="L36" i="1"/>
  <c r="K36" i="1"/>
  <c r="J36" i="1"/>
  <c r="I36" i="1"/>
  <c r="H36" i="1"/>
  <c r="C36" i="1"/>
  <c r="D36" i="1" s="1"/>
  <c r="N37" i="1"/>
  <c r="M37" i="1"/>
  <c r="L37" i="1"/>
  <c r="K37" i="1"/>
  <c r="J37" i="1"/>
  <c r="I37" i="1"/>
  <c r="H37" i="1"/>
  <c r="C37" i="1"/>
  <c r="D37" i="1" s="1"/>
  <c r="N38" i="1"/>
  <c r="M38" i="1"/>
  <c r="L38" i="1"/>
  <c r="K38" i="1"/>
  <c r="J38" i="1"/>
  <c r="I38" i="1"/>
  <c r="H38" i="1"/>
  <c r="N39" i="1"/>
  <c r="M39" i="1"/>
  <c r="L39" i="1"/>
  <c r="K39" i="1"/>
  <c r="J39" i="1"/>
  <c r="I39" i="1"/>
  <c r="H39" i="1"/>
  <c r="N40" i="1"/>
  <c r="M40" i="1"/>
  <c r="L40" i="1"/>
  <c r="K40" i="1"/>
  <c r="J40" i="1"/>
  <c r="I40" i="1"/>
  <c r="H40" i="1"/>
  <c r="N41" i="1"/>
  <c r="M41" i="1"/>
  <c r="L41" i="1"/>
  <c r="K41" i="1"/>
  <c r="J41" i="1"/>
  <c r="I41" i="1"/>
  <c r="H41" i="1"/>
  <c r="N42" i="1"/>
  <c r="M42" i="1"/>
  <c r="L42" i="1"/>
  <c r="K42" i="1"/>
  <c r="J42" i="1"/>
  <c r="I42" i="1"/>
  <c r="H42" i="1"/>
  <c r="N43" i="1"/>
  <c r="M43" i="1"/>
  <c r="L43" i="1"/>
  <c r="K43" i="1"/>
  <c r="J43" i="1"/>
  <c r="I43" i="1"/>
  <c r="H43" i="1"/>
  <c r="N44" i="1"/>
  <c r="M44" i="1"/>
  <c r="L44" i="1"/>
  <c r="K44" i="1"/>
  <c r="J44" i="1"/>
  <c r="I44" i="1"/>
  <c r="H44" i="1"/>
  <c r="H58" i="2" l="1"/>
  <c r="H59" i="2" s="1"/>
  <c r="G58" i="2"/>
  <c r="G59" i="2" s="1"/>
  <c r="F58" i="2"/>
  <c r="F59" i="2" s="1"/>
  <c r="E58" i="2"/>
  <c r="E59" i="2" s="1"/>
  <c r="D58" i="2"/>
  <c r="D59" i="2" s="1"/>
  <c r="C58" i="2"/>
  <c r="C59" i="2" s="1"/>
  <c r="O38" i="2"/>
  <c r="S22" i="1" l="1"/>
  <c r="T26" i="1" s="1"/>
  <c r="T45" i="1" s="1"/>
  <c r="C27" i="1"/>
  <c r="D27" i="1" s="1"/>
  <c r="C28" i="1" s="1"/>
  <c r="D28" i="1" s="1"/>
  <c r="Q21" i="1"/>
  <c r="B28" i="1"/>
  <c r="N40" i="2"/>
  <c r="N41" i="2" s="1"/>
  <c r="M40" i="2"/>
  <c r="M41" i="2" s="1"/>
  <c r="L40" i="2"/>
  <c r="L41" i="2" s="1"/>
  <c r="K40" i="2"/>
  <c r="K41" i="2" s="1"/>
  <c r="J40" i="2"/>
  <c r="J41" i="2" s="1"/>
  <c r="I40" i="2"/>
  <c r="I41" i="2" s="1"/>
  <c r="H40" i="2"/>
  <c r="H41" i="2" s="1"/>
  <c r="G40" i="2"/>
  <c r="G41" i="2" s="1"/>
  <c r="F40" i="2"/>
  <c r="F41" i="2" s="1"/>
  <c r="E40" i="2"/>
  <c r="E41" i="2" s="1"/>
  <c r="D40" i="2"/>
  <c r="D41" i="2" s="1"/>
  <c r="C40" i="2"/>
  <c r="C41" i="2" s="1"/>
  <c r="A15" i="2"/>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H35" i="1"/>
  <c r="H29" i="1"/>
  <c r="H33" i="1"/>
  <c r="H32" i="1"/>
  <c r="H28" i="1"/>
  <c r="H46" i="1"/>
  <c r="H30" i="1"/>
  <c r="H34" i="1"/>
  <c r="H31" i="1"/>
  <c r="T37" i="1" l="1"/>
  <c r="T36" i="1"/>
  <c r="C29" i="1"/>
  <c r="D29" i="1" s="1"/>
  <c r="C30" i="1" s="1"/>
  <c r="D30" i="1" s="1"/>
  <c r="C31" i="1" s="1"/>
  <c r="D31" i="1" s="1"/>
  <c r="C38" i="1"/>
  <c r="D38" i="1" s="1"/>
  <c r="T39" i="1"/>
  <c r="T38" i="1"/>
  <c r="T42" i="1"/>
  <c r="T40" i="1"/>
  <c r="T41" i="1"/>
  <c r="T44" i="1"/>
  <c r="T43" i="1"/>
  <c r="O41" i="2"/>
  <c r="L48" i="2" s="1"/>
  <c r="M42" i="2"/>
  <c r="I42" i="2"/>
  <c r="G42" i="2"/>
  <c r="L42" i="2"/>
  <c r="K42" i="2"/>
  <c r="C42" i="2"/>
  <c r="H42" i="2"/>
  <c r="J42" i="2"/>
  <c r="N42" i="2"/>
  <c r="D42" i="2"/>
  <c r="F42" i="2"/>
  <c r="E42" i="2"/>
  <c r="P26" i="1"/>
  <c r="P45" i="1" s="1"/>
  <c r="O26" i="1"/>
  <c r="O45" i="1" s="1"/>
  <c r="H21" i="1"/>
  <c r="R26" i="1"/>
  <c r="R45" i="1" s="1"/>
  <c r="S26" i="1"/>
  <c r="S45" i="1" s="1"/>
  <c r="Q26" i="1"/>
  <c r="Q45" i="1" s="1"/>
  <c r="U45" i="1" l="1"/>
  <c r="C39" i="1"/>
  <c r="D39" i="1" s="1"/>
  <c r="R37" i="1"/>
  <c r="R36" i="1"/>
  <c r="S37" i="1"/>
  <c r="S36" i="1"/>
  <c r="O37" i="1"/>
  <c r="O36" i="1"/>
  <c r="P37" i="1"/>
  <c r="P36" i="1"/>
  <c r="Q37" i="1"/>
  <c r="Q36" i="1"/>
  <c r="C40" i="1"/>
  <c r="D40" i="1" s="1"/>
  <c r="R39" i="1"/>
  <c r="R38" i="1"/>
  <c r="O39" i="1"/>
  <c r="O38" i="1"/>
  <c r="Q39" i="1"/>
  <c r="Q38" i="1"/>
  <c r="S39" i="1"/>
  <c r="S38" i="1"/>
  <c r="P39" i="1"/>
  <c r="P38" i="1"/>
  <c r="P42" i="1"/>
  <c r="P40" i="1"/>
  <c r="P41" i="1"/>
  <c r="Q42" i="1"/>
  <c r="Q40" i="1"/>
  <c r="Q41" i="1"/>
  <c r="S40" i="1"/>
  <c r="S41" i="1"/>
  <c r="R40" i="1"/>
  <c r="R41" i="1"/>
  <c r="O42" i="1"/>
  <c r="O40" i="1"/>
  <c r="O41" i="1"/>
  <c r="C32" i="1"/>
  <c r="D32" i="1" s="1"/>
  <c r="C41" i="1"/>
  <c r="D41" i="1" s="1"/>
  <c r="S43" i="1"/>
  <c r="S42" i="1"/>
  <c r="R43" i="1"/>
  <c r="R42" i="1"/>
  <c r="P44" i="1"/>
  <c r="P43" i="1"/>
  <c r="O44" i="1"/>
  <c r="O43" i="1"/>
  <c r="Q44" i="1"/>
  <c r="Q43" i="1"/>
  <c r="S28" i="1"/>
  <c r="S44" i="1"/>
  <c r="R27" i="1"/>
  <c r="R44" i="1"/>
  <c r="E45" i="2"/>
  <c r="D45" i="2"/>
  <c r="C45" i="2"/>
  <c r="D44" i="2"/>
  <c r="H45" i="2"/>
  <c r="G45" i="2"/>
  <c r="G44" i="2"/>
  <c r="K48" i="2"/>
  <c r="M45" i="2"/>
  <c r="L49" i="2"/>
  <c r="M44" i="2"/>
  <c r="D46" i="2"/>
  <c r="M46" i="2"/>
  <c r="J49" i="2"/>
  <c r="J47" i="2"/>
  <c r="J48" i="2"/>
  <c r="N46" i="2"/>
  <c r="N45" i="2"/>
  <c r="F46" i="2"/>
  <c r="F45" i="2"/>
  <c r="F44" i="2"/>
  <c r="I47" i="2"/>
  <c r="K47" i="2"/>
  <c r="I48" i="2"/>
  <c r="G52" i="2" s="1"/>
  <c r="E46" i="2"/>
  <c r="L47" i="2"/>
  <c r="I49" i="2"/>
  <c r="O42" i="2"/>
  <c r="C46" i="2"/>
  <c r="H46" i="2"/>
  <c r="N44" i="2"/>
  <c r="H44" i="2"/>
  <c r="C44" i="2"/>
  <c r="C52" i="2" s="1"/>
  <c r="K49" i="2"/>
  <c r="E44" i="2"/>
  <c r="G46" i="2"/>
  <c r="D52" i="2"/>
  <c r="R31" i="1"/>
  <c r="R29" i="1"/>
  <c r="R33" i="1"/>
  <c r="R35" i="1"/>
  <c r="R46" i="1"/>
  <c r="R28" i="1"/>
  <c r="R32" i="1"/>
  <c r="R34" i="1"/>
  <c r="R30" i="1"/>
  <c r="S31" i="1"/>
  <c r="S30" i="1"/>
  <c r="S46" i="1"/>
  <c r="S29" i="1"/>
  <c r="S35" i="1"/>
  <c r="S33" i="1"/>
  <c r="S27" i="1"/>
  <c r="S34" i="1"/>
  <c r="S32" i="1"/>
  <c r="P29" i="1"/>
  <c r="P28" i="1"/>
  <c r="P27" i="1"/>
  <c r="P35" i="1"/>
  <c r="P46" i="1"/>
  <c r="P33" i="1"/>
  <c r="P32" i="1"/>
  <c r="P30" i="1"/>
  <c r="P31" i="1"/>
  <c r="P34" i="1"/>
  <c r="Q27" i="1"/>
  <c r="Q28" i="1"/>
  <c r="Q33" i="1"/>
  <c r="Q34" i="1"/>
  <c r="Q35" i="1"/>
  <c r="Q46" i="1"/>
  <c r="Q32" i="1"/>
  <c r="Q31" i="1"/>
  <c r="Q29" i="1"/>
  <c r="Q30" i="1"/>
  <c r="O32" i="1"/>
  <c r="O27" i="1"/>
  <c r="O34" i="1"/>
  <c r="O29" i="1"/>
  <c r="O31" i="1"/>
  <c r="O30" i="1"/>
  <c r="O28" i="1"/>
  <c r="O46" i="1"/>
  <c r="O35" i="1"/>
  <c r="O33" i="1"/>
  <c r="T35" i="1"/>
  <c r="T28" i="1"/>
  <c r="T34" i="1"/>
  <c r="T46" i="1"/>
  <c r="T29" i="1"/>
  <c r="T33" i="1"/>
  <c r="T32" i="1"/>
  <c r="T27" i="1"/>
  <c r="T30" i="1"/>
  <c r="T31" i="1"/>
  <c r="U36" i="1" l="1"/>
  <c r="U37" i="1"/>
  <c r="U38" i="1"/>
  <c r="U39" i="1"/>
  <c r="U42" i="1"/>
  <c r="U40" i="1"/>
  <c r="U41" i="1"/>
  <c r="C42" i="1"/>
  <c r="D42" i="1" s="1"/>
  <c r="C33" i="1"/>
  <c r="D33" i="1" s="1"/>
  <c r="U43" i="1"/>
  <c r="U44" i="1"/>
  <c r="F52" i="2"/>
  <c r="L33" i="1" s="1"/>
  <c r="H52" i="2"/>
  <c r="N32" i="1" s="1"/>
  <c r="E52" i="2"/>
  <c r="K35" i="1" s="1"/>
  <c r="L27" i="1"/>
  <c r="N27" i="1"/>
  <c r="L30" i="1"/>
  <c r="N30" i="1"/>
  <c r="L31" i="1"/>
  <c r="L28" i="1"/>
  <c r="N31" i="1"/>
  <c r="J27" i="1"/>
  <c r="J46" i="1"/>
  <c r="J30" i="1"/>
  <c r="J33" i="1"/>
  <c r="J35" i="1"/>
  <c r="J31" i="1"/>
  <c r="J34" i="1"/>
  <c r="J28" i="1"/>
  <c r="J32" i="1"/>
  <c r="J29" i="1"/>
  <c r="I29" i="1"/>
  <c r="I46" i="1"/>
  <c r="I28" i="1"/>
  <c r="I34" i="1"/>
  <c r="I35" i="1"/>
  <c r="I31" i="1"/>
  <c r="I33" i="1"/>
  <c r="I27" i="1"/>
  <c r="I32" i="1"/>
  <c r="I30" i="1"/>
  <c r="K33" i="1"/>
  <c r="K27" i="1"/>
  <c r="M30" i="1"/>
  <c r="M27" i="1"/>
  <c r="M28" i="1"/>
  <c r="M29" i="1"/>
  <c r="M32" i="1"/>
  <c r="M35" i="1"/>
  <c r="M46" i="1"/>
  <c r="M34" i="1"/>
  <c r="M33" i="1"/>
  <c r="M31" i="1"/>
  <c r="C34" i="1" l="1"/>
  <c r="D34" i="1" s="1"/>
  <c r="C45" i="1" s="1"/>
  <c r="D45" i="1" s="1"/>
  <c r="C43" i="1"/>
  <c r="D43" i="1" s="1"/>
  <c r="L29" i="1"/>
  <c r="N26" i="1"/>
  <c r="I26" i="1"/>
  <c r="L46" i="1"/>
  <c r="L35" i="1"/>
  <c r="L32" i="1"/>
  <c r="N33" i="1"/>
  <c r="U33" i="1" s="1"/>
  <c r="L34" i="1"/>
  <c r="K34" i="1"/>
  <c r="J26" i="1"/>
  <c r="K29" i="1"/>
  <c r="M26" i="1"/>
  <c r="N34" i="1"/>
  <c r="N28" i="1"/>
  <c r="N35" i="1"/>
  <c r="N46" i="1"/>
  <c r="K30" i="1"/>
  <c r="K46" i="1"/>
  <c r="N29" i="1"/>
  <c r="K31" i="1"/>
  <c r="U31" i="1" s="1"/>
  <c r="K28" i="1"/>
  <c r="K26" i="1"/>
  <c r="K32" i="1"/>
  <c r="L26" i="1"/>
  <c r="U27" i="1"/>
  <c r="H27" i="1" s="1"/>
  <c r="U30" i="1"/>
  <c r="U35" i="1" l="1"/>
  <c r="C44" i="1"/>
  <c r="D44" i="1" s="1"/>
  <c r="C35" i="1"/>
  <c r="D35" i="1" s="1"/>
  <c r="C46" i="1" s="1"/>
  <c r="D46" i="1" s="1"/>
  <c r="U34" i="1"/>
  <c r="U32" i="1"/>
  <c r="U46" i="1"/>
  <c r="U29" i="1"/>
  <c r="U28" i="1"/>
  <c r="H48" i="1"/>
  <c r="U26" i="1" l="1"/>
</calcChain>
</file>

<file path=xl/sharedStrings.xml><?xml version="1.0" encoding="utf-8"?>
<sst xmlns="http://schemas.openxmlformats.org/spreadsheetml/2006/main" count="126" uniqueCount="92">
  <si>
    <t>System Characteristics</t>
  </si>
  <si>
    <t>Offer Characteristics</t>
  </si>
  <si>
    <t>Electrical Interconnection</t>
  </si>
  <si>
    <t>Interconnection Point</t>
  </si>
  <si>
    <t>Queue Position Number (if assigned)</t>
  </si>
  <si>
    <t>Request for Offers</t>
  </si>
  <si>
    <t xml:space="preserve">Interconnection Status </t>
  </si>
  <si>
    <t>Instructions:</t>
  </si>
  <si>
    <t>- Assume project is at 100% completion of all phases.</t>
  </si>
  <si>
    <t>- Disregard any degradation over time.</t>
  </si>
  <si>
    <t>WINTER</t>
  </si>
  <si>
    <t>SUMMER</t>
  </si>
  <si>
    <t>Hour Beginning</t>
  </si>
  <si>
    <t>Hour
of
Day</t>
  </si>
  <si>
    <t>January</t>
  </si>
  <si>
    <t>February</t>
  </si>
  <si>
    <t>March</t>
  </si>
  <si>
    <t>April</t>
  </si>
  <si>
    <t>May</t>
  </si>
  <si>
    <t>June</t>
  </si>
  <si>
    <t>July</t>
  </si>
  <si>
    <t>August</t>
  </si>
  <si>
    <t>September</t>
  </si>
  <si>
    <t>October</t>
  </si>
  <si>
    <t>November</t>
  </si>
  <si>
    <t>December</t>
  </si>
  <si>
    <t>Total MWhs in Month:</t>
  </si>
  <si>
    <t>% of annual delivery in month:</t>
  </si>
  <si>
    <t>Winter Off-Peak</t>
  </si>
  <si>
    <t>Winter Semi-Peak</t>
  </si>
  <si>
    <t>Winter On-Peak</t>
  </si>
  <si>
    <t>Summer Off-Peak</t>
  </si>
  <si>
    <t>Summer Semi-Peak</t>
  </si>
  <si>
    <t>Summer On-Peak</t>
  </si>
  <si>
    <t/>
  </si>
  <si>
    <t>Company Information</t>
  </si>
  <si>
    <t>Company Representative</t>
  </si>
  <si>
    <t>Company Name Submitting Offer:</t>
  </si>
  <si>
    <t>Primary Contact</t>
  </si>
  <si>
    <t>Secondary Contact</t>
  </si>
  <si>
    <t>Company Name on Potential Contract:</t>
  </si>
  <si>
    <t>Contact Name:</t>
  </si>
  <si>
    <t>Company Address:</t>
  </si>
  <si>
    <t>Contact Title:</t>
  </si>
  <si>
    <t>Office Number:</t>
  </si>
  <si>
    <t>Cell Number:</t>
  </si>
  <si>
    <t>Email:</t>
  </si>
  <si>
    <t>Contract Year</t>
  </si>
  <si>
    <t>Commericial Operation Date:</t>
  </si>
  <si>
    <t>Year Begins</t>
  </si>
  <si>
    <t>Year Ends</t>
  </si>
  <si>
    <t>Contract Term (years):</t>
  </si>
  <si>
    <t>Contract Capacity (MW AC)</t>
  </si>
  <si>
    <t xml:space="preserve">Your Levelized TOD adjusted price </t>
  </si>
  <si>
    <t>TOD PRICES ($/MWH)</t>
  </si>
  <si>
    <t>/MWH</t>
  </si>
  <si>
    <t>Interconnection Voltage Level</t>
  </si>
  <si>
    <t>Expected Energy Deliveries (MWh)</t>
  </si>
  <si>
    <t>Bid Price ($/MWh)</t>
  </si>
  <si>
    <t>Pricing Form</t>
  </si>
  <si>
    <t>Fill-in only highlighted cells.</t>
  </si>
  <si>
    <t>Installed Nameplate MW:</t>
  </si>
  <si>
    <t>Net Contract Capacity, MW:</t>
  </si>
  <si>
    <t>Technology :</t>
  </si>
  <si>
    <t>Company is Women/Minority/Disabled Veteran owned Business Enterprise as per CPUC General Order 156?</t>
  </si>
  <si>
    <t>Phase II or Deliverability Study Completed?</t>
  </si>
  <si>
    <t>Expected Completion Date of Reliability Upgrades:</t>
  </si>
  <si>
    <t>Deliverability Type:</t>
  </si>
  <si>
    <t>Interconnection Type:</t>
  </si>
  <si>
    <t>How much in non-reimbursable interconnection
cost is assumed in your bid price?</t>
  </si>
  <si>
    <r>
      <rPr>
        <b/>
        <sz val="11"/>
        <color indexed="10"/>
        <rFont val="Calibri"/>
        <family val="2"/>
      </rPr>
      <t>FOR FCDS BIDS</t>
    </r>
    <r>
      <rPr>
        <sz val="11"/>
        <color theme="1"/>
        <rFont val="Calibri"/>
        <family val="2"/>
        <scheme val="minor"/>
      </rPr>
      <t>:  The Levelized TOD adjusted price shown here assumes that FCDS is achieved as of COD.  Bids that cannot provide FCDS at COD will have their PPA TOD prices reduced by the Deliverability Value until FCDS is achieved, which will produce a lower TOD Adjusted price in the PPA than what is shown here.</t>
    </r>
  </si>
  <si>
    <t>Per Article 8 of the PPA (Section 8.3 Performance Assurance)</t>
  </si>
  <si>
    <t>IOU Service Area at project's location:</t>
  </si>
  <si>
    <t>Operation Type:</t>
  </si>
  <si>
    <t>Project Name:</t>
  </si>
  <si>
    <t>Turbine Manufacturer:</t>
  </si>
  <si>
    <t>Energy Only</t>
  </si>
  <si>
    <t>TOD Factors</t>
  </si>
  <si>
    <t>Local FCDS</t>
  </si>
  <si>
    <t>System FCDS</t>
  </si>
  <si>
    <t xml:space="preserve">2016 BioRAM Solicitation </t>
  </si>
  <si>
    <t>Year FCDS Achieved (default of 2026 if no study):</t>
  </si>
  <si>
    <t>Expected average hourly generation (MW)</t>
  </si>
  <si>
    <t>ESTIMATED ENERGY DELIVERIES (MWH)</t>
  </si>
  <si>
    <t>ESTIMATED TOTAL CONTRACT COST</t>
  </si>
  <si>
    <t>Days of Month</t>
  </si>
  <si>
    <t>Total MWhs in Typical Day:</t>
  </si>
  <si>
    <t>Total</t>
  </si>
  <si>
    <t>Baseload TOD Hours</t>
  </si>
  <si>
    <t>Annual Offer TOD Breakdown:</t>
  </si>
  <si>
    <t>Populate the table with expected average hourly generation of your project during the indicated time periods.</t>
  </si>
  <si>
    <t>Estimated TOD-Adjusted Price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</si>
</sst>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00"/>
    <numFmt numFmtId="166" formatCode="_(* #,##0.0_);_(* \(#,##0.0\);_(* &quot;-&quot;??_);_(@_)"/>
    <numFmt numFmtId="167" formatCode="_(* #,##0.000_);_(* \(#,##0.000\);_(* &quot;-&quot;??_);_(@_)"/>
    <numFmt numFmtId="168" formatCode="_(&quot;$&quot;* #,##0_);_(&quot;$&quot;* \(#,##0\);_(&quot;$&quot;* &quot;-&quot;??_);_(@_)"/>
  </numFmts>
  <fonts count="27" x14ac:knownFonts="1">
    <font>
      <sz val="11"/>
      <color theme="1"/>
      <name val="Calibri"/>
      <family val="2"/>
      <scheme val="minor"/>
    </font>
    <font>
      <b/>
      <sz val="15"/>
      <name val="Garamond"/>
      <family val="1"/>
    </font>
    <font>
      <sz val="15"/>
      <name val="Garamond"/>
      <family val="1"/>
    </font>
    <font>
      <sz val="10"/>
      <name val="Garamond"/>
      <family val="1"/>
    </font>
    <font>
      <sz val="12"/>
      <name val="Garamond"/>
      <family val="1"/>
    </font>
    <font>
      <b/>
      <sz val="11"/>
      <color indexed="10"/>
      <name val="Calibri"/>
      <family val="2"/>
    </font>
    <font>
      <b/>
      <sz val="12"/>
      <name val="Garamond"/>
      <family val="1"/>
    </font>
    <font>
      <sz val="11"/>
      <color theme="1"/>
      <name val="Calibri"/>
      <family val="2"/>
      <scheme val="minor"/>
    </font>
    <font>
      <sz val="11"/>
      <color theme="0"/>
      <name val="Calibri"/>
      <family val="2"/>
      <scheme val="minor"/>
    </font>
    <font>
      <b/>
      <sz val="11"/>
      <color theme="1"/>
      <name val="Calibri"/>
      <family val="2"/>
      <scheme val="minor"/>
    </font>
    <font>
      <sz val="11"/>
      <color rgb="FFFF0000"/>
      <name val="Calibri"/>
      <family val="2"/>
      <scheme val="minor"/>
    </font>
    <font>
      <sz val="10"/>
      <color indexed="9"/>
      <name val="Calibri"/>
      <family val="2"/>
      <scheme val="minor"/>
    </font>
    <font>
      <sz val="10"/>
      <name val="Calibri"/>
      <family val="2"/>
      <scheme val="minor"/>
    </font>
    <font>
      <b/>
      <sz val="10"/>
      <name val="Calibri"/>
      <family val="2"/>
      <scheme val="minor"/>
    </font>
    <font>
      <sz val="11"/>
      <name val="Calibri"/>
      <family val="2"/>
      <scheme val="minor"/>
    </font>
    <font>
      <sz val="11"/>
      <color indexed="10"/>
      <name val="Calibri"/>
      <family val="2"/>
      <scheme val="minor"/>
    </font>
    <font>
      <b/>
      <sz val="12"/>
      <color rgb="FFFF0000"/>
      <name val="Calibri"/>
      <family val="2"/>
      <scheme val="minor"/>
    </font>
    <font>
      <b/>
      <sz val="12"/>
      <name val="Calibri"/>
      <family val="2"/>
      <scheme val="minor"/>
    </font>
    <font>
      <b/>
      <sz val="11"/>
      <color rgb="FFFF0000"/>
      <name val="Calibri"/>
      <family val="2"/>
      <scheme val="minor"/>
    </font>
    <font>
      <b/>
      <sz val="20"/>
      <color theme="1"/>
      <name val="Calibri"/>
      <family val="2"/>
      <scheme val="minor"/>
    </font>
    <font>
      <b/>
      <sz val="16"/>
      <color theme="1"/>
      <name val="Calibri"/>
      <family val="2"/>
      <scheme val="minor"/>
    </font>
    <font>
      <b/>
      <sz val="12"/>
      <color indexed="9"/>
      <name val="Calibri"/>
      <family val="2"/>
      <scheme val="minor"/>
    </font>
    <font>
      <b/>
      <sz val="11"/>
      <name val="Calibri"/>
      <family val="2"/>
      <scheme val="minor"/>
    </font>
    <font>
      <strike/>
      <sz val="11"/>
      <color rgb="FFFF0000"/>
      <name val="Calibri"/>
      <family val="2"/>
      <scheme val="minor"/>
    </font>
    <font>
      <u/>
      <sz val="12"/>
      <name val="Calibri"/>
      <family val="2"/>
      <scheme val="minor"/>
    </font>
    <font>
      <sz val="10"/>
      <color rgb="FFFF0000"/>
      <name val="Calibri"/>
      <family val="2"/>
      <scheme val="minor"/>
    </font>
    <font>
      <b/>
      <sz val="10"/>
      <color rgb="FFFF0000"/>
      <name val="Calibri"/>
      <family val="2"/>
      <scheme val="minor"/>
    </font>
  </fonts>
  <fills count="12">
    <fill>
      <patternFill patternType="none"/>
    </fill>
    <fill>
      <patternFill patternType="gray125"/>
    </fill>
    <fill>
      <patternFill patternType="solid">
        <fgColor indexed="62"/>
        <bgColor indexed="64"/>
      </patternFill>
    </fill>
    <fill>
      <patternFill patternType="solid">
        <fgColor indexed="41"/>
        <bgColor indexed="64"/>
      </patternFill>
    </fill>
    <fill>
      <patternFill patternType="solid">
        <fgColor indexed="42"/>
        <bgColor indexed="64"/>
      </patternFill>
    </fill>
    <fill>
      <patternFill patternType="solid">
        <fgColor indexed="51"/>
        <bgColor indexed="64"/>
      </patternFill>
    </fill>
    <fill>
      <patternFill patternType="solid">
        <fgColor indexed="15"/>
        <bgColor indexed="64"/>
      </patternFill>
    </fill>
    <fill>
      <patternFill patternType="solid">
        <fgColor indexed="11"/>
        <bgColor indexed="64"/>
      </patternFill>
    </fill>
    <fill>
      <patternFill patternType="solid">
        <fgColor indexed="13"/>
        <bgColor indexed="64"/>
      </patternFill>
    </fill>
    <fill>
      <patternFill patternType="solid">
        <fgColor rgb="FFCCFFCC"/>
        <bgColor indexed="64"/>
      </patternFill>
    </fill>
    <fill>
      <patternFill patternType="solid">
        <fgColor theme="2"/>
        <bgColor indexed="64"/>
      </patternFill>
    </fill>
    <fill>
      <patternFill patternType="solid">
        <fgColor rgb="FF92D050"/>
        <bgColor indexed="64"/>
      </patternFill>
    </fill>
  </fills>
  <borders count="50">
    <border>
      <left/>
      <right/>
      <top/>
      <bottom/>
      <diagonal/>
    </border>
    <border>
      <left/>
      <right/>
      <top style="hair">
        <color indexed="64"/>
      </top>
      <bottom/>
      <diagonal/>
    </border>
    <border>
      <left/>
      <right/>
      <top/>
      <bottom style="hair">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5">
    <xf numFmtId="0" fontId="0"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9" fontId="7" fillId="0" borderId="0" applyFont="0" applyFill="0" applyBorder="0" applyAlignment="0" applyProtection="0"/>
  </cellStyleXfs>
  <cellXfs count="217">
    <xf numFmtId="0" fontId="0" fillId="0" borderId="0" xfId="0"/>
    <xf numFmtId="0" fontId="9" fillId="0" borderId="0" xfId="0" applyFont="1"/>
    <xf numFmtId="0" fontId="1" fillId="0" borderId="1" xfId="0" applyFont="1" applyBorder="1" applyAlignment="1">
      <alignment horizontal="center"/>
    </xf>
    <xf numFmtId="0" fontId="2" fillId="0" borderId="1" xfId="0" applyFont="1" applyBorder="1"/>
    <xf numFmtId="0" fontId="3" fillId="0" borderId="1" xfId="0" applyFont="1" applyBorder="1"/>
    <xf numFmtId="0" fontId="3" fillId="0" borderId="0" xfId="0" applyFont="1"/>
    <xf numFmtId="0" fontId="4" fillId="0" borderId="2" xfId="0" applyFont="1" applyBorder="1" applyAlignment="1">
      <alignment horizontal="center"/>
    </xf>
    <xf numFmtId="0" fontId="3" fillId="0" borderId="2" xfId="0" applyFont="1" applyBorder="1"/>
    <xf numFmtId="0" fontId="3" fillId="0" borderId="0" xfId="0" applyFont="1" applyAlignment="1">
      <alignment horizontal="center"/>
    </xf>
    <xf numFmtId="0" fontId="9" fillId="0" borderId="0" xfId="0" applyFont="1" applyAlignment="1">
      <alignment horizontal="right"/>
    </xf>
    <xf numFmtId="0" fontId="11" fillId="2" borderId="3" xfId="0" applyFont="1" applyFill="1" applyBorder="1"/>
    <xf numFmtId="0" fontId="12" fillId="0" borderId="0" xfId="0" applyFont="1"/>
    <xf numFmtId="0" fontId="12" fillId="0" borderId="0" xfId="0" applyFont="1" applyBorder="1"/>
    <xf numFmtId="0" fontId="12" fillId="0" borderId="4" xfId="0" applyFont="1" applyBorder="1"/>
    <xf numFmtId="0" fontId="12" fillId="0" borderId="5" xfId="0" applyFont="1" applyBorder="1"/>
    <xf numFmtId="0" fontId="12" fillId="0" borderId="6" xfId="0" applyFont="1" applyBorder="1"/>
    <xf numFmtId="0" fontId="12" fillId="0" borderId="7"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2" fillId="0" borderId="0" xfId="0" applyFont="1" applyAlignment="1">
      <alignment horizontal="center"/>
    </xf>
    <xf numFmtId="0" fontId="12" fillId="0" borderId="0" xfId="0" applyFont="1" applyFill="1"/>
    <xf numFmtId="0" fontId="12" fillId="0" borderId="0" xfId="0" applyFont="1" applyFill="1" applyBorder="1"/>
    <xf numFmtId="164" fontId="13" fillId="0" borderId="0" xfId="1" applyNumberFormat="1" applyFont="1"/>
    <xf numFmtId="165" fontId="13" fillId="0" borderId="0" xfId="1" applyNumberFormat="1" applyFont="1"/>
    <xf numFmtId="165" fontId="12" fillId="0" borderId="0" xfId="1" applyNumberFormat="1" applyFont="1"/>
    <xf numFmtId="10" fontId="13" fillId="3" borderId="0" xfId="4" applyNumberFormat="1" applyFont="1" applyFill="1" applyBorder="1" applyAlignment="1">
      <alignment horizontal="right"/>
    </xf>
    <xf numFmtId="10" fontId="13" fillId="4" borderId="0" xfId="4" applyNumberFormat="1" applyFont="1" applyFill="1" applyBorder="1" applyAlignment="1">
      <alignment horizontal="right"/>
    </xf>
    <xf numFmtId="10" fontId="13" fillId="5" borderId="0" xfId="4" applyNumberFormat="1" applyFont="1" applyFill="1" applyBorder="1" applyAlignment="1">
      <alignment horizontal="right"/>
    </xf>
    <xf numFmtId="10" fontId="13" fillId="6" borderId="0" xfId="4" applyNumberFormat="1" applyFont="1" applyFill="1" applyBorder="1" applyAlignment="1">
      <alignment horizontal="right"/>
    </xf>
    <xf numFmtId="10" fontId="13" fillId="7" borderId="0" xfId="4" applyNumberFormat="1" applyFont="1" applyFill="1" applyBorder="1" applyAlignment="1">
      <alignment horizontal="right"/>
    </xf>
    <xf numFmtId="10" fontId="13" fillId="8" borderId="0" xfId="4" applyNumberFormat="1" applyFont="1" applyFill="1" applyBorder="1" applyAlignment="1">
      <alignment horizontal="right"/>
    </xf>
    <xf numFmtId="165" fontId="13" fillId="3" borderId="5" xfId="0" applyNumberFormat="1" applyFont="1" applyFill="1" applyBorder="1" applyAlignment="1">
      <alignment horizontal="center" wrapText="1"/>
    </xf>
    <xf numFmtId="165" fontId="13" fillId="4" borderId="5" xfId="0" applyNumberFormat="1" applyFont="1" applyFill="1" applyBorder="1" applyAlignment="1">
      <alignment horizontal="center" wrapText="1"/>
    </xf>
    <xf numFmtId="165" fontId="13" fillId="5" borderId="5" xfId="0" applyNumberFormat="1" applyFont="1" applyFill="1" applyBorder="1" applyAlignment="1">
      <alignment horizontal="center" wrapText="1"/>
    </xf>
    <xf numFmtId="165" fontId="13" fillId="6" borderId="5" xfId="0" applyNumberFormat="1" applyFont="1" applyFill="1" applyBorder="1" applyAlignment="1">
      <alignment horizontal="center" wrapText="1"/>
    </xf>
    <xf numFmtId="165" fontId="13" fillId="7" borderId="5" xfId="0" applyNumberFormat="1" applyFont="1" applyFill="1" applyBorder="1" applyAlignment="1">
      <alignment horizontal="center" wrapText="1"/>
    </xf>
    <xf numFmtId="165" fontId="13" fillId="8" borderId="5" xfId="0" applyNumberFormat="1" applyFont="1" applyFill="1" applyBorder="1" applyAlignment="1">
      <alignment horizontal="center" wrapText="1"/>
    </xf>
    <xf numFmtId="165" fontId="12" fillId="0" borderId="0" xfId="0" applyNumberFormat="1" applyFont="1"/>
    <xf numFmtId="10" fontId="13" fillId="3" borderId="0" xfId="4" applyNumberFormat="1" applyFont="1" applyFill="1" applyBorder="1" applyAlignment="1">
      <alignment horizontal="center" wrapText="1"/>
    </xf>
    <xf numFmtId="10" fontId="13" fillId="4" borderId="0" xfId="4" applyNumberFormat="1" applyFont="1" applyFill="1" applyBorder="1" applyAlignment="1">
      <alignment horizontal="center" wrapText="1"/>
    </xf>
    <xf numFmtId="10" fontId="13" fillId="5" borderId="0" xfId="4" applyNumberFormat="1" applyFont="1" applyFill="1" applyBorder="1" applyAlignment="1">
      <alignment horizontal="center" wrapText="1"/>
    </xf>
    <xf numFmtId="10" fontId="13" fillId="6" borderId="0" xfId="4" applyNumberFormat="1" applyFont="1" applyFill="1" applyBorder="1" applyAlignment="1">
      <alignment horizontal="center" wrapText="1"/>
    </xf>
    <xf numFmtId="10" fontId="13" fillId="7" borderId="0" xfId="4" applyNumberFormat="1" applyFont="1" applyFill="1" applyBorder="1" applyAlignment="1">
      <alignment horizontal="center" wrapText="1"/>
    </xf>
    <xf numFmtId="10" fontId="13" fillId="8" borderId="0" xfId="4" applyNumberFormat="1" applyFont="1" applyFill="1" applyBorder="1" applyAlignment="1">
      <alignment horizontal="center" wrapText="1"/>
    </xf>
    <xf numFmtId="10" fontId="12" fillId="0" borderId="0" xfId="0" applyNumberFormat="1" applyFont="1"/>
    <xf numFmtId="0" fontId="14" fillId="0" borderId="0" xfId="0" applyFont="1" applyBorder="1"/>
    <xf numFmtId="0" fontId="14" fillId="0" borderId="0" xfId="0" applyFont="1"/>
    <xf numFmtId="0" fontId="14" fillId="0" borderId="4" xfId="0" applyFont="1" applyBorder="1"/>
    <xf numFmtId="0" fontId="15" fillId="0" borderId="0" xfId="0" applyFont="1" applyBorder="1"/>
    <xf numFmtId="0" fontId="0" fillId="0" borderId="0" xfId="0" applyFont="1"/>
    <xf numFmtId="0" fontId="0" fillId="0" borderId="0" xfId="0" applyFont="1" applyAlignment="1">
      <alignment horizontal="right"/>
    </xf>
    <xf numFmtId="0" fontId="0" fillId="0" borderId="0" xfId="0" applyFont="1" applyFill="1" applyBorder="1" applyAlignment="1">
      <alignment horizontal="right"/>
    </xf>
    <xf numFmtId="0" fontId="0" fillId="0" borderId="10" xfId="0" applyFont="1" applyBorder="1" applyAlignment="1">
      <alignment horizontal="center"/>
    </xf>
    <xf numFmtId="14" fontId="0" fillId="0" borderId="10" xfId="0" applyNumberFormat="1" applyFont="1" applyBorder="1"/>
    <xf numFmtId="0" fontId="0" fillId="0" borderId="11" xfId="0" applyFont="1" applyBorder="1" applyAlignment="1">
      <alignment horizontal="center"/>
    </xf>
    <xf numFmtId="14" fontId="0" fillId="0" borderId="11" xfId="0" applyNumberFormat="1" applyFont="1" applyBorder="1"/>
    <xf numFmtId="0" fontId="14" fillId="0" borderId="0" xfId="0" applyFont="1" applyAlignment="1">
      <alignment horizontal="right"/>
    </xf>
    <xf numFmtId="0" fontId="14" fillId="0" borderId="0" xfId="0" applyFont="1" applyFill="1" applyBorder="1" applyAlignment="1">
      <alignment horizontal="right"/>
    </xf>
    <xf numFmtId="0" fontId="0" fillId="0" borderId="0" xfId="0" applyAlignment="1">
      <alignment horizontal="right"/>
    </xf>
    <xf numFmtId="0" fontId="0" fillId="0" borderId="0" xfId="0" applyFont="1" applyBorder="1"/>
    <xf numFmtId="0" fontId="0" fillId="0" borderId="0" xfId="0" applyFont="1" applyBorder="1" applyAlignment="1">
      <alignment horizontal="center"/>
    </xf>
    <xf numFmtId="14" fontId="0" fillId="0" borderId="0" xfId="0" applyNumberFormat="1" applyFont="1" applyBorder="1"/>
    <xf numFmtId="0" fontId="16" fillId="0" borderId="0" xfId="0" applyFont="1"/>
    <xf numFmtId="0" fontId="0" fillId="0" borderId="12" xfId="0" applyFont="1" applyBorder="1" applyAlignment="1">
      <alignment horizontal="center" wrapText="1"/>
    </xf>
    <xf numFmtId="0" fontId="0" fillId="0" borderId="13" xfId="0" applyFont="1" applyBorder="1" applyAlignment="1">
      <alignment horizontal="center" wrapText="1"/>
    </xf>
    <xf numFmtId="7" fontId="7" fillId="0" borderId="10" xfId="1" applyNumberFormat="1" applyFont="1" applyBorder="1"/>
    <xf numFmtId="0" fontId="0" fillId="0" borderId="12" xfId="0" applyFont="1" applyFill="1" applyBorder="1" applyAlignment="1">
      <alignment horizontal="center" wrapText="1"/>
    </xf>
    <xf numFmtId="5" fontId="7" fillId="0" borderId="12" xfId="1" applyNumberFormat="1" applyFont="1" applyFill="1" applyBorder="1"/>
    <xf numFmtId="44" fontId="7" fillId="0" borderId="10" xfId="2" applyFont="1" applyBorder="1"/>
    <xf numFmtId="44" fontId="7" fillId="0" borderId="11" xfId="2" applyFont="1" applyBorder="1"/>
    <xf numFmtId="167" fontId="9" fillId="0" borderId="12" xfId="1" applyNumberFormat="1" applyFont="1" applyBorder="1"/>
    <xf numFmtId="10" fontId="9" fillId="0" borderId="12" xfId="0" applyNumberFormat="1" applyFont="1" applyBorder="1" applyAlignment="1">
      <alignment horizontal="center" wrapText="1"/>
    </xf>
    <xf numFmtId="14" fontId="0" fillId="9" borderId="12" xfId="0" applyNumberFormat="1" applyFont="1" applyFill="1" applyBorder="1" applyProtection="1">
      <protection locked="0"/>
    </xf>
    <xf numFmtId="5" fontId="9" fillId="0" borderId="12" xfId="0" applyNumberFormat="1" applyFont="1" applyBorder="1"/>
    <xf numFmtId="0" fontId="17" fillId="0" borderId="0" xfId="0" applyFont="1" applyBorder="1" applyAlignment="1">
      <alignment horizontal="right"/>
    </xf>
    <xf numFmtId="0" fontId="12" fillId="9" borderId="23" xfId="0" applyFont="1" applyFill="1" applyBorder="1" applyAlignment="1" applyProtection="1">
      <protection locked="0"/>
    </xf>
    <xf numFmtId="0" fontId="12" fillId="9" borderId="24" xfId="0" applyFont="1" applyFill="1" applyBorder="1" applyAlignment="1" applyProtection="1">
      <protection locked="0"/>
    </xf>
    <xf numFmtId="0" fontId="12" fillId="9" borderId="25" xfId="0" applyFont="1" applyFill="1" applyBorder="1" applyAlignment="1" applyProtection="1">
      <protection locked="0"/>
    </xf>
    <xf numFmtId="0" fontId="12" fillId="0" borderId="0" xfId="0" applyFont="1" applyFill="1" applyBorder="1" applyAlignment="1" applyProtection="1">
      <protection locked="0"/>
    </xf>
    <xf numFmtId="44" fontId="9" fillId="0" borderId="0" xfId="2" applyFont="1" applyFill="1" applyBorder="1" applyAlignment="1">
      <alignment horizontal="right"/>
    </xf>
    <xf numFmtId="0" fontId="18" fillId="0" borderId="0" xfId="0" quotePrefix="1" applyFont="1"/>
    <xf numFmtId="0" fontId="19" fillId="0" borderId="0" xfId="0" applyFont="1" applyAlignment="1">
      <alignment horizontal="right"/>
    </xf>
    <xf numFmtId="0" fontId="12" fillId="9" borderId="26" xfId="0" applyFont="1" applyFill="1" applyBorder="1" applyAlignment="1" applyProtection="1">
      <protection locked="0"/>
    </xf>
    <xf numFmtId="0" fontId="12" fillId="9" borderId="27" xfId="0" applyFont="1" applyFill="1" applyBorder="1" applyAlignment="1" applyProtection="1">
      <protection locked="0"/>
    </xf>
    <xf numFmtId="0" fontId="12" fillId="9" borderId="28" xfId="0" applyFont="1" applyFill="1" applyBorder="1" applyAlignment="1" applyProtection="1">
      <protection locked="0"/>
    </xf>
    <xf numFmtId="0" fontId="12" fillId="9" borderId="29" xfId="0" applyFont="1" applyFill="1" applyBorder="1" applyAlignment="1" applyProtection="1">
      <protection locked="0"/>
    </xf>
    <xf numFmtId="0" fontId="12" fillId="9" borderId="30" xfId="0" applyFont="1" applyFill="1" applyBorder="1" applyAlignment="1" applyProtection="1">
      <protection locked="0"/>
    </xf>
    <xf numFmtId="0" fontId="12" fillId="9" borderId="31" xfId="0" applyFont="1" applyFill="1" applyBorder="1" applyAlignment="1" applyProtection="1">
      <protection locked="0"/>
    </xf>
    <xf numFmtId="0" fontId="12" fillId="9" borderId="32" xfId="0" applyFont="1" applyFill="1" applyBorder="1" applyAlignment="1" applyProtection="1">
      <protection locked="0"/>
    </xf>
    <xf numFmtId="0" fontId="12" fillId="9" borderId="33" xfId="0" applyFont="1" applyFill="1" applyBorder="1" applyAlignment="1" applyProtection="1">
      <protection locked="0"/>
    </xf>
    <xf numFmtId="0" fontId="12" fillId="9" borderId="34" xfId="0" applyFont="1" applyFill="1" applyBorder="1" applyAlignment="1" applyProtection="1">
      <protection locked="0"/>
    </xf>
    <xf numFmtId="0" fontId="9" fillId="0" borderId="1" xfId="0" applyFont="1" applyBorder="1" applyAlignment="1">
      <alignment horizontal="right"/>
    </xf>
    <xf numFmtId="0" fontId="9" fillId="0" borderId="2" xfId="0" applyFont="1" applyBorder="1" applyAlignment="1">
      <alignment horizontal="right"/>
    </xf>
    <xf numFmtId="0" fontId="0" fillId="0" borderId="0" xfId="0" applyFill="1" applyBorder="1" applyAlignment="1">
      <alignment horizontal="right"/>
    </xf>
    <xf numFmtId="0" fontId="1" fillId="0" borderId="1" xfId="0" applyFont="1" applyBorder="1" applyAlignment="1" applyProtection="1">
      <alignment horizontal="center"/>
      <protection locked="0"/>
    </xf>
    <xf numFmtId="0" fontId="4" fillId="0" borderId="35" xfId="0" applyFont="1" applyBorder="1" applyAlignment="1" applyProtection="1">
      <alignment horizontal="left"/>
      <protection locked="0"/>
    </xf>
    <xf numFmtId="0" fontId="4" fillId="0" borderId="2" xfId="0" applyFont="1" applyBorder="1" applyAlignment="1" applyProtection="1">
      <alignment horizontal="center"/>
      <protection locked="0"/>
    </xf>
    <xf numFmtId="0" fontId="3" fillId="0" borderId="0" xfId="0" applyFont="1" applyProtection="1">
      <protection locked="0"/>
    </xf>
    <xf numFmtId="0" fontId="21" fillId="2" borderId="36" xfId="0" applyFont="1" applyFill="1" applyBorder="1" applyAlignment="1" applyProtection="1">
      <alignment horizontal="left"/>
      <protection locked="0"/>
    </xf>
    <xf numFmtId="0" fontId="21" fillId="2" borderId="3" xfId="0" applyFont="1" applyFill="1" applyBorder="1" applyProtection="1">
      <protection locked="0"/>
    </xf>
    <xf numFmtId="0" fontId="11" fillId="2" borderId="3" xfId="0" applyFont="1" applyFill="1" applyBorder="1" applyProtection="1">
      <protection locked="0"/>
    </xf>
    <xf numFmtId="0" fontId="12" fillId="0" borderId="37" xfId="0" applyFont="1" applyBorder="1" applyProtection="1">
      <protection locked="0"/>
    </xf>
    <xf numFmtId="0" fontId="12" fillId="0" borderId="0" xfId="0" applyFont="1" applyBorder="1" applyProtection="1">
      <protection locked="0"/>
    </xf>
    <xf numFmtId="0" fontId="22" fillId="0" borderId="37" xfId="0" applyFont="1" applyBorder="1" applyAlignment="1" applyProtection="1">
      <alignment horizontal="left" indent="1"/>
      <protection locked="0"/>
    </xf>
    <xf numFmtId="0" fontId="22" fillId="0" borderId="0" xfId="0" applyFont="1" applyBorder="1" applyProtection="1">
      <protection locked="0"/>
    </xf>
    <xf numFmtId="0" fontId="14" fillId="0" borderId="0" xfId="0" applyFont="1" applyBorder="1" applyProtection="1">
      <protection locked="0"/>
    </xf>
    <xf numFmtId="0" fontId="22" fillId="0" borderId="37" xfId="0" quotePrefix="1" applyFont="1" applyBorder="1" applyAlignment="1" applyProtection="1">
      <alignment horizontal="left" indent="1"/>
      <protection locked="0"/>
    </xf>
    <xf numFmtId="0" fontId="14" fillId="0" borderId="0" xfId="0" applyFont="1" applyFill="1" applyBorder="1" applyAlignment="1" applyProtection="1">
      <protection locked="0"/>
    </xf>
    <xf numFmtId="0" fontId="12" fillId="0" borderId="38" xfId="0" applyFont="1" applyBorder="1" applyProtection="1">
      <protection locked="0"/>
    </xf>
    <xf numFmtId="0" fontId="12" fillId="0" borderId="5" xfId="0" applyFont="1" applyFill="1" applyBorder="1" applyAlignment="1" applyProtection="1">
      <protection locked="0"/>
    </xf>
    <xf numFmtId="0" fontId="12" fillId="0" borderId="0" xfId="0" applyFont="1" applyProtection="1">
      <protection locked="0"/>
    </xf>
    <xf numFmtId="0" fontId="12" fillId="0" borderId="5" xfId="0" applyFont="1" applyBorder="1" applyAlignment="1" applyProtection="1">
      <alignment horizontal="right" wrapText="1"/>
      <protection locked="0"/>
    </xf>
    <xf numFmtId="0" fontId="12" fillId="0" borderId="0" xfId="0" applyFont="1" applyAlignment="1" applyProtection="1">
      <alignment horizontal="center"/>
      <protection locked="0"/>
    </xf>
    <xf numFmtId="18" fontId="12" fillId="0" borderId="0" xfId="0" applyNumberFormat="1" applyFont="1" applyProtection="1">
      <protection locked="0"/>
    </xf>
    <xf numFmtId="164" fontId="12" fillId="0" borderId="0" xfId="1" applyNumberFormat="1" applyFont="1" applyProtection="1">
      <protection locked="0"/>
    </xf>
    <xf numFmtId="0" fontId="12" fillId="0" borderId="0" xfId="0" applyFont="1" applyFill="1" applyAlignment="1" applyProtection="1">
      <alignment horizontal="center"/>
      <protection locked="0"/>
    </xf>
    <xf numFmtId="18" fontId="12" fillId="0" borderId="0" xfId="0" applyNumberFormat="1" applyFont="1" applyFill="1" applyProtection="1">
      <protection locked="0"/>
    </xf>
    <xf numFmtId="164" fontId="12" fillId="0" borderId="0" xfId="1" applyNumberFormat="1" applyFont="1" applyFill="1" applyProtection="1">
      <protection locked="0"/>
    </xf>
    <xf numFmtId="0" fontId="12" fillId="0" borderId="0" xfId="0" applyFont="1" applyFill="1" applyProtection="1">
      <protection locked="0"/>
    </xf>
    <xf numFmtId="0" fontId="13" fillId="0" borderId="0" xfId="0" applyFont="1" applyAlignment="1" applyProtection="1">
      <alignment horizontal="right"/>
      <protection locked="0"/>
    </xf>
    <xf numFmtId="0" fontId="13" fillId="3" borderId="0" xfId="0" applyFont="1" applyFill="1" applyBorder="1" applyAlignment="1" applyProtection="1">
      <alignment horizontal="right"/>
      <protection locked="0"/>
    </xf>
    <xf numFmtId="0" fontId="13" fillId="4" borderId="0" xfId="0" applyFont="1" applyFill="1" applyBorder="1" applyAlignment="1" applyProtection="1">
      <alignment horizontal="right"/>
      <protection locked="0"/>
    </xf>
    <xf numFmtId="0" fontId="13" fillId="5" borderId="0" xfId="0" applyFont="1" applyFill="1" applyBorder="1" applyAlignment="1" applyProtection="1">
      <alignment horizontal="right"/>
      <protection locked="0"/>
    </xf>
    <xf numFmtId="0" fontId="13" fillId="6" borderId="0" xfId="0" applyFont="1" applyFill="1" applyBorder="1" applyAlignment="1" applyProtection="1">
      <alignment horizontal="right"/>
      <protection locked="0"/>
    </xf>
    <xf numFmtId="0" fontId="13" fillId="7" borderId="0" xfId="0" applyFont="1" applyFill="1" applyBorder="1" applyAlignment="1" applyProtection="1">
      <alignment horizontal="right"/>
      <protection locked="0"/>
    </xf>
    <xf numFmtId="0" fontId="13" fillId="8" borderId="0" xfId="0" applyFont="1" applyFill="1" applyBorder="1" applyAlignment="1" applyProtection="1">
      <alignment horizontal="right"/>
      <protection locked="0"/>
    </xf>
    <xf numFmtId="0" fontId="0" fillId="9" borderId="10" xfId="0" applyFont="1" applyFill="1" applyBorder="1" applyProtection="1">
      <protection locked="0"/>
    </xf>
    <xf numFmtId="44" fontId="7" fillId="9" borderId="10" xfId="2" applyFont="1" applyFill="1" applyBorder="1" applyProtection="1">
      <protection locked="0"/>
    </xf>
    <xf numFmtId="164" fontId="7" fillId="9" borderId="10" xfId="1" applyNumberFormat="1" applyFont="1" applyFill="1" applyBorder="1" applyProtection="1">
      <protection locked="0"/>
    </xf>
    <xf numFmtId="164" fontId="7" fillId="0" borderId="39" xfId="1" applyNumberFormat="1" applyFont="1" applyBorder="1"/>
    <xf numFmtId="164" fontId="7" fillId="0" borderId="11" xfId="1" applyNumberFormat="1" applyFont="1" applyBorder="1"/>
    <xf numFmtId="0" fontId="0" fillId="9" borderId="12" xfId="0" applyFont="1" applyFill="1" applyBorder="1" applyAlignment="1" applyProtection="1">
      <alignment horizontal="center"/>
      <protection locked="0"/>
    </xf>
    <xf numFmtId="0" fontId="0" fillId="9" borderId="12" xfId="0" applyFont="1" applyFill="1" applyBorder="1" applyAlignment="1" applyProtection="1">
      <alignment horizontal="center" vertical="center"/>
      <protection locked="0"/>
    </xf>
    <xf numFmtId="0" fontId="0" fillId="0" borderId="12" xfId="0" applyFont="1" applyBorder="1" applyAlignment="1">
      <alignment horizontal="center"/>
    </xf>
    <xf numFmtId="14" fontId="0" fillId="9" borderId="12" xfId="0" applyNumberFormat="1" applyFont="1" applyFill="1" applyBorder="1" applyAlignment="1">
      <alignment horizontal="center"/>
    </xf>
    <xf numFmtId="43" fontId="12" fillId="0" borderId="0" xfId="0" applyNumberFormat="1" applyFont="1"/>
    <xf numFmtId="0" fontId="0"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xf numFmtId="168" fontId="9" fillId="0" borderId="0" xfId="2" applyNumberFormat="1" applyFont="1" applyFill="1" applyBorder="1" applyAlignment="1">
      <alignment horizontal="right"/>
    </xf>
    <xf numFmtId="0" fontId="0" fillId="9" borderId="12" xfId="0" applyFill="1" applyBorder="1"/>
    <xf numFmtId="14" fontId="0" fillId="9" borderId="41" xfId="0" applyNumberFormat="1" applyFont="1" applyFill="1" applyBorder="1" applyAlignment="1" applyProtection="1">
      <alignment horizontal="center"/>
      <protection locked="0"/>
    </xf>
    <xf numFmtId="0" fontId="0" fillId="9" borderId="41" xfId="0" applyFill="1" applyBorder="1" applyAlignment="1">
      <alignment horizontal="center"/>
    </xf>
    <xf numFmtId="0" fontId="20" fillId="10" borderId="0" xfId="0" applyFont="1" applyFill="1"/>
    <xf numFmtId="0" fontId="23" fillId="10" borderId="0" xfId="0" applyFont="1" applyFill="1"/>
    <xf numFmtId="165" fontId="7" fillId="0" borderId="12" xfId="3" applyNumberFormat="1" applyFont="1" applyBorder="1" applyAlignment="1">
      <alignment horizontal="center"/>
    </xf>
    <xf numFmtId="18" fontId="12" fillId="0" borderId="0" xfId="0" applyNumberFormat="1" applyFont="1" applyAlignment="1" applyProtection="1">
      <alignment horizontal="right"/>
      <protection locked="0"/>
    </xf>
    <xf numFmtId="164" fontId="12" fillId="0" borderId="0" xfId="0" applyNumberFormat="1" applyFont="1"/>
    <xf numFmtId="43" fontId="12" fillId="3" borderId="0" xfId="1" applyNumberFormat="1" applyFont="1" applyFill="1" applyBorder="1" applyProtection="1">
      <protection locked="0"/>
    </xf>
    <xf numFmtId="0" fontId="13" fillId="0" borderId="0" xfId="0" applyFont="1" applyAlignment="1" applyProtection="1">
      <alignment horizontal="right" wrapText="1"/>
      <protection locked="0"/>
    </xf>
    <xf numFmtId="9" fontId="12" fillId="0" borderId="0" xfId="0" applyNumberFormat="1" applyFont="1"/>
    <xf numFmtId="166" fontId="12" fillId="11" borderId="14" xfId="1" applyNumberFormat="1" applyFont="1" applyFill="1" applyBorder="1" applyProtection="1">
      <protection locked="0"/>
    </xf>
    <xf numFmtId="166" fontId="12" fillId="11" borderId="15" xfId="1" applyNumberFormat="1" applyFont="1" applyFill="1" applyBorder="1" applyProtection="1">
      <protection locked="0"/>
    </xf>
    <xf numFmtId="166" fontId="12" fillId="11" borderId="16" xfId="1" applyNumberFormat="1" applyFont="1" applyFill="1" applyBorder="1" applyProtection="1">
      <protection locked="0"/>
    </xf>
    <xf numFmtId="166" fontId="12" fillId="11" borderId="18" xfId="1" applyNumberFormat="1" applyFont="1" applyFill="1" applyBorder="1" applyProtection="1">
      <protection locked="0"/>
    </xf>
    <xf numFmtId="166" fontId="12" fillId="11" borderId="19" xfId="1" applyNumberFormat="1" applyFont="1" applyFill="1" applyBorder="1" applyProtection="1">
      <protection locked="0"/>
    </xf>
    <xf numFmtId="166" fontId="12" fillId="11" borderId="20" xfId="1" applyNumberFormat="1" applyFont="1" applyFill="1" applyBorder="1" applyProtection="1">
      <protection locked="0"/>
    </xf>
    <xf numFmtId="166" fontId="12" fillId="11" borderId="21" xfId="1" applyNumberFormat="1" applyFont="1" applyFill="1" applyBorder="1" applyProtection="1">
      <protection locked="0"/>
    </xf>
    <xf numFmtId="166" fontId="12" fillId="11" borderId="17" xfId="1" applyNumberFormat="1" applyFont="1" applyFill="1" applyBorder="1" applyProtection="1">
      <protection locked="0"/>
    </xf>
    <xf numFmtId="166" fontId="12" fillId="11" borderId="22" xfId="1" applyNumberFormat="1" applyFont="1" applyFill="1" applyBorder="1" applyProtection="1">
      <protection locked="0"/>
    </xf>
    <xf numFmtId="166" fontId="12" fillId="11" borderId="47" xfId="1" applyNumberFormat="1" applyFont="1" applyFill="1" applyBorder="1" applyProtection="1">
      <protection locked="0"/>
    </xf>
    <xf numFmtId="166" fontId="12" fillId="11" borderId="48" xfId="1" applyNumberFormat="1" applyFont="1" applyFill="1" applyBorder="1" applyProtection="1">
      <protection locked="0"/>
    </xf>
    <xf numFmtId="166" fontId="12" fillId="11" borderId="49" xfId="1" applyNumberFormat="1" applyFont="1" applyFill="1" applyBorder="1" applyProtection="1">
      <protection locked="0"/>
    </xf>
    <xf numFmtId="10" fontId="12" fillId="0" borderId="0" xfId="4" applyNumberFormat="1" applyFont="1"/>
    <xf numFmtId="0" fontId="13" fillId="0" borderId="0" xfId="0" applyFont="1" applyAlignment="1">
      <alignment horizontal="center"/>
    </xf>
    <xf numFmtId="0" fontId="26" fillId="0" borderId="0" xfId="0" applyFont="1" applyAlignment="1">
      <alignment vertical="center" wrapText="1"/>
    </xf>
    <xf numFmtId="0" fontId="21" fillId="2" borderId="0" xfId="0" applyFont="1" applyFill="1" applyAlignment="1">
      <alignment horizontal="center"/>
    </xf>
    <xf numFmtId="0" fontId="24" fillId="0" borderId="5" xfId="0" applyFont="1" applyBorder="1" applyAlignment="1">
      <alignment horizontal="center"/>
    </xf>
    <xf numFmtId="0" fontId="0" fillId="0" borderId="1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9" borderId="42" xfId="0" applyFont="1" applyFill="1" applyBorder="1" applyAlignment="1" applyProtection="1">
      <alignment horizontal="center"/>
      <protection locked="0"/>
    </xf>
    <xf numFmtId="0" fontId="0" fillId="9" borderId="2" xfId="0" applyFont="1" applyFill="1" applyBorder="1" applyAlignment="1" applyProtection="1">
      <alignment horizontal="center"/>
      <protection locked="0"/>
    </xf>
    <xf numFmtId="0" fontId="0" fillId="9" borderId="43" xfId="0" applyFont="1" applyFill="1" applyBorder="1" applyAlignment="1" applyProtection="1">
      <alignment horizontal="center"/>
      <protection locked="0"/>
    </xf>
    <xf numFmtId="0" fontId="0" fillId="9" borderId="32" xfId="0" applyFont="1" applyFill="1" applyBorder="1" applyAlignment="1" applyProtection="1">
      <alignment horizontal="center"/>
      <protection locked="0"/>
    </xf>
    <xf numFmtId="0" fontId="0" fillId="9" borderId="33" xfId="0" applyFont="1" applyFill="1" applyBorder="1" applyAlignment="1" applyProtection="1">
      <alignment horizontal="center"/>
      <protection locked="0"/>
    </xf>
    <xf numFmtId="0" fontId="0" fillId="9" borderId="34" xfId="0" applyFont="1" applyFill="1" applyBorder="1" applyAlignment="1" applyProtection="1">
      <alignment horizontal="center"/>
      <protection locked="0"/>
    </xf>
    <xf numFmtId="0" fontId="10" fillId="0" borderId="37" xfId="0" applyFont="1" applyBorder="1" applyAlignment="1">
      <alignment horizontal="left"/>
    </xf>
    <xf numFmtId="0" fontId="10" fillId="0" borderId="0" xfId="0" applyFont="1" applyBorder="1" applyAlignment="1">
      <alignment horizontal="left"/>
    </xf>
    <xf numFmtId="0" fontId="0" fillId="0" borderId="0" xfId="0" applyFont="1" applyAlignment="1">
      <alignment horizontal="left" vertical="top" wrapText="1"/>
    </xf>
    <xf numFmtId="0" fontId="0" fillId="0" borderId="0" xfId="0" applyFont="1" applyAlignment="1"/>
    <xf numFmtId="0" fontId="9" fillId="0" borderId="0" xfId="0" applyFont="1" applyAlignment="1">
      <alignment horizontal="center" vertical="center"/>
    </xf>
    <xf numFmtId="0" fontId="0" fillId="0" borderId="12" xfId="0" applyFont="1" applyBorder="1" applyAlignment="1">
      <alignment horizontal="center" wrapText="1"/>
    </xf>
    <xf numFmtId="0" fontId="0" fillId="0" borderId="12" xfId="0" applyBorder="1" applyAlignment="1">
      <alignment horizontal="center" wrapText="1"/>
    </xf>
    <xf numFmtId="0" fontId="0" fillId="9" borderId="23" xfId="0" applyFont="1" applyFill="1" applyBorder="1" applyAlignment="1" applyProtection="1">
      <alignment horizontal="center"/>
      <protection locked="0"/>
    </xf>
    <xf numFmtId="0" fontId="0" fillId="9" borderId="24" xfId="0" applyFont="1" applyFill="1" applyBorder="1" applyAlignment="1" applyProtection="1">
      <alignment horizontal="center"/>
      <protection locked="0"/>
    </xf>
    <xf numFmtId="0" fontId="0" fillId="9" borderId="25" xfId="0" applyFont="1" applyFill="1" applyBorder="1" applyAlignment="1" applyProtection="1">
      <alignment horizontal="center"/>
      <protection locked="0"/>
    </xf>
    <xf numFmtId="0" fontId="0" fillId="0" borderId="0" xfId="0" applyAlignment="1">
      <alignment horizontal="right" wrapText="1"/>
    </xf>
    <xf numFmtId="0" fontId="0" fillId="0" borderId="4" xfId="0" applyBorder="1" applyAlignment="1">
      <alignment horizontal="right" wrapText="1"/>
    </xf>
    <xf numFmtId="0" fontId="0" fillId="0" borderId="0" xfId="0" applyAlignment="1">
      <alignment wrapText="1"/>
    </xf>
    <xf numFmtId="0" fontId="0" fillId="9" borderId="13" xfId="0" applyFont="1" applyFill="1" applyBorder="1" applyAlignment="1">
      <alignment horizontal="center"/>
    </xf>
    <xf numFmtId="0" fontId="0" fillId="9" borderId="41" xfId="0" applyFont="1" applyFill="1" applyBorder="1" applyAlignment="1">
      <alignment horizontal="center"/>
    </xf>
    <xf numFmtId="0" fontId="0" fillId="0" borderId="12" xfId="0" applyFont="1" applyFill="1" applyBorder="1" applyAlignment="1">
      <alignment horizontal="center"/>
    </xf>
    <xf numFmtId="0" fontId="0" fillId="9" borderId="23" xfId="0" applyFont="1" applyFill="1" applyBorder="1" applyAlignment="1">
      <alignment horizontal="center"/>
    </xf>
    <xf numFmtId="0" fontId="0" fillId="9" borderId="24" xfId="0" applyFont="1" applyFill="1" applyBorder="1" applyAlignment="1">
      <alignment horizontal="center"/>
    </xf>
    <xf numFmtId="0" fontId="0" fillId="9" borderId="25" xfId="0" applyFont="1" applyFill="1" applyBorder="1" applyAlignment="1">
      <alignment horizontal="center"/>
    </xf>
    <xf numFmtId="0" fontId="25" fillId="0" borderId="5" xfId="0" applyFont="1" applyBorder="1" applyAlignment="1">
      <alignment horizontal="left" vertical="center" wrapText="1"/>
    </xf>
    <xf numFmtId="0" fontId="9" fillId="0" borderId="13" xfId="3" applyFont="1" applyBorder="1" applyAlignment="1">
      <alignment horizontal="center" vertical="center" wrapText="1"/>
    </xf>
    <xf numFmtId="0" fontId="9" fillId="0" borderId="41" xfId="3" applyFont="1" applyBorder="1" applyAlignment="1">
      <alignment horizontal="center" vertical="center" wrapText="1"/>
    </xf>
    <xf numFmtId="0" fontId="6" fillId="0" borderId="38" xfId="0" applyFont="1" applyBorder="1" applyAlignment="1">
      <alignment horizontal="center" vertical="center"/>
    </xf>
    <xf numFmtId="0" fontId="6" fillId="0" borderId="6" xfId="0" applyFont="1" applyBorder="1" applyAlignment="1">
      <alignment horizontal="center" vertical="center"/>
    </xf>
    <xf numFmtId="0" fontId="8" fillId="0" borderId="26" xfId="3" applyFont="1" applyFill="1" applyBorder="1" applyAlignment="1">
      <alignment horizontal="center"/>
    </xf>
    <xf numFmtId="0" fontId="8" fillId="0" borderId="28" xfId="3" applyFont="1" applyFill="1" applyBorder="1" applyAlignment="1">
      <alignment horizontal="center"/>
    </xf>
    <xf numFmtId="0" fontId="8" fillId="0" borderId="29" xfId="3" applyFont="1" applyFill="1" applyBorder="1" applyAlignment="1">
      <alignment horizontal="center"/>
    </xf>
    <xf numFmtId="0" fontId="8" fillId="0" borderId="31" xfId="3" applyFont="1" applyFill="1" applyBorder="1" applyAlignment="1">
      <alignment horizontal="center"/>
    </xf>
    <xf numFmtId="0" fontId="8" fillId="0" borderId="32" xfId="3" applyFont="1" applyFill="1" applyBorder="1" applyAlignment="1">
      <alignment horizontal="center"/>
    </xf>
    <xf numFmtId="0" fontId="8" fillId="0" borderId="34" xfId="3" applyFont="1" applyFill="1" applyBorder="1" applyAlignment="1">
      <alignment horizontal="center"/>
    </xf>
    <xf numFmtId="0" fontId="6" fillId="0" borderId="36" xfId="0" applyFont="1" applyBorder="1" applyAlignment="1">
      <alignment horizontal="center"/>
    </xf>
    <xf numFmtId="0" fontId="6" fillId="0" borderId="40" xfId="0" applyFont="1" applyBorder="1" applyAlignment="1">
      <alignment horizontal="center"/>
    </xf>
    <xf numFmtId="0" fontId="9" fillId="0" borderId="40" xfId="3" applyFont="1" applyBorder="1" applyAlignment="1">
      <alignment horizontal="center" vertical="center" wrapText="1"/>
    </xf>
    <xf numFmtId="0" fontId="9" fillId="0" borderId="6" xfId="3" applyFont="1" applyBorder="1" applyAlignment="1">
      <alignment horizontal="center" vertical="center" wrapText="1"/>
    </xf>
    <xf numFmtId="0" fontId="12" fillId="0" borderId="5" xfId="0" applyFont="1" applyFill="1" applyBorder="1" applyAlignment="1" applyProtection="1">
      <alignment horizontal="center"/>
      <protection locked="0"/>
    </xf>
    <xf numFmtId="0" fontId="12" fillId="0" borderId="0" xfId="0" applyFont="1" applyFill="1" applyBorder="1" applyAlignment="1" applyProtection="1">
      <alignment horizontal="center"/>
      <protection locked="0"/>
    </xf>
    <xf numFmtId="0" fontId="13" fillId="0" borderId="44" xfId="0" applyFont="1" applyBorder="1" applyAlignment="1">
      <alignment horizontal="center"/>
    </xf>
    <xf numFmtId="0" fontId="13" fillId="0" borderId="45" xfId="0" applyFont="1" applyBorder="1" applyAlignment="1">
      <alignment horizontal="center"/>
    </xf>
    <xf numFmtId="0" fontId="13" fillId="0" borderId="46" xfId="0" applyFont="1" applyBorder="1" applyAlignment="1">
      <alignment horizontal="center"/>
    </xf>
  </cellXfs>
  <cellStyles count="5">
    <cellStyle name="Comma" xfId="1" builtinId="3"/>
    <cellStyle name="Currency" xfId="2" builtinId="4"/>
    <cellStyle name="Normal" xfId="0" builtinId="0"/>
    <cellStyle name="Normal 193" xfId="3"/>
    <cellStyle name="Percent" xfId="4" builtinId="5"/>
  </cellStyles>
  <dxfs count="23">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lor rgb="FFFF0000"/>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0</xdr:row>
      <xdr:rowOff>85725</xdr:rowOff>
    </xdr:from>
    <xdr:to>
      <xdr:col>11</xdr:col>
      <xdr:colOff>161924</xdr:colOff>
      <xdr:row>2</xdr:row>
      <xdr:rowOff>97492</xdr:rowOff>
    </xdr:to>
    <xdr:pic>
      <xdr:nvPicPr>
        <xdr:cNvPr id="1116" name="Picture 1" descr="sdlmc3p"/>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29675" y="85725"/>
          <a:ext cx="11049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419100</xdr:colOff>
      <xdr:row>0</xdr:row>
      <xdr:rowOff>38100</xdr:rowOff>
    </xdr:from>
    <xdr:to>
      <xdr:col>8</xdr:col>
      <xdr:colOff>0</xdr:colOff>
      <xdr:row>1</xdr:row>
      <xdr:rowOff>161925</xdr:rowOff>
    </xdr:to>
    <xdr:pic>
      <xdr:nvPicPr>
        <xdr:cNvPr id="2325" name="Picture 1" descr="sdlmc3p"/>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0" y="38100"/>
          <a:ext cx="8001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2190750</xdr:colOff>
      <xdr:row>0</xdr:row>
      <xdr:rowOff>95250</xdr:rowOff>
    </xdr:from>
    <xdr:to>
      <xdr:col>15</xdr:col>
      <xdr:colOff>9526</xdr:colOff>
      <xdr:row>1</xdr:row>
      <xdr:rowOff>76200</xdr:rowOff>
    </xdr:to>
    <xdr:pic>
      <xdr:nvPicPr>
        <xdr:cNvPr id="2326" name="Picture 2" descr="sdlmc3p"/>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678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2190750</xdr:colOff>
      <xdr:row>0</xdr:row>
      <xdr:rowOff>95250</xdr:rowOff>
    </xdr:from>
    <xdr:to>
      <xdr:col>16</xdr:col>
      <xdr:colOff>9525</xdr:colOff>
      <xdr:row>1</xdr:row>
      <xdr:rowOff>76200</xdr:rowOff>
    </xdr:to>
    <xdr:pic>
      <xdr:nvPicPr>
        <xdr:cNvPr id="2327" name="Picture 3" descr="sdlmc3p"/>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74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2190750</xdr:colOff>
      <xdr:row>0</xdr:row>
      <xdr:rowOff>95250</xdr:rowOff>
    </xdr:from>
    <xdr:to>
      <xdr:col>16</xdr:col>
      <xdr:colOff>9525</xdr:colOff>
      <xdr:row>1</xdr:row>
      <xdr:rowOff>76200</xdr:rowOff>
    </xdr:to>
    <xdr:pic>
      <xdr:nvPicPr>
        <xdr:cNvPr id="2328" name="Picture 4" descr="sdlmc3p"/>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74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tabSelected="1" view="pageBreakPreview" zoomScale="85" zoomScaleNormal="75" zoomScaleSheetLayoutView="85" workbookViewId="0">
      <selection activeCell="F31" sqref="F31"/>
    </sheetView>
  </sheetViews>
  <sheetFormatPr defaultRowHeight="15" x14ac:dyDescent="0.25"/>
  <cols>
    <col min="1" max="1" width="18.140625" style="49" customWidth="1"/>
    <col min="2" max="2" width="14.140625" style="49" customWidth="1"/>
    <col min="3" max="3" width="21.7109375" style="49" customWidth="1"/>
    <col min="4" max="4" width="14.7109375" style="49" customWidth="1"/>
    <col min="5" max="7" width="11.42578125" style="49" customWidth="1"/>
    <col min="8" max="8" width="14" style="49" customWidth="1"/>
    <col min="9" max="14" width="10.28515625" style="49" customWidth="1"/>
    <col min="15" max="20" width="12.7109375" style="49" customWidth="1"/>
    <col min="21" max="21" width="17.7109375" style="49" customWidth="1"/>
    <col min="22" max="16384" width="9.140625" style="49"/>
  </cols>
  <sheetData>
    <row r="1" spans="1:21" ht="26.25" x14ac:dyDescent="0.4">
      <c r="A1" s="143" t="s">
        <v>80</v>
      </c>
      <c r="B1" s="144"/>
      <c r="U1" s="81" t="s">
        <v>59</v>
      </c>
    </row>
    <row r="2" spans="1:21" x14ac:dyDescent="0.25">
      <c r="A2" s="1"/>
    </row>
    <row r="3" spans="1:21" x14ac:dyDescent="0.25">
      <c r="A3" s="9" t="s">
        <v>7</v>
      </c>
      <c r="B3" s="49" t="s">
        <v>60</v>
      </c>
    </row>
    <row r="6" spans="1:21" ht="15.75" x14ac:dyDescent="0.25">
      <c r="B6" s="62"/>
    </row>
    <row r="7" spans="1:21" ht="15.75" x14ac:dyDescent="0.25">
      <c r="A7" s="166" t="s">
        <v>35</v>
      </c>
      <c r="B7" s="166"/>
      <c r="C7" s="166"/>
      <c r="D7" s="166"/>
      <c r="E7" s="166"/>
      <c r="F7" s="166"/>
      <c r="G7" s="166"/>
      <c r="H7" s="166"/>
      <c r="O7" s="166" t="s">
        <v>36</v>
      </c>
      <c r="P7" s="166"/>
      <c r="Q7" s="166"/>
      <c r="R7" s="166"/>
      <c r="S7" s="166"/>
      <c r="T7" s="166"/>
      <c r="U7" s="166"/>
    </row>
    <row r="8" spans="1:21" ht="15.75" x14ac:dyDescent="0.25">
      <c r="C8" s="56" t="s">
        <v>37</v>
      </c>
      <c r="D8" s="82"/>
      <c r="E8" s="83"/>
      <c r="F8" s="83"/>
      <c r="G8" s="83"/>
      <c r="H8" s="84"/>
      <c r="P8" s="167" t="s">
        <v>38</v>
      </c>
      <c r="Q8" s="167"/>
      <c r="R8" s="167"/>
      <c r="S8" s="167" t="s">
        <v>39</v>
      </c>
      <c r="T8" s="167"/>
      <c r="U8" s="167"/>
    </row>
    <row r="9" spans="1:21" x14ac:dyDescent="0.25">
      <c r="C9" s="56" t="s">
        <v>40</v>
      </c>
      <c r="D9" s="85"/>
      <c r="E9" s="86"/>
      <c r="F9" s="86"/>
      <c r="G9" s="86"/>
      <c r="H9" s="87"/>
      <c r="O9" s="56" t="s">
        <v>41</v>
      </c>
      <c r="P9" s="75"/>
      <c r="Q9" s="76"/>
      <c r="R9" s="77"/>
      <c r="S9" s="75"/>
      <c r="T9" s="76"/>
      <c r="U9" s="77"/>
    </row>
    <row r="10" spans="1:21" x14ac:dyDescent="0.25">
      <c r="C10" s="56" t="s">
        <v>42</v>
      </c>
      <c r="D10" s="85"/>
      <c r="E10" s="86"/>
      <c r="F10" s="86"/>
      <c r="G10" s="86"/>
      <c r="H10" s="87"/>
      <c r="O10" s="56" t="s">
        <v>43</v>
      </c>
      <c r="P10" s="75"/>
      <c r="Q10" s="76"/>
      <c r="R10" s="77"/>
      <c r="S10" s="75"/>
      <c r="T10" s="76"/>
      <c r="U10" s="77"/>
    </row>
    <row r="11" spans="1:21" x14ac:dyDescent="0.25">
      <c r="C11" s="11"/>
      <c r="D11" s="85"/>
      <c r="E11" s="86"/>
      <c r="F11" s="86"/>
      <c r="G11" s="86"/>
      <c r="H11" s="87"/>
      <c r="O11" s="56" t="s">
        <v>44</v>
      </c>
      <c r="P11" s="75"/>
      <c r="Q11" s="76"/>
      <c r="R11" s="77"/>
      <c r="S11" s="75"/>
      <c r="T11" s="76"/>
      <c r="U11" s="77"/>
    </row>
    <row r="12" spans="1:21" x14ac:dyDescent="0.25">
      <c r="C12" s="11"/>
      <c r="D12" s="85"/>
      <c r="E12" s="86"/>
      <c r="F12" s="86"/>
      <c r="G12" s="86"/>
      <c r="H12" s="87"/>
      <c r="O12" s="56" t="s">
        <v>45</v>
      </c>
      <c r="P12" s="75"/>
      <c r="Q12" s="76"/>
      <c r="R12" s="77"/>
      <c r="S12" s="75"/>
      <c r="T12" s="76"/>
      <c r="U12" s="77"/>
    </row>
    <row r="13" spans="1:21" x14ac:dyDescent="0.25">
      <c r="C13" s="11"/>
      <c r="D13" s="88"/>
      <c r="E13" s="89"/>
      <c r="F13" s="89"/>
      <c r="G13" s="89"/>
      <c r="H13" s="90"/>
      <c r="O13" s="56" t="s">
        <v>46</v>
      </c>
      <c r="P13" s="75"/>
      <c r="Q13" s="76"/>
      <c r="R13" s="77"/>
      <c r="S13" s="75"/>
      <c r="T13" s="76"/>
      <c r="U13" s="77"/>
    </row>
    <row r="14" spans="1:21" ht="18.75" customHeight="1" x14ac:dyDescent="0.25">
      <c r="A14" s="188" t="s">
        <v>64</v>
      </c>
      <c r="B14" s="190"/>
      <c r="C14" s="190"/>
      <c r="D14" s="191"/>
      <c r="O14" s="56"/>
      <c r="P14" s="78"/>
      <c r="Q14" s="78"/>
      <c r="R14" s="78"/>
      <c r="S14" s="78"/>
      <c r="T14" s="78"/>
      <c r="U14" s="78"/>
    </row>
    <row r="15" spans="1:21" ht="18.75" customHeight="1" x14ac:dyDescent="0.25">
      <c r="A15" s="190"/>
      <c r="B15" s="190"/>
      <c r="C15" s="190"/>
      <c r="D15" s="192"/>
    </row>
    <row r="16" spans="1:21" ht="15.75" x14ac:dyDescent="0.25">
      <c r="A16" s="166" t="s">
        <v>1</v>
      </c>
      <c r="B16" s="166"/>
      <c r="C16" s="166"/>
      <c r="D16" s="166"/>
      <c r="E16" s="166"/>
      <c r="F16" s="166"/>
      <c r="G16" s="166"/>
      <c r="H16" s="166"/>
      <c r="O16" s="166" t="s">
        <v>0</v>
      </c>
      <c r="P16" s="166"/>
      <c r="Q16" s="166"/>
      <c r="R16" s="166"/>
      <c r="S16" s="166"/>
      <c r="T16" s="166"/>
      <c r="U16" s="166"/>
    </row>
    <row r="17" spans="1:21" ht="16.5" customHeight="1" x14ac:dyDescent="0.25">
      <c r="A17" s="182"/>
      <c r="B17" s="182"/>
      <c r="C17" s="182"/>
      <c r="D17" s="182"/>
      <c r="E17" s="182"/>
      <c r="F17" s="182"/>
      <c r="G17" s="182"/>
      <c r="H17" s="182"/>
      <c r="O17" s="57" t="s">
        <v>61</v>
      </c>
      <c r="P17" s="172"/>
      <c r="Q17" s="173"/>
      <c r="R17" s="174"/>
      <c r="S17" s="60"/>
    </row>
    <row r="18" spans="1:21" ht="15" customHeight="1" x14ac:dyDescent="0.25">
      <c r="B18" t="s">
        <v>74</v>
      </c>
      <c r="C18" s="194"/>
      <c r="D18" s="195"/>
      <c r="E18" s="195"/>
      <c r="F18" s="195"/>
      <c r="G18" s="195"/>
      <c r="H18" s="196"/>
      <c r="O18" s="58" t="s">
        <v>62</v>
      </c>
      <c r="P18" s="172"/>
      <c r="Q18" s="173"/>
      <c r="R18" s="174"/>
    </row>
    <row r="19" spans="1:21" ht="15" customHeight="1" x14ac:dyDescent="0.25">
      <c r="B19" s="51" t="s">
        <v>48</v>
      </c>
      <c r="C19" s="141"/>
      <c r="G19" s="58" t="s">
        <v>65</v>
      </c>
      <c r="H19" s="142"/>
      <c r="O19" s="58" t="s">
        <v>63</v>
      </c>
      <c r="P19" s="172"/>
      <c r="Q19" s="173"/>
      <c r="R19" s="174"/>
    </row>
    <row r="20" spans="1:21" ht="15" customHeight="1" x14ac:dyDescent="0.25">
      <c r="B20" s="93" t="s">
        <v>68</v>
      </c>
      <c r="C20" s="132"/>
      <c r="G20" s="58" t="s">
        <v>66</v>
      </c>
      <c r="H20" s="134"/>
      <c r="O20" s="58" t="s">
        <v>75</v>
      </c>
      <c r="P20" s="175"/>
      <c r="Q20" s="176"/>
      <c r="R20" s="177"/>
    </row>
    <row r="21" spans="1:21" x14ac:dyDescent="0.25">
      <c r="B21" s="51" t="s">
        <v>51</v>
      </c>
      <c r="C21" s="131"/>
      <c r="G21" s="58" t="s">
        <v>81</v>
      </c>
      <c r="H21" s="133" t="str">
        <f>IF(OR($C$20="Energy-only",$S$22="Energy Only"),"N/A",IF(OR(H19="No",H19=""),2026,YEAR(H20)))</f>
        <v>N/A</v>
      </c>
      <c r="O21" s="58" t="s">
        <v>73</v>
      </c>
      <c r="P21" s="140"/>
      <c r="Q21" s="178" t="str">
        <f>IF(AND(P19="Wind",P21="Baseload"),"Wind projects cannot be accepted as baseload resources.",IF(P19="","Please select technology in cell P20 above.",""))</f>
        <v>Please select technology in cell P20 above.</v>
      </c>
      <c r="R21" s="179"/>
      <c r="S21" s="179"/>
      <c r="T21" s="179"/>
      <c r="U21" s="179"/>
    </row>
    <row r="22" spans="1:21" x14ac:dyDescent="0.25">
      <c r="O22" s="93" t="s">
        <v>72</v>
      </c>
      <c r="P22" s="72"/>
      <c r="Q22"/>
      <c r="R22" s="58" t="s">
        <v>67</v>
      </c>
      <c r="S22" s="49" t="str">
        <f>IF(P22="SDG&amp;E","Local",IF(P22="","Energy Only","System"))</f>
        <v>Energy Only</v>
      </c>
    </row>
    <row r="23" spans="1:21" x14ac:dyDescent="0.25">
      <c r="O23" s="93"/>
      <c r="P23"/>
      <c r="Q23"/>
      <c r="R23" s="58"/>
    </row>
    <row r="24" spans="1:21" x14ac:dyDescent="0.25">
      <c r="B24" s="197"/>
      <c r="C24" s="197"/>
      <c r="D24" s="197"/>
      <c r="I24" s="168" t="s">
        <v>83</v>
      </c>
      <c r="J24" s="168"/>
      <c r="K24" s="168"/>
      <c r="L24" s="168"/>
      <c r="M24" s="168"/>
      <c r="N24" s="168"/>
      <c r="O24" s="169" t="s">
        <v>54</v>
      </c>
      <c r="P24" s="170"/>
      <c r="Q24" s="170"/>
      <c r="R24" s="170"/>
      <c r="S24" s="170"/>
      <c r="T24" s="171"/>
    </row>
    <row r="25" spans="1:21" ht="51" customHeight="1" x14ac:dyDescent="0.25">
      <c r="B25" s="193" t="s">
        <v>47</v>
      </c>
      <c r="C25" s="183" t="s">
        <v>49</v>
      </c>
      <c r="D25" s="183" t="s">
        <v>50</v>
      </c>
      <c r="E25" s="183" t="s">
        <v>52</v>
      </c>
      <c r="F25" s="184" t="s">
        <v>57</v>
      </c>
      <c r="G25" s="184" t="s">
        <v>58</v>
      </c>
      <c r="H25" s="183" t="s">
        <v>91</v>
      </c>
      <c r="I25" s="64" t="s">
        <v>28</v>
      </c>
      <c r="J25" s="64" t="s">
        <v>29</v>
      </c>
      <c r="K25" s="64" t="s">
        <v>30</v>
      </c>
      <c r="L25" s="64" t="s">
        <v>31</v>
      </c>
      <c r="M25" s="64" t="s">
        <v>32</v>
      </c>
      <c r="N25" s="64" t="s">
        <v>33</v>
      </c>
      <c r="O25" s="63" t="s">
        <v>28</v>
      </c>
      <c r="P25" s="63" t="s">
        <v>29</v>
      </c>
      <c r="Q25" s="63" t="s">
        <v>30</v>
      </c>
      <c r="R25" s="63" t="s">
        <v>31</v>
      </c>
      <c r="S25" s="63" t="s">
        <v>32</v>
      </c>
      <c r="T25" s="63" t="s">
        <v>33</v>
      </c>
      <c r="U25" s="66" t="s">
        <v>84</v>
      </c>
    </row>
    <row r="26" spans="1:21" ht="16.5" customHeight="1" x14ac:dyDescent="0.25">
      <c r="B26" s="193"/>
      <c r="C26" s="183"/>
      <c r="D26" s="183"/>
      <c r="E26" s="183"/>
      <c r="F26" s="183"/>
      <c r="G26" s="183"/>
      <c r="H26" s="183"/>
      <c r="I26" s="71" t="str">
        <f>IF(SUM('Delivery Profile'!$C$52:$H$52)&gt;0,'Delivery Profile'!C52,"")</f>
        <v/>
      </c>
      <c r="J26" s="71" t="str">
        <f>IF(SUM('Delivery Profile'!$C$52:$H$52)&gt;0,'Delivery Profile'!D52,"")</f>
        <v/>
      </c>
      <c r="K26" s="71" t="str">
        <f>IF(SUM('Delivery Profile'!$C$52:$H$52)&gt;0,'Delivery Profile'!E52,"")</f>
        <v/>
      </c>
      <c r="L26" s="71" t="str">
        <f>IF(SUM('Delivery Profile'!$C$52:$H$52)&gt;0,'Delivery Profile'!F52,"")</f>
        <v/>
      </c>
      <c r="M26" s="71" t="str">
        <f>IF(SUM('Delivery Profile'!$C$52:$H$52)&gt;0,'Delivery Profile'!G52,"")</f>
        <v/>
      </c>
      <c r="N26" s="71" t="str">
        <f>IF(SUM('Delivery Profile'!$C$52:$H$52)&gt;0,'Delivery Profile'!H52,"")</f>
        <v/>
      </c>
      <c r="O26" s="70">
        <f>IF(OR($C$20="Energy-only",$S$22="Energy Only"),'Delivery Profile'!Y6,IF($S$22="Local",'Delivery Profile'!Y7,'Delivery Profile'!Y8))</f>
        <v>0.85299999999999998</v>
      </c>
      <c r="P26" s="70">
        <f>IF(OR($C$20="Energy-only",$S$22="Energy Only"),'Delivery Profile'!X6,IF(S22="Local",'Delivery Profile'!X7,'Delivery Profile'!X8))</f>
        <v>0.97699999999999998</v>
      </c>
      <c r="Q26" s="70">
        <f>IF(OR($C$20="Energy-only",$S$22="Energy Only"),'Delivery Profile'!W6,IF(S22="Local",'Delivery Profile'!W7,'Delivery Profile'!W8))</f>
        <v>1.5089999999999999</v>
      </c>
      <c r="R26" s="70">
        <f>IF(OR($C$20="Energy-only",$S$22="Energy Only"),'Delivery Profile'!V6,IF(S22="Local",'Delivery Profile'!V7,'Delivery Profile'!V8))</f>
        <v>0.89600000000000002</v>
      </c>
      <c r="S26" s="70">
        <f>IF(OR($C$20="Energy-only",$S$22="Energy Only"),'Delivery Profile'!U6,IF(S22="Local",'Delivery Profile'!U7,'Delivery Profile'!U8))</f>
        <v>0.95699999999999996</v>
      </c>
      <c r="T26" s="70">
        <f>IF(OR($C$20="Energy-only",$S$22="Energy Only"),'Delivery Profile'!T6,IF(S22="Local",'Delivery Profile'!T7,'Delivery Profile'!T8))</f>
        <v>1.581</v>
      </c>
      <c r="U26" s="73">
        <f>SUM(U27:U46)</f>
        <v>0</v>
      </c>
    </row>
    <row r="27" spans="1:21" x14ac:dyDescent="0.25">
      <c r="B27" s="52">
        <v>1</v>
      </c>
      <c r="C27" s="53" t="str">
        <f>IF(ISNUMBER($C$19),$C$19,"")</f>
        <v/>
      </c>
      <c r="D27" s="53" t="str">
        <f>IF(ISNUMBER(C27),DATE(YEAR(C27)+1,MONTH(C27),DAY(C27))-1,"")</f>
        <v/>
      </c>
      <c r="E27" s="126"/>
      <c r="F27" s="128"/>
      <c r="G27" s="127"/>
      <c r="H27" s="68">
        <f>IF(F27=0,0,U27/F27)</f>
        <v>0</v>
      </c>
      <c r="I27" s="129">
        <f>'Delivery Profile'!C$52*'Bid Form'!$F27</f>
        <v>0</v>
      </c>
      <c r="J27" s="129">
        <f>'Delivery Profile'!D$52*'Bid Form'!$F27</f>
        <v>0</v>
      </c>
      <c r="K27" s="129">
        <f>'Delivery Profile'!E$52*'Bid Form'!$F27</f>
        <v>0</v>
      </c>
      <c r="L27" s="129">
        <f>'Delivery Profile'!F$52*'Bid Form'!$F27</f>
        <v>0</v>
      </c>
      <c r="M27" s="129">
        <f>'Delivery Profile'!G$52*'Bid Form'!$F27</f>
        <v>0</v>
      </c>
      <c r="N27" s="129">
        <f>'Delivery Profile'!H$52*'Bid Form'!$F27</f>
        <v>0</v>
      </c>
      <c r="O27" s="65">
        <f t="shared" ref="O27:T27" si="0">($G27*O$26)</f>
        <v>0</v>
      </c>
      <c r="P27" s="65">
        <f t="shared" si="0"/>
        <v>0</v>
      </c>
      <c r="Q27" s="65">
        <f t="shared" si="0"/>
        <v>0</v>
      </c>
      <c r="R27" s="65">
        <f t="shared" si="0"/>
        <v>0</v>
      </c>
      <c r="S27" s="65">
        <f t="shared" si="0"/>
        <v>0</v>
      </c>
      <c r="T27" s="65">
        <f t="shared" si="0"/>
        <v>0</v>
      </c>
      <c r="U27" s="67">
        <f t="shared" ref="U27:U46" si="1">SUMPRODUCT(I27:N27,O27:T27)</f>
        <v>0</v>
      </c>
    </row>
    <row r="28" spans="1:21" x14ac:dyDescent="0.25">
      <c r="B28" s="54">
        <f>B27+1</f>
        <v>2</v>
      </c>
      <c r="C28" s="55" t="str">
        <f t="shared" ref="C28:C35" si="2">IF(ISNUMBER(D27),IF(B28&lt;=$C$21,D27+1,""),"")</f>
        <v/>
      </c>
      <c r="D28" s="55" t="str">
        <f>IF(ISNUMBER(C28),DATE(YEAR(C28)+1,MONTH(C28),DAY(C28))-1,"")</f>
        <v/>
      </c>
      <c r="E28" s="126"/>
      <c r="F28" s="128"/>
      <c r="G28" s="127"/>
      <c r="H28" s="69">
        <f t="shared" ref="H28:H46" si="3">IF(F28=0,0,U28/F28)</f>
        <v>0</v>
      </c>
      <c r="I28" s="130">
        <f>'Delivery Profile'!C$52*'Bid Form'!$F28</f>
        <v>0</v>
      </c>
      <c r="J28" s="130">
        <f>'Delivery Profile'!D$52*'Bid Form'!$F28</f>
        <v>0</v>
      </c>
      <c r="K28" s="130">
        <f>'Delivery Profile'!E$52*'Bid Form'!$F28</f>
        <v>0</v>
      </c>
      <c r="L28" s="130">
        <f>'Delivery Profile'!F$52*'Bid Form'!$F28</f>
        <v>0</v>
      </c>
      <c r="M28" s="130">
        <f>'Delivery Profile'!G$52*'Bid Form'!$F28</f>
        <v>0</v>
      </c>
      <c r="N28" s="130">
        <f>'Delivery Profile'!H$52*'Bid Form'!$F28</f>
        <v>0</v>
      </c>
      <c r="O28" s="65">
        <f t="shared" ref="O28:T46" si="4">($G28*O$26)</f>
        <v>0</v>
      </c>
      <c r="P28" s="65">
        <f t="shared" si="4"/>
        <v>0</v>
      </c>
      <c r="Q28" s="65">
        <f t="shared" si="4"/>
        <v>0</v>
      </c>
      <c r="R28" s="65">
        <f t="shared" si="4"/>
        <v>0</v>
      </c>
      <c r="S28" s="65">
        <f t="shared" si="4"/>
        <v>0</v>
      </c>
      <c r="T28" s="65">
        <f t="shared" si="4"/>
        <v>0</v>
      </c>
      <c r="U28" s="67">
        <f t="shared" si="1"/>
        <v>0</v>
      </c>
    </row>
    <row r="29" spans="1:21" x14ac:dyDescent="0.25">
      <c r="B29" s="54">
        <f t="shared" ref="B29:B46" si="5">B28+1</f>
        <v>3</v>
      </c>
      <c r="C29" s="55" t="str">
        <f t="shared" si="2"/>
        <v/>
      </c>
      <c r="D29" s="55" t="str">
        <f t="shared" ref="D29:D46" si="6">IF(ISNUMBER(C29),DATE(YEAR(C29)+1,MONTH(C29),DAY(C29))-1,"")</f>
        <v/>
      </c>
      <c r="E29" s="126"/>
      <c r="F29" s="128"/>
      <c r="G29" s="127"/>
      <c r="H29" s="69">
        <f t="shared" si="3"/>
        <v>0</v>
      </c>
      <c r="I29" s="130">
        <f>'Delivery Profile'!C$52*'Bid Form'!$F29</f>
        <v>0</v>
      </c>
      <c r="J29" s="130">
        <f>'Delivery Profile'!D$52*'Bid Form'!$F29</f>
        <v>0</v>
      </c>
      <c r="K29" s="130">
        <f>'Delivery Profile'!E$52*'Bid Form'!$F29</f>
        <v>0</v>
      </c>
      <c r="L29" s="130">
        <f>'Delivery Profile'!F$52*'Bid Form'!$F29</f>
        <v>0</v>
      </c>
      <c r="M29" s="130">
        <f>'Delivery Profile'!G$52*'Bid Form'!$F29</f>
        <v>0</v>
      </c>
      <c r="N29" s="130">
        <f>'Delivery Profile'!H$52*'Bid Form'!$F29</f>
        <v>0</v>
      </c>
      <c r="O29" s="65">
        <f t="shared" si="4"/>
        <v>0</v>
      </c>
      <c r="P29" s="65">
        <f t="shared" si="4"/>
        <v>0</v>
      </c>
      <c r="Q29" s="65">
        <f t="shared" si="4"/>
        <v>0</v>
      </c>
      <c r="R29" s="65">
        <f t="shared" si="4"/>
        <v>0</v>
      </c>
      <c r="S29" s="65">
        <f t="shared" si="4"/>
        <v>0</v>
      </c>
      <c r="T29" s="65">
        <f t="shared" si="4"/>
        <v>0</v>
      </c>
      <c r="U29" s="67">
        <f t="shared" si="1"/>
        <v>0</v>
      </c>
    </row>
    <row r="30" spans="1:21" x14ac:dyDescent="0.25">
      <c r="B30" s="54">
        <f t="shared" si="5"/>
        <v>4</v>
      </c>
      <c r="C30" s="55" t="str">
        <f t="shared" si="2"/>
        <v/>
      </c>
      <c r="D30" s="55" t="str">
        <f t="shared" si="6"/>
        <v/>
      </c>
      <c r="E30" s="126"/>
      <c r="F30" s="128"/>
      <c r="G30" s="127"/>
      <c r="H30" s="69">
        <f t="shared" si="3"/>
        <v>0</v>
      </c>
      <c r="I30" s="130">
        <f>'Delivery Profile'!C$52*'Bid Form'!$F30</f>
        <v>0</v>
      </c>
      <c r="J30" s="130">
        <f>'Delivery Profile'!D$52*'Bid Form'!$F30</f>
        <v>0</v>
      </c>
      <c r="K30" s="130">
        <f>'Delivery Profile'!E$52*'Bid Form'!$F30</f>
        <v>0</v>
      </c>
      <c r="L30" s="130">
        <f>'Delivery Profile'!F$52*'Bid Form'!$F30</f>
        <v>0</v>
      </c>
      <c r="M30" s="130">
        <f>'Delivery Profile'!G$52*'Bid Form'!$F30</f>
        <v>0</v>
      </c>
      <c r="N30" s="130">
        <f>'Delivery Profile'!H$52*'Bid Form'!$F30</f>
        <v>0</v>
      </c>
      <c r="O30" s="65">
        <f t="shared" si="4"/>
        <v>0</v>
      </c>
      <c r="P30" s="65">
        <f t="shared" si="4"/>
        <v>0</v>
      </c>
      <c r="Q30" s="65">
        <f t="shared" si="4"/>
        <v>0</v>
      </c>
      <c r="R30" s="65">
        <f t="shared" si="4"/>
        <v>0</v>
      </c>
      <c r="S30" s="65">
        <f t="shared" si="4"/>
        <v>0</v>
      </c>
      <c r="T30" s="65">
        <f t="shared" si="4"/>
        <v>0</v>
      </c>
      <c r="U30" s="67">
        <f t="shared" si="1"/>
        <v>0</v>
      </c>
    </row>
    <row r="31" spans="1:21" x14ac:dyDescent="0.25">
      <c r="B31" s="54">
        <f t="shared" si="5"/>
        <v>5</v>
      </c>
      <c r="C31" s="55" t="str">
        <f t="shared" si="2"/>
        <v/>
      </c>
      <c r="D31" s="55" t="str">
        <f t="shared" si="6"/>
        <v/>
      </c>
      <c r="E31" s="126"/>
      <c r="F31" s="128"/>
      <c r="G31" s="127"/>
      <c r="H31" s="69">
        <f t="shared" si="3"/>
        <v>0</v>
      </c>
      <c r="I31" s="130">
        <f>'Delivery Profile'!C$52*'Bid Form'!$F31</f>
        <v>0</v>
      </c>
      <c r="J31" s="130">
        <f>'Delivery Profile'!D$52*'Bid Form'!$F31</f>
        <v>0</v>
      </c>
      <c r="K31" s="130">
        <f>'Delivery Profile'!E$52*'Bid Form'!$F31</f>
        <v>0</v>
      </c>
      <c r="L31" s="130">
        <f>'Delivery Profile'!F$52*'Bid Form'!$F31</f>
        <v>0</v>
      </c>
      <c r="M31" s="130">
        <f>'Delivery Profile'!G$52*'Bid Form'!$F31</f>
        <v>0</v>
      </c>
      <c r="N31" s="130">
        <f>'Delivery Profile'!H$52*'Bid Form'!$F31</f>
        <v>0</v>
      </c>
      <c r="O31" s="65">
        <f t="shared" si="4"/>
        <v>0</v>
      </c>
      <c r="P31" s="65">
        <f t="shared" si="4"/>
        <v>0</v>
      </c>
      <c r="Q31" s="65">
        <f t="shared" si="4"/>
        <v>0</v>
      </c>
      <c r="R31" s="65">
        <f t="shared" si="4"/>
        <v>0</v>
      </c>
      <c r="S31" s="65">
        <f t="shared" si="4"/>
        <v>0</v>
      </c>
      <c r="T31" s="65">
        <f t="shared" si="4"/>
        <v>0</v>
      </c>
      <c r="U31" s="67">
        <f t="shared" si="1"/>
        <v>0</v>
      </c>
    </row>
    <row r="32" spans="1:21" x14ac:dyDescent="0.25">
      <c r="B32" s="54">
        <f t="shared" si="5"/>
        <v>6</v>
      </c>
      <c r="C32" s="55" t="str">
        <f t="shared" si="2"/>
        <v/>
      </c>
      <c r="D32" s="55" t="str">
        <f t="shared" si="6"/>
        <v/>
      </c>
      <c r="E32" s="126"/>
      <c r="F32" s="128"/>
      <c r="G32" s="127"/>
      <c r="H32" s="69">
        <f t="shared" si="3"/>
        <v>0</v>
      </c>
      <c r="I32" s="130">
        <f>'Delivery Profile'!C$52*'Bid Form'!$F32</f>
        <v>0</v>
      </c>
      <c r="J32" s="130">
        <f>'Delivery Profile'!D$52*'Bid Form'!$F32</f>
        <v>0</v>
      </c>
      <c r="K32" s="130">
        <f>'Delivery Profile'!E$52*'Bid Form'!$F32</f>
        <v>0</v>
      </c>
      <c r="L32" s="130">
        <f>'Delivery Profile'!F$52*'Bid Form'!$F32</f>
        <v>0</v>
      </c>
      <c r="M32" s="130">
        <f>'Delivery Profile'!G$52*'Bid Form'!$F32</f>
        <v>0</v>
      </c>
      <c r="N32" s="130">
        <f>'Delivery Profile'!H$52*'Bid Form'!$F32</f>
        <v>0</v>
      </c>
      <c r="O32" s="65">
        <f t="shared" si="4"/>
        <v>0</v>
      </c>
      <c r="P32" s="65">
        <f t="shared" si="4"/>
        <v>0</v>
      </c>
      <c r="Q32" s="65">
        <f t="shared" si="4"/>
        <v>0</v>
      </c>
      <c r="R32" s="65">
        <f t="shared" si="4"/>
        <v>0</v>
      </c>
      <c r="S32" s="65">
        <f t="shared" si="4"/>
        <v>0</v>
      </c>
      <c r="T32" s="65">
        <f t="shared" si="4"/>
        <v>0</v>
      </c>
      <c r="U32" s="67">
        <f t="shared" si="1"/>
        <v>0</v>
      </c>
    </row>
    <row r="33" spans="2:21" x14ac:dyDescent="0.25">
      <c r="B33" s="54">
        <f t="shared" si="5"/>
        <v>7</v>
      </c>
      <c r="C33" s="55" t="str">
        <f t="shared" si="2"/>
        <v/>
      </c>
      <c r="D33" s="55" t="str">
        <f t="shared" si="6"/>
        <v/>
      </c>
      <c r="E33" s="126"/>
      <c r="F33" s="128"/>
      <c r="G33" s="127"/>
      <c r="H33" s="69">
        <f t="shared" si="3"/>
        <v>0</v>
      </c>
      <c r="I33" s="130">
        <f>'Delivery Profile'!C$52*'Bid Form'!$F33</f>
        <v>0</v>
      </c>
      <c r="J33" s="130">
        <f>'Delivery Profile'!D$52*'Bid Form'!$F33</f>
        <v>0</v>
      </c>
      <c r="K33" s="130">
        <f>'Delivery Profile'!E$52*'Bid Form'!$F33</f>
        <v>0</v>
      </c>
      <c r="L33" s="130">
        <f>'Delivery Profile'!F$52*'Bid Form'!$F33</f>
        <v>0</v>
      </c>
      <c r="M33" s="130">
        <f>'Delivery Profile'!G$52*'Bid Form'!$F33</f>
        <v>0</v>
      </c>
      <c r="N33" s="130">
        <f>'Delivery Profile'!H$52*'Bid Form'!$F33</f>
        <v>0</v>
      </c>
      <c r="O33" s="65">
        <f t="shared" si="4"/>
        <v>0</v>
      </c>
      <c r="P33" s="65">
        <f t="shared" si="4"/>
        <v>0</v>
      </c>
      <c r="Q33" s="65">
        <f t="shared" si="4"/>
        <v>0</v>
      </c>
      <c r="R33" s="65">
        <f t="shared" si="4"/>
        <v>0</v>
      </c>
      <c r="S33" s="65">
        <f t="shared" si="4"/>
        <v>0</v>
      </c>
      <c r="T33" s="65">
        <f t="shared" si="4"/>
        <v>0</v>
      </c>
      <c r="U33" s="67">
        <f t="shared" si="1"/>
        <v>0</v>
      </c>
    </row>
    <row r="34" spans="2:21" x14ac:dyDescent="0.25">
      <c r="B34" s="54">
        <f t="shared" si="5"/>
        <v>8</v>
      </c>
      <c r="C34" s="55" t="str">
        <f t="shared" si="2"/>
        <v/>
      </c>
      <c r="D34" s="55" t="str">
        <f t="shared" si="6"/>
        <v/>
      </c>
      <c r="E34" s="126"/>
      <c r="F34" s="128"/>
      <c r="G34" s="127"/>
      <c r="H34" s="69">
        <f t="shared" si="3"/>
        <v>0</v>
      </c>
      <c r="I34" s="130">
        <f>'Delivery Profile'!C$52*'Bid Form'!$F34</f>
        <v>0</v>
      </c>
      <c r="J34" s="130">
        <f>'Delivery Profile'!D$52*'Bid Form'!$F34</f>
        <v>0</v>
      </c>
      <c r="K34" s="130">
        <f>'Delivery Profile'!E$52*'Bid Form'!$F34</f>
        <v>0</v>
      </c>
      <c r="L34" s="130">
        <f>'Delivery Profile'!F$52*'Bid Form'!$F34</f>
        <v>0</v>
      </c>
      <c r="M34" s="130">
        <f>'Delivery Profile'!G$52*'Bid Form'!$F34</f>
        <v>0</v>
      </c>
      <c r="N34" s="130">
        <f>'Delivery Profile'!H$52*'Bid Form'!$F34</f>
        <v>0</v>
      </c>
      <c r="O34" s="65">
        <f t="shared" si="4"/>
        <v>0</v>
      </c>
      <c r="P34" s="65">
        <f t="shared" si="4"/>
        <v>0</v>
      </c>
      <c r="Q34" s="65">
        <f t="shared" si="4"/>
        <v>0</v>
      </c>
      <c r="R34" s="65">
        <f t="shared" si="4"/>
        <v>0</v>
      </c>
      <c r="S34" s="65">
        <f t="shared" si="4"/>
        <v>0</v>
      </c>
      <c r="T34" s="65">
        <f t="shared" si="4"/>
        <v>0</v>
      </c>
      <c r="U34" s="67">
        <f t="shared" si="1"/>
        <v>0</v>
      </c>
    </row>
    <row r="35" spans="2:21" x14ac:dyDescent="0.25">
      <c r="B35" s="54">
        <f t="shared" si="5"/>
        <v>9</v>
      </c>
      <c r="C35" s="55" t="str">
        <f t="shared" si="2"/>
        <v/>
      </c>
      <c r="D35" s="55" t="str">
        <f t="shared" si="6"/>
        <v/>
      </c>
      <c r="E35" s="126"/>
      <c r="F35" s="128"/>
      <c r="G35" s="127"/>
      <c r="H35" s="69">
        <f t="shared" si="3"/>
        <v>0</v>
      </c>
      <c r="I35" s="130">
        <f>'Delivery Profile'!C$52*'Bid Form'!$F35</f>
        <v>0</v>
      </c>
      <c r="J35" s="130">
        <f>'Delivery Profile'!D$52*'Bid Form'!$F35</f>
        <v>0</v>
      </c>
      <c r="K35" s="130">
        <f>'Delivery Profile'!E$52*'Bid Form'!$F35</f>
        <v>0</v>
      </c>
      <c r="L35" s="130">
        <f>'Delivery Profile'!F$52*'Bid Form'!$F35</f>
        <v>0</v>
      </c>
      <c r="M35" s="130">
        <f>'Delivery Profile'!G$52*'Bid Form'!$F35</f>
        <v>0</v>
      </c>
      <c r="N35" s="130">
        <f>'Delivery Profile'!H$52*'Bid Form'!$F35</f>
        <v>0</v>
      </c>
      <c r="O35" s="65">
        <f t="shared" si="4"/>
        <v>0</v>
      </c>
      <c r="P35" s="65">
        <f t="shared" si="4"/>
        <v>0</v>
      </c>
      <c r="Q35" s="65">
        <f t="shared" si="4"/>
        <v>0</v>
      </c>
      <c r="R35" s="65">
        <f t="shared" si="4"/>
        <v>0</v>
      </c>
      <c r="S35" s="65">
        <f t="shared" si="4"/>
        <v>0</v>
      </c>
      <c r="T35" s="65">
        <f t="shared" si="4"/>
        <v>0</v>
      </c>
      <c r="U35" s="67">
        <f t="shared" si="1"/>
        <v>0</v>
      </c>
    </row>
    <row r="36" spans="2:21" x14ac:dyDescent="0.25">
      <c r="B36" s="54">
        <f t="shared" si="5"/>
        <v>10</v>
      </c>
      <c r="C36" s="55" t="str">
        <f>IF(ISNUMBER(D26),IF(B36&lt;=$C$21,D26+1,""),"")</f>
        <v/>
      </c>
      <c r="D36" s="55" t="str">
        <f t="shared" ref="D36" si="7">IF(ISNUMBER(C36),DATE(YEAR(C36)+1,MONTH(C36),DAY(C36))-1,"")</f>
        <v/>
      </c>
      <c r="E36" s="126"/>
      <c r="F36" s="128"/>
      <c r="G36" s="127"/>
      <c r="H36" s="69">
        <f t="shared" ref="H36" si="8">IF(F36=0,0,U36/F36)</f>
        <v>0</v>
      </c>
      <c r="I36" s="130">
        <f>'Delivery Profile'!C$52*'Bid Form'!$F36</f>
        <v>0</v>
      </c>
      <c r="J36" s="130">
        <f>'Delivery Profile'!D$52*'Bid Form'!$F36</f>
        <v>0</v>
      </c>
      <c r="K36" s="130">
        <f>'Delivery Profile'!E$52*'Bid Form'!$F36</f>
        <v>0</v>
      </c>
      <c r="L36" s="130">
        <f>'Delivery Profile'!F$52*'Bid Form'!$F36</f>
        <v>0</v>
      </c>
      <c r="M36" s="130">
        <f>'Delivery Profile'!G$52*'Bid Form'!$F36</f>
        <v>0</v>
      </c>
      <c r="N36" s="130">
        <f>'Delivery Profile'!H$52*'Bid Form'!$F36</f>
        <v>0</v>
      </c>
      <c r="O36" s="65">
        <f t="shared" si="4"/>
        <v>0</v>
      </c>
      <c r="P36" s="65">
        <f t="shared" si="4"/>
        <v>0</v>
      </c>
      <c r="Q36" s="65">
        <f t="shared" si="4"/>
        <v>0</v>
      </c>
      <c r="R36" s="65">
        <f t="shared" si="4"/>
        <v>0</v>
      </c>
      <c r="S36" s="65">
        <f t="shared" si="4"/>
        <v>0</v>
      </c>
      <c r="T36" s="65">
        <f t="shared" si="4"/>
        <v>0</v>
      </c>
      <c r="U36" s="67">
        <f t="shared" ref="U36" si="9">SUMPRODUCT(I36:N36,O36:T36)</f>
        <v>0</v>
      </c>
    </row>
    <row r="37" spans="2:21" x14ac:dyDescent="0.25">
      <c r="B37" s="54">
        <f t="shared" si="5"/>
        <v>11</v>
      </c>
      <c r="C37" s="55" t="str">
        <f>IF(ISNUMBER(D27),IF(B37&lt;=$C$21,D27+1,""),"")</f>
        <v/>
      </c>
      <c r="D37" s="55" t="str">
        <f t="shared" si="6"/>
        <v/>
      </c>
      <c r="E37" s="126"/>
      <c r="F37" s="128"/>
      <c r="G37" s="127"/>
      <c r="H37" s="69">
        <f t="shared" si="3"/>
        <v>0</v>
      </c>
      <c r="I37" s="130">
        <f>'Delivery Profile'!C$52*'Bid Form'!$F37</f>
        <v>0</v>
      </c>
      <c r="J37" s="130">
        <f>'Delivery Profile'!D$52*'Bid Form'!$F37</f>
        <v>0</v>
      </c>
      <c r="K37" s="130">
        <f>'Delivery Profile'!E$52*'Bid Form'!$F37</f>
        <v>0</v>
      </c>
      <c r="L37" s="130">
        <f>'Delivery Profile'!F$52*'Bid Form'!$F37</f>
        <v>0</v>
      </c>
      <c r="M37" s="130">
        <f>'Delivery Profile'!G$52*'Bid Form'!$F37</f>
        <v>0</v>
      </c>
      <c r="N37" s="130">
        <f>'Delivery Profile'!H$52*'Bid Form'!$F37</f>
        <v>0</v>
      </c>
      <c r="O37" s="65">
        <f t="shared" si="4"/>
        <v>0</v>
      </c>
      <c r="P37" s="65">
        <f t="shared" si="4"/>
        <v>0</v>
      </c>
      <c r="Q37" s="65">
        <f t="shared" si="4"/>
        <v>0</v>
      </c>
      <c r="R37" s="65">
        <f t="shared" si="4"/>
        <v>0</v>
      </c>
      <c r="S37" s="65">
        <f t="shared" si="4"/>
        <v>0</v>
      </c>
      <c r="T37" s="65">
        <f t="shared" si="4"/>
        <v>0</v>
      </c>
      <c r="U37" s="67">
        <f t="shared" si="1"/>
        <v>0</v>
      </c>
    </row>
    <row r="38" spans="2:21" x14ac:dyDescent="0.25">
      <c r="B38" s="54">
        <f t="shared" si="5"/>
        <v>12</v>
      </c>
      <c r="C38" s="55" t="str">
        <f>IF(ISNUMBER(D28),IF(B38&lt;=$C$21,D28+1,""),"")</f>
        <v/>
      </c>
      <c r="D38" s="55" t="str">
        <f t="shared" ref="D38" si="10">IF(ISNUMBER(C38),DATE(YEAR(C38)+1,MONTH(C38),DAY(C38))-1,"")</f>
        <v/>
      </c>
      <c r="E38" s="126"/>
      <c r="F38" s="128"/>
      <c r="G38" s="127"/>
      <c r="H38" s="69">
        <f t="shared" ref="H38" si="11">IF(F38=0,0,U38/F38)</f>
        <v>0</v>
      </c>
      <c r="I38" s="130">
        <f>'Delivery Profile'!C$52*'Bid Form'!$F38</f>
        <v>0</v>
      </c>
      <c r="J38" s="130">
        <f>'Delivery Profile'!D$52*'Bid Form'!$F38</f>
        <v>0</v>
      </c>
      <c r="K38" s="130">
        <f>'Delivery Profile'!E$52*'Bid Form'!$F38</f>
        <v>0</v>
      </c>
      <c r="L38" s="130">
        <f>'Delivery Profile'!F$52*'Bid Form'!$F38</f>
        <v>0</v>
      </c>
      <c r="M38" s="130">
        <f>'Delivery Profile'!G$52*'Bid Form'!$F38</f>
        <v>0</v>
      </c>
      <c r="N38" s="130">
        <f>'Delivery Profile'!H$52*'Bid Form'!$F38</f>
        <v>0</v>
      </c>
      <c r="O38" s="65">
        <f t="shared" si="4"/>
        <v>0</v>
      </c>
      <c r="P38" s="65">
        <f t="shared" si="4"/>
        <v>0</v>
      </c>
      <c r="Q38" s="65">
        <f t="shared" si="4"/>
        <v>0</v>
      </c>
      <c r="R38" s="65">
        <f t="shared" si="4"/>
        <v>0</v>
      </c>
      <c r="S38" s="65">
        <f t="shared" si="4"/>
        <v>0</v>
      </c>
      <c r="T38" s="65">
        <f t="shared" si="4"/>
        <v>0</v>
      </c>
      <c r="U38" s="67">
        <f t="shared" ref="U38" si="12">SUMPRODUCT(I38:N38,O38:T38)</f>
        <v>0</v>
      </c>
    </row>
    <row r="39" spans="2:21" x14ac:dyDescent="0.25">
      <c r="B39" s="54">
        <f t="shared" si="5"/>
        <v>13</v>
      </c>
      <c r="C39" s="55" t="str">
        <f>IF(ISNUMBER(D29),IF(B39&lt;=$C$21,D29+1,""),"")</f>
        <v/>
      </c>
      <c r="D39" s="55" t="str">
        <f t="shared" si="6"/>
        <v/>
      </c>
      <c r="E39" s="126"/>
      <c r="F39" s="128"/>
      <c r="G39" s="127"/>
      <c r="H39" s="69">
        <f t="shared" si="3"/>
        <v>0</v>
      </c>
      <c r="I39" s="130">
        <f>'Delivery Profile'!C$52*'Bid Form'!$F39</f>
        <v>0</v>
      </c>
      <c r="J39" s="130">
        <f>'Delivery Profile'!D$52*'Bid Form'!$F39</f>
        <v>0</v>
      </c>
      <c r="K39" s="130">
        <f>'Delivery Profile'!E$52*'Bid Form'!$F39</f>
        <v>0</v>
      </c>
      <c r="L39" s="130">
        <f>'Delivery Profile'!F$52*'Bid Form'!$F39</f>
        <v>0</v>
      </c>
      <c r="M39" s="130">
        <f>'Delivery Profile'!G$52*'Bid Form'!$F39</f>
        <v>0</v>
      </c>
      <c r="N39" s="130">
        <f>'Delivery Profile'!H$52*'Bid Form'!$F39</f>
        <v>0</v>
      </c>
      <c r="O39" s="65">
        <f t="shared" si="4"/>
        <v>0</v>
      </c>
      <c r="P39" s="65">
        <f t="shared" si="4"/>
        <v>0</v>
      </c>
      <c r="Q39" s="65">
        <f t="shared" si="4"/>
        <v>0</v>
      </c>
      <c r="R39" s="65">
        <f t="shared" si="4"/>
        <v>0</v>
      </c>
      <c r="S39" s="65">
        <f t="shared" si="4"/>
        <v>0</v>
      </c>
      <c r="T39" s="65">
        <f t="shared" si="4"/>
        <v>0</v>
      </c>
      <c r="U39" s="67">
        <f t="shared" si="1"/>
        <v>0</v>
      </c>
    </row>
    <row r="40" spans="2:21" x14ac:dyDescent="0.25">
      <c r="B40" s="54">
        <f t="shared" si="5"/>
        <v>14</v>
      </c>
      <c r="C40" s="55" t="str">
        <f>IF(ISNUMBER(D30),IF(B40&lt;=$C$21,D30+1,""),"")</f>
        <v/>
      </c>
      <c r="D40" s="55" t="str">
        <f t="shared" ref="D40" si="13">IF(ISNUMBER(C40),DATE(YEAR(C40)+1,MONTH(C40),DAY(C40))-1,"")</f>
        <v/>
      </c>
      <c r="E40" s="126"/>
      <c r="F40" s="128"/>
      <c r="G40" s="127"/>
      <c r="H40" s="69">
        <f t="shared" ref="H40" si="14">IF(F40=0,0,U40/F40)</f>
        <v>0</v>
      </c>
      <c r="I40" s="130">
        <f>'Delivery Profile'!C$52*'Bid Form'!$F40</f>
        <v>0</v>
      </c>
      <c r="J40" s="130">
        <f>'Delivery Profile'!D$52*'Bid Form'!$F40</f>
        <v>0</v>
      </c>
      <c r="K40" s="130">
        <f>'Delivery Profile'!E$52*'Bid Form'!$F40</f>
        <v>0</v>
      </c>
      <c r="L40" s="130">
        <f>'Delivery Profile'!F$52*'Bid Form'!$F40</f>
        <v>0</v>
      </c>
      <c r="M40" s="130">
        <f>'Delivery Profile'!G$52*'Bid Form'!$F40</f>
        <v>0</v>
      </c>
      <c r="N40" s="130">
        <f>'Delivery Profile'!H$52*'Bid Form'!$F40</f>
        <v>0</v>
      </c>
      <c r="O40" s="65">
        <f t="shared" si="4"/>
        <v>0</v>
      </c>
      <c r="P40" s="65">
        <f t="shared" si="4"/>
        <v>0</v>
      </c>
      <c r="Q40" s="65">
        <f t="shared" si="4"/>
        <v>0</v>
      </c>
      <c r="R40" s="65">
        <f t="shared" si="4"/>
        <v>0</v>
      </c>
      <c r="S40" s="65">
        <f t="shared" si="4"/>
        <v>0</v>
      </c>
      <c r="T40" s="65">
        <f t="shared" si="4"/>
        <v>0</v>
      </c>
      <c r="U40" s="67">
        <f t="shared" ref="U40" si="15">SUMPRODUCT(I40:N40,O40:T40)</f>
        <v>0</v>
      </c>
    </row>
    <row r="41" spans="2:21" x14ac:dyDescent="0.25">
      <c r="B41" s="54">
        <f t="shared" si="5"/>
        <v>15</v>
      </c>
      <c r="C41" s="55" t="str">
        <f>IF(ISNUMBER(D31),IF(B41&lt;=$C$21,D31+1,""),"")</f>
        <v/>
      </c>
      <c r="D41" s="55" t="str">
        <f t="shared" si="6"/>
        <v/>
      </c>
      <c r="E41" s="126"/>
      <c r="F41" s="128"/>
      <c r="G41" s="127"/>
      <c r="H41" s="69">
        <f t="shared" si="3"/>
        <v>0</v>
      </c>
      <c r="I41" s="130">
        <f>'Delivery Profile'!C$52*'Bid Form'!$F41</f>
        <v>0</v>
      </c>
      <c r="J41" s="130">
        <f>'Delivery Profile'!D$52*'Bid Form'!$F41</f>
        <v>0</v>
      </c>
      <c r="K41" s="130">
        <f>'Delivery Profile'!E$52*'Bid Form'!$F41</f>
        <v>0</v>
      </c>
      <c r="L41" s="130">
        <f>'Delivery Profile'!F$52*'Bid Form'!$F41</f>
        <v>0</v>
      </c>
      <c r="M41" s="130">
        <f>'Delivery Profile'!G$52*'Bid Form'!$F41</f>
        <v>0</v>
      </c>
      <c r="N41" s="130">
        <f>'Delivery Profile'!H$52*'Bid Form'!$F41</f>
        <v>0</v>
      </c>
      <c r="O41" s="65">
        <f t="shared" si="4"/>
        <v>0</v>
      </c>
      <c r="P41" s="65">
        <f t="shared" si="4"/>
        <v>0</v>
      </c>
      <c r="Q41" s="65">
        <f t="shared" si="4"/>
        <v>0</v>
      </c>
      <c r="R41" s="65">
        <f t="shared" si="4"/>
        <v>0</v>
      </c>
      <c r="S41" s="65">
        <f t="shared" si="4"/>
        <v>0</v>
      </c>
      <c r="T41" s="65">
        <f t="shared" si="4"/>
        <v>0</v>
      </c>
      <c r="U41" s="67">
        <f t="shared" si="1"/>
        <v>0</v>
      </c>
    </row>
    <row r="42" spans="2:21" x14ac:dyDescent="0.25">
      <c r="B42" s="54">
        <f t="shared" si="5"/>
        <v>16</v>
      </c>
      <c r="C42" s="55" t="str">
        <f>IF(ISNUMBER(D32),IF(B42&lt;=$C$21,D32+1,""),"")</f>
        <v/>
      </c>
      <c r="D42" s="55" t="str">
        <f t="shared" ref="D42" si="16">IF(ISNUMBER(C42),DATE(YEAR(C42)+1,MONTH(C42),DAY(C42))-1,"")</f>
        <v/>
      </c>
      <c r="E42" s="126"/>
      <c r="F42" s="128"/>
      <c r="G42" s="127"/>
      <c r="H42" s="69">
        <f t="shared" ref="H42" si="17">IF(F42=0,0,U42/F42)</f>
        <v>0</v>
      </c>
      <c r="I42" s="130">
        <f>'Delivery Profile'!C$52*'Bid Form'!$F42</f>
        <v>0</v>
      </c>
      <c r="J42" s="130">
        <f>'Delivery Profile'!D$52*'Bid Form'!$F42</f>
        <v>0</v>
      </c>
      <c r="K42" s="130">
        <f>'Delivery Profile'!E$52*'Bid Form'!$F42</f>
        <v>0</v>
      </c>
      <c r="L42" s="130">
        <f>'Delivery Profile'!F$52*'Bid Form'!$F42</f>
        <v>0</v>
      </c>
      <c r="M42" s="130">
        <f>'Delivery Profile'!G$52*'Bid Form'!$F42</f>
        <v>0</v>
      </c>
      <c r="N42" s="130">
        <f>'Delivery Profile'!H$52*'Bid Form'!$F42</f>
        <v>0</v>
      </c>
      <c r="O42" s="65">
        <f t="shared" si="4"/>
        <v>0</v>
      </c>
      <c r="P42" s="65">
        <f t="shared" si="4"/>
        <v>0</v>
      </c>
      <c r="Q42" s="65">
        <f t="shared" si="4"/>
        <v>0</v>
      </c>
      <c r="R42" s="65">
        <f t="shared" si="4"/>
        <v>0</v>
      </c>
      <c r="S42" s="65">
        <f t="shared" si="4"/>
        <v>0</v>
      </c>
      <c r="T42" s="65">
        <f t="shared" si="4"/>
        <v>0</v>
      </c>
      <c r="U42" s="67">
        <f t="shared" ref="U42" si="18">SUMPRODUCT(I42:N42,O42:T42)</f>
        <v>0</v>
      </c>
    </row>
    <row r="43" spans="2:21" x14ac:dyDescent="0.25">
      <c r="B43" s="54">
        <f t="shared" si="5"/>
        <v>17</v>
      </c>
      <c r="C43" s="55" t="str">
        <f>IF(ISNUMBER(D33),IF(B43&lt;=$C$21,D33+1,""),"")</f>
        <v/>
      </c>
      <c r="D43" s="55" t="str">
        <f t="shared" si="6"/>
        <v/>
      </c>
      <c r="E43" s="126"/>
      <c r="F43" s="128"/>
      <c r="G43" s="127"/>
      <c r="H43" s="69">
        <f t="shared" si="3"/>
        <v>0</v>
      </c>
      <c r="I43" s="130">
        <f>'Delivery Profile'!C$52*'Bid Form'!$F43</f>
        <v>0</v>
      </c>
      <c r="J43" s="130">
        <f>'Delivery Profile'!D$52*'Bid Form'!$F43</f>
        <v>0</v>
      </c>
      <c r="K43" s="130">
        <f>'Delivery Profile'!E$52*'Bid Form'!$F43</f>
        <v>0</v>
      </c>
      <c r="L43" s="130">
        <f>'Delivery Profile'!F$52*'Bid Form'!$F43</f>
        <v>0</v>
      </c>
      <c r="M43" s="130">
        <f>'Delivery Profile'!G$52*'Bid Form'!$F43</f>
        <v>0</v>
      </c>
      <c r="N43" s="130">
        <f>'Delivery Profile'!H$52*'Bid Form'!$F43</f>
        <v>0</v>
      </c>
      <c r="O43" s="65">
        <f t="shared" si="4"/>
        <v>0</v>
      </c>
      <c r="P43" s="65">
        <f t="shared" si="4"/>
        <v>0</v>
      </c>
      <c r="Q43" s="65">
        <f t="shared" si="4"/>
        <v>0</v>
      </c>
      <c r="R43" s="65">
        <f t="shared" si="4"/>
        <v>0</v>
      </c>
      <c r="S43" s="65">
        <f t="shared" si="4"/>
        <v>0</v>
      </c>
      <c r="T43" s="65">
        <f t="shared" si="4"/>
        <v>0</v>
      </c>
      <c r="U43" s="67">
        <f t="shared" si="1"/>
        <v>0</v>
      </c>
    </row>
    <row r="44" spans="2:21" x14ac:dyDescent="0.25">
      <c r="B44" s="54">
        <f t="shared" si="5"/>
        <v>18</v>
      </c>
      <c r="C44" s="55" t="str">
        <f>IF(ISNUMBER(D34),IF(B44&lt;=$C$21,D34+1,""),"")</f>
        <v/>
      </c>
      <c r="D44" s="55" t="str">
        <f t="shared" ref="D44:D45" si="19">IF(ISNUMBER(C44),DATE(YEAR(C44)+1,MONTH(C44),DAY(C44))-1,"")</f>
        <v/>
      </c>
      <c r="E44" s="126"/>
      <c r="F44" s="128"/>
      <c r="G44" s="127"/>
      <c r="H44" s="69">
        <f t="shared" ref="H44:H45" si="20">IF(F44=0,0,U44/F44)</f>
        <v>0</v>
      </c>
      <c r="I44" s="130">
        <f>'Delivery Profile'!C$52*'Bid Form'!$F44</f>
        <v>0</v>
      </c>
      <c r="J44" s="130">
        <f>'Delivery Profile'!D$52*'Bid Form'!$F44</f>
        <v>0</v>
      </c>
      <c r="K44" s="130">
        <f>'Delivery Profile'!E$52*'Bid Form'!$F44</f>
        <v>0</v>
      </c>
      <c r="L44" s="130">
        <f>'Delivery Profile'!F$52*'Bid Form'!$F44</f>
        <v>0</v>
      </c>
      <c r="M44" s="130">
        <f>'Delivery Profile'!G$52*'Bid Form'!$F44</f>
        <v>0</v>
      </c>
      <c r="N44" s="130">
        <f>'Delivery Profile'!H$52*'Bid Form'!$F44</f>
        <v>0</v>
      </c>
      <c r="O44" s="65">
        <f t="shared" si="4"/>
        <v>0</v>
      </c>
      <c r="P44" s="65">
        <f t="shared" si="4"/>
        <v>0</v>
      </c>
      <c r="Q44" s="65">
        <f t="shared" si="4"/>
        <v>0</v>
      </c>
      <c r="R44" s="65">
        <f t="shared" si="4"/>
        <v>0</v>
      </c>
      <c r="S44" s="65">
        <f t="shared" si="4"/>
        <v>0</v>
      </c>
      <c r="T44" s="65">
        <f t="shared" si="4"/>
        <v>0</v>
      </c>
      <c r="U44" s="67">
        <f t="shared" ref="U44:U45" si="21">SUMPRODUCT(I44:N44,O44:T44)</f>
        <v>0</v>
      </c>
    </row>
    <row r="45" spans="2:21" x14ac:dyDescent="0.25">
      <c r="B45" s="54">
        <f t="shared" si="5"/>
        <v>19</v>
      </c>
      <c r="C45" s="55" t="str">
        <f>IF(ISNUMBER(D34),IF(B45&lt;=$C$21,D34+1,""),"")</f>
        <v/>
      </c>
      <c r="D45" s="55" t="str">
        <f t="shared" si="19"/>
        <v/>
      </c>
      <c r="E45" s="126"/>
      <c r="F45" s="128"/>
      <c r="G45" s="127"/>
      <c r="H45" s="69">
        <f t="shared" si="20"/>
        <v>0</v>
      </c>
      <c r="I45" s="130">
        <f>'Delivery Profile'!C$52*'Bid Form'!$F45</f>
        <v>0</v>
      </c>
      <c r="J45" s="130">
        <f>'Delivery Profile'!D$52*'Bid Form'!$F45</f>
        <v>0</v>
      </c>
      <c r="K45" s="130">
        <f>'Delivery Profile'!E$52*'Bid Form'!$F45</f>
        <v>0</v>
      </c>
      <c r="L45" s="130">
        <f>'Delivery Profile'!F$52*'Bid Form'!$F45</f>
        <v>0</v>
      </c>
      <c r="M45" s="130">
        <f>'Delivery Profile'!G$52*'Bid Form'!$F45</f>
        <v>0</v>
      </c>
      <c r="N45" s="130">
        <f>'Delivery Profile'!H$52*'Bid Form'!$F45</f>
        <v>0</v>
      </c>
      <c r="O45" s="65">
        <f t="shared" si="4"/>
        <v>0</v>
      </c>
      <c r="P45" s="65">
        <f t="shared" si="4"/>
        <v>0</v>
      </c>
      <c r="Q45" s="65">
        <f t="shared" si="4"/>
        <v>0</v>
      </c>
      <c r="R45" s="65">
        <f t="shared" si="4"/>
        <v>0</v>
      </c>
      <c r="S45" s="65">
        <f t="shared" si="4"/>
        <v>0</v>
      </c>
      <c r="T45" s="65">
        <f t="shared" si="4"/>
        <v>0</v>
      </c>
      <c r="U45" s="67">
        <f t="shared" si="21"/>
        <v>0</v>
      </c>
    </row>
    <row r="46" spans="2:21" x14ac:dyDescent="0.25">
      <c r="B46" s="54">
        <f t="shared" si="5"/>
        <v>20</v>
      </c>
      <c r="C46" s="55" t="str">
        <f>IF(ISNUMBER(D35),IF(B46&lt;=$C$21,D35+1,""),"")</f>
        <v/>
      </c>
      <c r="D46" s="55" t="str">
        <f t="shared" si="6"/>
        <v/>
      </c>
      <c r="E46" s="126"/>
      <c r="F46" s="128"/>
      <c r="G46" s="127"/>
      <c r="H46" s="69">
        <f t="shared" si="3"/>
        <v>0</v>
      </c>
      <c r="I46" s="130">
        <f>'Delivery Profile'!C$52*'Bid Form'!$F46</f>
        <v>0</v>
      </c>
      <c r="J46" s="130">
        <f>'Delivery Profile'!D$52*'Bid Form'!$F46</f>
        <v>0</v>
      </c>
      <c r="K46" s="130">
        <f>'Delivery Profile'!E$52*'Bid Form'!$F46</f>
        <v>0</v>
      </c>
      <c r="L46" s="130">
        <f>'Delivery Profile'!F$52*'Bid Form'!$F46</f>
        <v>0</v>
      </c>
      <c r="M46" s="130">
        <f>'Delivery Profile'!G$52*'Bid Form'!$F46</f>
        <v>0</v>
      </c>
      <c r="N46" s="130">
        <f>'Delivery Profile'!H$52*'Bid Form'!$F46</f>
        <v>0</v>
      </c>
      <c r="O46" s="65">
        <f t="shared" si="4"/>
        <v>0</v>
      </c>
      <c r="P46" s="65">
        <f t="shared" si="4"/>
        <v>0</v>
      </c>
      <c r="Q46" s="65">
        <f t="shared" si="4"/>
        <v>0</v>
      </c>
      <c r="R46" s="65">
        <f t="shared" si="4"/>
        <v>0</v>
      </c>
      <c r="S46" s="65">
        <f t="shared" si="4"/>
        <v>0</v>
      </c>
      <c r="T46" s="65">
        <f t="shared" si="4"/>
        <v>0</v>
      </c>
      <c r="U46" s="67">
        <f t="shared" si="1"/>
        <v>0</v>
      </c>
    </row>
    <row r="47" spans="2:21" x14ac:dyDescent="0.25">
      <c r="B47" s="60"/>
      <c r="C47" s="61"/>
      <c r="D47" s="61"/>
      <c r="F47" s="59"/>
    </row>
    <row r="48" spans="2:21" ht="15.75" x14ac:dyDescent="0.25">
      <c r="B48" s="60"/>
      <c r="C48" s="61"/>
      <c r="D48" s="61"/>
      <c r="F48" s="59"/>
      <c r="G48" s="74" t="s">
        <v>53</v>
      </c>
      <c r="H48" s="79">
        <f>IF(SUM(F27:F46)=0,0,NPV(0.0779,$U$27:$U$46)/NPV(0.0779,$F$27:$F$46))</f>
        <v>0</v>
      </c>
      <c r="I48" s="80" t="s">
        <v>55</v>
      </c>
      <c r="J48" s="180" t="s">
        <v>70</v>
      </c>
      <c r="K48" s="181"/>
      <c r="L48" s="181"/>
      <c r="M48" s="181"/>
      <c r="N48" s="181"/>
      <c r="O48" s="181"/>
      <c r="P48" s="181"/>
      <c r="Q48" s="181"/>
      <c r="R48" s="181"/>
      <c r="S48" s="181"/>
      <c r="T48" s="181"/>
      <c r="U48" s="181"/>
    </row>
    <row r="49" spans="2:21" ht="15.75" x14ac:dyDescent="0.25">
      <c r="B49" s="60"/>
      <c r="C49" s="61"/>
      <c r="D49" s="61"/>
      <c r="F49" s="59"/>
      <c r="G49" s="74"/>
      <c r="H49" s="79"/>
      <c r="I49" s="80"/>
      <c r="J49" s="181"/>
      <c r="K49" s="181"/>
      <c r="L49" s="181"/>
      <c r="M49" s="181"/>
      <c r="N49" s="181"/>
      <c r="O49" s="181"/>
      <c r="P49" s="181"/>
      <c r="Q49" s="181"/>
      <c r="R49" s="181"/>
      <c r="S49" s="181"/>
      <c r="T49" s="181"/>
      <c r="U49" s="181"/>
    </row>
    <row r="50" spans="2:21" ht="15.75" customHeight="1" x14ac:dyDescent="0.25">
      <c r="B50" s="60"/>
      <c r="C50" s="61"/>
      <c r="D50" s="61"/>
      <c r="F50" s="59"/>
      <c r="G50" s="74"/>
      <c r="H50" s="139"/>
      <c r="I50" s="80"/>
      <c r="J50" s="137" t="s">
        <v>71</v>
      </c>
      <c r="K50" s="137"/>
      <c r="L50" s="137"/>
      <c r="M50" s="137"/>
      <c r="N50" s="137"/>
      <c r="O50" s="137"/>
      <c r="P50" s="137"/>
      <c r="Q50" s="137"/>
      <c r="R50" s="137"/>
      <c r="S50" s="138"/>
      <c r="T50" s="138"/>
      <c r="U50" s="138"/>
    </row>
    <row r="51" spans="2:21" ht="15.75" customHeight="1" x14ac:dyDescent="0.25">
      <c r="B51" s="60"/>
      <c r="C51" s="61"/>
      <c r="D51" s="61"/>
      <c r="F51" s="59"/>
      <c r="G51" s="74"/>
      <c r="H51" s="139"/>
      <c r="I51" s="80"/>
      <c r="J51" s="137" t="s">
        <v>71</v>
      </c>
      <c r="K51" s="136"/>
      <c r="L51" s="136"/>
      <c r="M51" s="136"/>
      <c r="N51" s="136"/>
      <c r="O51" s="136"/>
      <c r="P51" s="136"/>
      <c r="Q51" s="136"/>
      <c r="R51" s="136"/>
    </row>
    <row r="52" spans="2:21" x14ac:dyDescent="0.25">
      <c r="J52" s="136"/>
      <c r="K52" s="136"/>
      <c r="L52" s="136"/>
      <c r="M52" s="136"/>
      <c r="N52" s="136"/>
      <c r="O52" s="136"/>
      <c r="P52" s="136"/>
      <c r="Q52" s="136"/>
      <c r="R52" s="136"/>
    </row>
    <row r="53" spans="2:21" ht="15.75" x14ac:dyDescent="0.25">
      <c r="B53" s="166" t="s">
        <v>2</v>
      </c>
      <c r="C53" s="166"/>
      <c r="D53" s="166"/>
      <c r="E53" s="166"/>
      <c r="F53" s="166"/>
      <c r="G53" s="166"/>
      <c r="H53" s="166"/>
    </row>
    <row r="54" spans="2:21" x14ac:dyDescent="0.25">
      <c r="D54" s="50" t="s">
        <v>3</v>
      </c>
      <c r="E54" s="185"/>
      <c r="F54" s="186"/>
      <c r="G54" s="186"/>
      <c r="H54" s="187"/>
    </row>
    <row r="55" spans="2:21" x14ac:dyDescent="0.25">
      <c r="D55" s="58" t="s">
        <v>56</v>
      </c>
      <c r="E55" s="185"/>
      <c r="F55" s="186"/>
      <c r="G55" s="186"/>
      <c r="H55" s="187"/>
    </row>
    <row r="56" spans="2:21" x14ac:dyDescent="0.25">
      <c r="D56" s="50" t="s">
        <v>6</v>
      </c>
      <c r="E56" s="185"/>
      <c r="F56" s="186"/>
      <c r="G56" s="186"/>
      <c r="H56" s="187"/>
    </row>
    <row r="57" spans="2:21" x14ac:dyDescent="0.25">
      <c r="D57" s="50" t="s">
        <v>4</v>
      </c>
      <c r="E57" s="185"/>
      <c r="F57" s="186"/>
      <c r="G57" s="186"/>
      <c r="H57" s="187"/>
    </row>
    <row r="58" spans="2:21" ht="30" customHeight="1" x14ac:dyDescent="0.25">
      <c r="B58" s="188" t="s">
        <v>69</v>
      </c>
      <c r="C58" s="188"/>
      <c r="D58" s="189"/>
      <c r="E58" s="185"/>
      <c r="F58" s="186"/>
      <c r="G58" s="186"/>
      <c r="H58" s="187"/>
    </row>
  </sheetData>
  <sheetProtection selectLockedCells="1"/>
  <dataConsolidate/>
  <mergeCells count="33">
    <mergeCell ref="E56:H56"/>
    <mergeCell ref="B58:D58"/>
    <mergeCell ref="A7:H7"/>
    <mergeCell ref="A16:H16"/>
    <mergeCell ref="E54:H54"/>
    <mergeCell ref="E55:H55"/>
    <mergeCell ref="E57:H57"/>
    <mergeCell ref="E58:H58"/>
    <mergeCell ref="G25:G26"/>
    <mergeCell ref="H25:H26"/>
    <mergeCell ref="A14:C15"/>
    <mergeCell ref="D14:D15"/>
    <mergeCell ref="B53:H53"/>
    <mergeCell ref="B25:B26"/>
    <mergeCell ref="C18:H18"/>
    <mergeCell ref="B24:D24"/>
    <mergeCell ref="J48:U49"/>
    <mergeCell ref="A17:H17"/>
    <mergeCell ref="D25:D26"/>
    <mergeCell ref="E25:E26"/>
    <mergeCell ref="F25:F26"/>
    <mergeCell ref="C25:C26"/>
    <mergeCell ref="O7:U7"/>
    <mergeCell ref="P8:R8"/>
    <mergeCell ref="S8:U8"/>
    <mergeCell ref="I24:N24"/>
    <mergeCell ref="O24:T24"/>
    <mergeCell ref="P17:R17"/>
    <mergeCell ref="O16:U16"/>
    <mergeCell ref="P18:R18"/>
    <mergeCell ref="P19:R19"/>
    <mergeCell ref="P20:R20"/>
    <mergeCell ref="Q21:U21"/>
  </mergeCells>
  <conditionalFormatting sqref="E27:G35 F47:F51 E46:G46">
    <cfRule type="expression" dxfId="13" priority="12">
      <formula>$C27&lt;&gt;""</formula>
    </cfRule>
  </conditionalFormatting>
  <conditionalFormatting sqref="G48:G51">
    <cfRule type="expression" dxfId="12" priority="16">
      <formula>$C47&lt;&gt;""</formula>
    </cfRule>
  </conditionalFormatting>
  <conditionalFormatting sqref="G48:H51">
    <cfRule type="expression" dxfId="11" priority="11">
      <formula>$H$48&gt;235</formula>
    </cfRule>
  </conditionalFormatting>
  <conditionalFormatting sqref="E44:G44">
    <cfRule type="expression" dxfId="10" priority="10">
      <formula>$C44&lt;&gt;""</formula>
    </cfRule>
  </conditionalFormatting>
  <conditionalFormatting sqref="E43:G43">
    <cfRule type="expression" dxfId="9" priority="9">
      <formula>$C43&lt;&gt;""</formula>
    </cfRule>
  </conditionalFormatting>
  <conditionalFormatting sqref="E42:G42">
    <cfRule type="expression" dxfId="8" priority="8">
      <formula>$C42&lt;&gt;""</formula>
    </cfRule>
  </conditionalFormatting>
  <conditionalFormatting sqref="E41:G41">
    <cfRule type="expression" dxfId="7" priority="7">
      <formula>$C41&lt;&gt;""</formula>
    </cfRule>
  </conditionalFormatting>
  <conditionalFormatting sqref="E40:G40">
    <cfRule type="expression" dxfId="6" priority="6">
      <formula>$C40&lt;&gt;""</formula>
    </cfRule>
  </conditionalFormatting>
  <conditionalFormatting sqref="E39:G39">
    <cfRule type="expression" dxfId="5" priority="5">
      <formula>$C39&lt;&gt;""</formula>
    </cfRule>
  </conditionalFormatting>
  <conditionalFormatting sqref="E38:G38">
    <cfRule type="expression" dxfId="4" priority="4">
      <formula>$C38&lt;&gt;""</formula>
    </cfRule>
  </conditionalFormatting>
  <conditionalFormatting sqref="E37:G37">
    <cfRule type="expression" dxfId="3" priority="3">
      <formula>$C37&lt;&gt;""</formula>
    </cfRule>
  </conditionalFormatting>
  <conditionalFormatting sqref="E36:G36">
    <cfRule type="expression" dxfId="2" priority="2">
      <formula>$C36&lt;&gt;""</formula>
    </cfRule>
  </conditionalFormatting>
  <conditionalFormatting sqref="E45:G45">
    <cfRule type="expression" dxfId="1" priority="1">
      <formula>$C45&lt;&gt;""</formula>
    </cfRule>
  </conditionalFormatting>
  <dataValidations count="7">
    <dataValidation type="list" allowBlank="1" showInputMessage="1" showErrorMessage="1" sqref="C20">
      <formula1>"FCDS,Energy-Only"</formula1>
    </dataValidation>
    <dataValidation type="list" allowBlank="1" showInputMessage="1" showErrorMessage="1" sqref="H19 D14:D15">
      <formula1>"Yes,No"</formula1>
    </dataValidation>
    <dataValidation type="decimal" allowBlank="1" showInputMessage="1" showErrorMessage="1" error="Must enter whole number between 0 and 10" sqref="C21">
      <formula1>0</formula1>
      <formula2>10</formula2>
    </dataValidation>
    <dataValidation type="list" allowBlank="1" showInputMessage="1" showErrorMessage="1" sqref="E56">
      <formula1>"Application submitted, Application deemed complete, Received, Feasibility Study completed"</formula1>
    </dataValidation>
    <dataValidation type="list" allowBlank="1" showInputMessage="1" showErrorMessage="1" sqref="P19:R19">
      <formula1>"Biomass"</formula1>
    </dataValidation>
    <dataValidation type="list" allowBlank="1" showInputMessage="1" showErrorMessage="1" sqref="P22">
      <formula1>"SDG&amp;E,SCE,PG&amp;E"</formula1>
    </dataValidation>
    <dataValidation type="list" allowBlank="1" showInputMessage="1" showErrorMessage="1" sqref="P21">
      <formula1>"Baseload,As-Available"</formula1>
    </dataValidation>
  </dataValidations>
  <pageMargins left="0.5" right="0.5" top="0.75" bottom="0.75" header="0.3" footer="0.3"/>
  <pageSetup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23"/>
  <sheetViews>
    <sheetView view="pageBreakPreview" topLeftCell="A22" zoomScale="90" zoomScaleSheetLayoutView="90" workbookViewId="0">
      <selection activeCell="E36" sqref="E36"/>
    </sheetView>
  </sheetViews>
  <sheetFormatPr defaultRowHeight="15" x14ac:dyDescent="0.25"/>
  <cols>
    <col min="1" max="1" width="12.85546875" customWidth="1"/>
    <col min="2" max="2" width="11.5703125" customWidth="1"/>
    <col min="5" max="5" width="9.85546875" bestFit="1" customWidth="1"/>
    <col min="11" max="11" width="10.42578125" bestFit="1" customWidth="1"/>
    <col min="12" max="12" width="10.85546875" bestFit="1" customWidth="1"/>
  </cols>
  <sheetData>
    <row r="1" spans="1:25" s="5" customFormat="1" ht="21" x14ac:dyDescent="0.35">
      <c r="A1" s="143" t="s">
        <v>80</v>
      </c>
      <c r="B1" s="143"/>
      <c r="C1" s="143"/>
      <c r="D1" s="94"/>
      <c r="E1" s="2"/>
      <c r="F1" s="2"/>
      <c r="G1" s="2"/>
      <c r="H1" s="2"/>
      <c r="I1" s="2"/>
      <c r="J1" s="2"/>
      <c r="K1" s="3"/>
      <c r="L1" s="2"/>
      <c r="M1" s="4"/>
      <c r="N1" s="3"/>
      <c r="O1" s="91"/>
      <c r="P1" s="91" t="s">
        <v>5</v>
      </c>
    </row>
    <row r="2" spans="1:25" s="5" customFormat="1" ht="15.75" x14ac:dyDescent="0.25">
      <c r="A2" s="95" t="s">
        <v>34</v>
      </c>
      <c r="B2" s="96"/>
      <c r="C2" s="96"/>
      <c r="D2" s="96"/>
      <c r="E2" s="6"/>
      <c r="F2" s="6"/>
      <c r="G2" s="6"/>
      <c r="H2" s="6"/>
      <c r="I2" s="6"/>
      <c r="J2" s="6"/>
      <c r="K2" s="7"/>
      <c r="L2" s="7"/>
      <c r="M2" s="7"/>
      <c r="N2" s="7"/>
      <c r="O2" s="92"/>
      <c r="P2" s="92"/>
    </row>
    <row r="3" spans="1:25" s="5" customFormat="1" ht="12.75" x14ac:dyDescent="0.2">
      <c r="A3" s="97"/>
      <c r="B3" s="97"/>
      <c r="C3" s="97"/>
      <c r="D3" s="97"/>
    </row>
    <row r="4" spans="1:25" s="11" customFormat="1" ht="23.25" customHeight="1" x14ac:dyDescent="0.25">
      <c r="A4" s="98" t="s">
        <v>7</v>
      </c>
      <c r="B4" s="99"/>
      <c r="C4" s="100"/>
      <c r="D4" s="100"/>
      <c r="E4" s="10"/>
      <c r="F4" s="10"/>
      <c r="G4" s="10"/>
      <c r="H4" s="10"/>
      <c r="I4" s="10"/>
      <c r="J4" s="10"/>
      <c r="K4" s="10"/>
      <c r="M4" s="165"/>
      <c r="N4" s="165"/>
      <c r="O4" s="165"/>
      <c r="P4" s="165"/>
      <c r="R4" s="208"/>
      <c r="S4" s="209"/>
      <c r="T4" s="210" t="s">
        <v>33</v>
      </c>
      <c r="U4" s="198" t="s">
        <v>32</v>
      </c>
      <c r="V4" s="198" t="s">
        <v>31</v>
      </c>
      <c r="W4" s="198" t="s">
        <v>30</v>
      </c>
      <c r="X4" s="198" t="s">
        <v>29</v>
      </c>
      <c r="Y4" s="198" t="s">
        <v>28</v>
      </c>
    </row>
    <row r="5" spans="1:25" s="11" customFormat="1" ht="15.75" x14ac:dyDescent="0.2">
      <c r="A5" s="101"/>
      <c r="B5" s="102"/>
      <c r="C5" s="102"/>
      <c r="D5" s="102"/>
      <c r="E5" s="12"/>
      <c r="F5" s="12"/>
      <c r="G5" s="12"/>
      <c r="K5" s="13"/>
      <c r="M5" s="165"/>
      <c r="N5" s="165"/>
      <c r="O5" s="165"/>
      <c r="P5" s="165"/>
      <c r="R5" s="200" t="s">
        <v>77</v>
      </c>
      <c r="S5" s="201"/>
      <c r="T5" s="211"/>
      <c r="U5" s="199"/>
      <c r="V5" s="199"/>
      <c r="W5" s="199"/>
      <c r="X5" s="199"/>
      <c r="Y5" s="199"/>
    </row>
    <row r="6" spans="1:25" s="46" customFormat="1" x14ac:dyDescent="0.25">
      <c r="A6" s="103" t="s">
        <v>90</v>
      </c>
      <c r="B6" s="104"/>
      <c r="C6" s="105"/>
      <c r="D6" s="105"/>
      <c r="E6" s="45"/>
      <c r="F6" s="45"/>
      <c r="G6" s="45"/>
      <c r="K6" s="47"/>
      <c r="M6" s="165"/>
      <c r="N6" s="165"/>
      <c r="O6" s="165"/>
      <c r="P6" s="165"/>
      <c r="R6" s="202" t="s">
        <v>76</v>
      </c>
      <c r="S6" s="203"/>
      <c r="T6" s="145">
        <v>1.581</v>
      </c>
      <c r="U6" s="145">
        <v>0.95699999999999996</v>
      </c>
      <c r="V6" s="145">
        <v>0.89600000000000002</v>
      </c>
      <c r="W6" s="145">
        <v>1.5089999999999999</v>
      </c>
      <c r="X6" s="145">
        <v>0.97699999999999998</v>
      </c>
      <c r="Y6" s="145">
        <v>0.85299999999999998</v>
      </c>
    </row>
    <row r="7" spans="1:25" s="46" customFormat="1" x14ac:dyDescent="0.25">
      <c r="A7" s="106" t="s">
        <v>8</v>
      </c>
      <c r="B7" s="104"/>
      <c r="C7" s="105"/>
      <c r="D7" s="105"/>
      <c r="E7" s="45"/>
      <c r="F7" s="45"/>
      <c r="G7" s="45"/>
      <c r="K7" s="47"/>
      <c r="M7" s="165"/>
      <c r="N7" s="165"/>
      <c r="O7" s="165"/>
      <c r="P7" s="165"/>
      <c r="R7" s="204" t="s">
        <v>78</v>
      </c>
      <c r="S7" s="205"/>
      <c r="T7" s="145">
        <v>2.3039999999999998</v>
      </c>
      <c r="U7" s="145">
        <v>1.204</v>
      </c>
      <c r="V7" s="145">
        <v>0.85299999999999998</v>
      </c>
      <c r="W7" s="145">
        <v>1.4950000000000001</v>
      </c>
      <c r="X7" s="145">
        <v>0.86599999999999999</v>
      </c>
      <c r="Y7" s="145">
        <v>0.746</v>
      </c>
    </row>
    <row r="8" spans="1:25" s="46" customFormat="1" x14ac:dyDescent="0.25">
      <c r="A8" s="106" t="s">
        <v>9</v>
      </c>
      <c r="B8" s="105"/>
      <c r="C8" s="107"/>
      <c r="D8" s="107"/>
      <c r="E8" s="45"/>
      <c r="F8" s="48"/>
      <c r="G8" s="45"/>
      <c r="K8" s="47"/>
      <c r="M8" s="165"/>
      <c r="N8" s="165"/>
      <c r="O8" s="165"/>
      <c r="P8" s="165"/>
      <c r="R8" s="206" t="s">
        <v>79</v>
      </c>
      <c r="S8" s="207"/>
      <c r="T8" s="145">
        <v>1.927</v>
      </c>
      <c r="U8" s="145">
        <v>0.95799999999999996</v>
      </c>
      <c r="V8" s="145">
        <v>0.86899999999999999</v>
      </c>
      <c r="W8" s="145">
        <v>1.464</v>
      </c>
      <c r="X8" s="145">
        <v>0.94799999999999995</v>
      </c>
      <c r="Y8" s="145">
        <v>0.82699999999999996</v>
      </c>
    </row>
    <row r="9" spans="1:25" s="11" customFormat="1" ht="12.75" x14ac:dyDescent="0.2">
      <c r="A9" s="108"/>
      <c r="B9" s="109"/>
      <c r="C9" s="212"/>
      <c r="D9" s="212"/>
      <c r="E9" s="14"/>
      <c r="F9" s="14"/>
      <c r="G9" s="14"/>
      <c r="H9" s="14"/>
      <c r="I9" s="14"/>
      <c r="J9" s="14"/>
      <c r="K9" s="15"/>
      <c r="M9" s="165"/>
      <c r="N9" s="165"/>
      <c r="O9" s="165"/>
      <c r="P9" s="165"/>
    </row>
    <row r="10" spans="1:25" s="11" customFormat="1" ht="13.5" thickBot="1" x14ac:dyDescent="0.25">
      <c r="A10" s="213"/>
      <c r="B10" s="213"/>
      <c r="C10" s="213"/>
      <c r="D10" s="213"/>
    </row>
    <row r="11" spans="1:25" s="11" customFormat="1" ht="13.5" thickBot="1" x14ac:dyDescent="0.25">
      <c r="A11" s="110"/>
      <c r="B11" s="110"/>
      <c r="C11" s="214" t="s">
        <v>82</v>
      </c>
      <c r="D11" s="215"/>
      <c r="E11" s="215"/>
      <c r="F11" s="215"/>
      <c r="G11" s="215"/>
      <c r="H11" s="215"/>
      <c r="I11" s="215"/>
      <c r="J11" s="215"/>
      <c r="K11" s="215"/>
      <c r="L11" s="215"/>
      <c r="M11" s="215"/>
      <c r="N11" s="216"/>
    </row>
    <row r="12" spans="1:25" s="11" customFormat="1" ht="13.5" thickBot="1" x14ac:dyDescent="0.25">
      <c r="A12" s="110"/>
      <c r="B12" s="110"/>
      <c r="C12" s="214" t="s">
        <v>10</v>
      </c>
      <c r="D12" s="215"/>
      <c r="E12" s="215"/>
      <c r="F12" s="215"/>
      <c r="G12" s="215"/>
      <c r="H12" s="216"/>
      <c r="I12" s="214" t="s">
        <v>11</v>
      </c>
      <c r="J12" s="215"/>
      <c r="K12" s="215"/>
      <c r="L12" s="216"/>
      <c r="M12" s="214" t="s">
        <v>10</v>
      </c>
      <c r="N12" s="216"/>
    </row>
    <row r="13" spans="1:25" s="11" customFormat="1" ht="38.25" x14ac:dyDescent="0.2">
      <c r="A13" s="111" t="s">
        <v>12</v>
      </c>
      <c r="B13" s="111" t="s">
        <v>13</v>
      </c>
      <c r="C13" s="16" t="s">
        <v>14</v>
      </c>
      <c r="D13" s="17" t="s">
        <v>15</v>
      </c>
      <c r="E13" s="17" t="s">
        <v>16</v>
      </c>
      <c r="F13" s="17" t="s">
        <v>17</v>
      </c>
      <c r="G13" s="17" t="s">
        <v>18</v>
      </c>
      <c r="H13" s="18" t="s">
        <v>19</v>
      </c>
      <c r="I13" s="16" t="s">
        <v>20</v>
      </c>
      <c r="J13" s="17" t="s">
        <v>21</v>
      </c>
      <c r="K13" s="17" t="s">
        <v>22</v>
      </c>
      <c r="L13" s="18" t="s">
        <v>23</v>
      </c>
      <c r="M13" s="16" t="s">
        <v>24</v>
      </c>
      <c r="N13" s="18" t="s">
        <v>25</v>
      </c>
    </row>
    <row r="14" spans="1:25" s="11" customFormat="1" ht="12.75" customHeight="1" x14ac:dyDescent="0.2">
      <c r="A14" s="113">
        <v>0</v>
      </c>
      <c r="B14" s="114">
        <v>1</v>
      </c>
      <c r="C14" s="151"/>
      <c r="D14" s="152"/>
      <c r="E14" s="152"/>
      <c r="F14" s="152"/>
      <c r="G14" s="152"/>
      <c r="H14" s="153"/>
      <c r="I14" s="152"/>
      <c r="J14" s="152"/>
      <c r="K14" s="152"/>
      <c r="L14" s="153"/>
      <c r="M14" s="152"/>
      <c r="N14" s="153"/>
    </row>
    <row r="15" spans="1:25" s="11" customFormat="1" ht="12.75" x14ac:dyDescent="0.2">
      <c r="A15" s="113">
        <f>A14+(1/24)</f>
        <v>4.1666666666666664E-2</v>
      </c>
      <c r="B15" s="114">
        <v>2</v>
      </c>
      <c r="C15" s="154"/>
      <c r="D15" s="155"/>
      <c r="E15" s="155"/>
      <c r="F15" s="155"/>
      <c r="G15" s="155"/>
      <c r="H15" s="156"/>
      <c r="I15" s="155"/>
      <c r="J15" s="155"/>
      <c r="K15" s="155"/>
      <c r="L15" s="156"/>
      <c r="M15" s="155"/>
      <c r="N15" s="156"/>
    </row>
    <row r="16" spans="1:25" s="11" customFormat="1" ht="12.75" x14ac:dyDescent="0.2">
      <c r="A16" s="113">
        <f t="shared" ref="A16:A37" si="0">A15+(1/24)</f>
        <v>8.3333333333333329E-2</v>
      </c>
      <c r="B16" s="114">
        <v>3</v>
      </c>
      <c r="C16" s="154"/>
      <c r="D16" s="155"/>
      <c r="E16" s="155"/>
      <c r="F16" s="155"/>
      <c r="G16" s="155"/>
      <c r="H16" s="156"/>
      <c r="I16" s="155"/>
      <c r="J16" s="155"/>
      <c r="K16" s="155"/>
      <c r="L16" s="156"/>
      <c r="M16" s="155"/>
      <c r="N16" s="156"/>
    </row>
    <row r="17" spans="1:14" s="11" customFormat="1" ht="12.75" x14ac:dyDescent="0.2">
      <c r="A17" s="113">
        <f t="shared" si="0"/>
        <v>0.125</v>
      </c>
      <c r="B17" s="114">
        <v>4</v>
      </c>
      <c r="C17" s="154"/>
      <c r="D17" s="155"/>
      <c r="E17" s="155"/>
      <c r="F17" s="155"/>
      <c r="G17" s="155"/>
      <c r="H17" s="156"/>
      <c r="I17" s="155"/>
      <c r="J17" s="155"/>
      <c r="K17" s="155"/>
      <c r="L17" s="156"/>
      <c r="M17" s="155"/>
      <c r="N17" s="156"/>
    </row>
    <row r="18" spans="1:14" s="11" customFormat="1" ht="12.75" x14ac:dyDescent="0.2">
      <c r="A18" s="113">
        <f t="shared" si="0"/>
        <v>0.16666666666666666</v>
      </c>
      <c r="B18" s="114">
        <v>5</v>
      </c>
      <c r="C18" s="154"/>
      <c r="D18" s="155"/>
      <c r="E18" s="155"/>
      <c r="F18" s="155"/>
      <c r="G18" s="155"/>
      <c r="H18" s="156"/>
      <c r="I18" s="155"/>
      <c r="J18" s="155"/>
      <c r="K18" s="155"/>
      <c r="L18" s="156"/>
      <c r="M18" s="155"/>
      <c r="N18" s="156"/>
    </row>
    <row r="19" spans="1:14" s="11" customFormat="1" ht="12.75" x14ac:dyDescent="0.2">
      <c r="A19" s="113">
        <f t="shared" si="0"/>
        <v>0.20833333333333331</v>
      </c>
      <c r="B19" s="114">
        <v>6</v>
      </c>
      <c r="C19" s="154"/>
      <c r="D19" s="155"/>
      <c r="E19" s="155"/>
      <c r="F19" s="155"/>
      <c r="G19" s="155"/>
      <c r="H19" s="156"/>
      <c r="I19" s="155"/>
      <c r="J19" s="155"/>
      <c r="K19" s="155"/>
      <c r="L19" s="156"/>
      <c r="M19" s="155"/>
      <c r="N19" s="156"/>
    </row>
    <row r="20" spans="1:14" s="11" customFormat="1" ht="12.75" x14ac:dyDescent="0.2">
      <c r="A20" s="113">
        <f t="shared" si="0"/>
        <v>0.24999999999999997</v>
      </c>
      <c r="B20" s="114">
        <v>7</v>
      </c>
      <c r="C20" s="154"/>
      <c r="D20" s="155"/>
      <c r="E20" s="155"/>
      <c r="F20" s="155"/>
      <c r="G20" s="155"/>
      <c r="H20" s="156"/>
      <c r="I20" s="155"/>
      <c r="J20" s="155"/>
      <c r="K20" s="155"/>
      <c r="L20" s="155"/>
      <c r="M20" s="154"/>
      <c r="N20" s="156"/>
    </row>
    <row r="21" spans="1:14" s="11" customFormat="1" ht="12.75" x14ac:dyDescent="0.2">
      <c r="A21" s="113">
        <f t="shared" si="0"/>
        <v>0.29166666666666663</v>
      </c>
      <c r="B21" s="114">
        <v>8</v>
      </c>
      <c r="C21" s="154"/>
      <c r="D21" s="155"/>
      <c r="E21" s="155"/>
      <c r="F21" s="155"/>
      <c r="G21" s="155"/>
      <c r="H21" s="156"/>
      <c r="I21" s="155"/>
      <c r="J21" s="155"/>
      <c r="K21" s="155"/>
      <c r="L21" s="155"/>
      <c r="M21" s="154"/>
      <c r="N21" s="156"/>
    </row>
    <row r="22" spans="1:14" s="11" customFormat="1" ht="12.75" x14ac:dyDescent="0.2">
      <c r="A22" s="113">
        <f t="shared" si="0"/>
        <v>0.33333333333333331</v>
      </c>
      <c r="B22" s="114">
        <v>9</v>
      </c>
      <c r="C22" s="154"/>
      <c r="D22" s="155"/>
      <c r="E22" s="155"/>
      <c r="F22" s="155"/>
      <c r="G22" s="155"/>
      <c r="H22" s="156"/>
      <c r="I22" s="155"/>
      <c r="J22" s="155"/>
      <c r="K22" s="155"/>
      <c r="L22" s="155"/>
      <c r="M22" s="154"/>
      <c r="N22" s="156"/>
    </row>
    <row r="23" spans="1:14" s="11" customFormat="1" ht="12.75" x14ac:dyDescent="0.2">
      <c r="A23" s="113">
        <f t="shared" si="0"/>
        <v>0.375</v>
      </c>
      <c r="B23" s="114">
        <v>10</v>
      </c>
      <c r="C23" s="154"/>
      <c r="D23" s="155"/>
      <c r="E23" s="155"/>
      <c r="F23" s="155"/>
      <c r="G23" s="155"/>
      <c r="H23" s="156"/>
      <c r="I23" s="155"/>
      <c r="J23" s="155"/>
      <c r="K23" s="155"/>
      <c r="L23" s="155"/>
      <c r="M23" s="154"/>
      <c r="N23" s="156"/>
    </row>
    <row r="24" spans="1:14" s="11" customFormat="1" ht="12.75" x14ac:dyDescent="0.2">
      <c r="A24" s="113">
        <f t="shared" si="0"/>
        <v>0.41666666666666669</v>
      </c>
      <c r="B24" s="114">
        <v>11</v>
      </c>
      <c r="C24" s="154"/>
      <c r="D24" s="155"/>
      <c r="E24" s="155"/>
      <c r="F24" s="155"/>
      <c r="G24" s="155"/>
      <c r="H24" s="156"/>
      <c r="I24" s="155"/>
      <c r="J24" s="155"/>
      <c r="K24" s="155"/>
      <c r="L24" s="155"/>
      <c r="M24" s="154"/>
      <c r="N24" s="156"/>
    </row>
    <row r="25" spans="1:14" s="11" customFormat="1" ht="12.75" x14ac:dyDescent="0.2">
      <c r="A25" s="113">
        <f t="shared" si="0"/>
        <v>0.45833333333333337</v>
      </c>
      <c r="B25" s="114">
        <v>12</v>
      </c>
      <c r="C25" s="154"/>
      <c r="D25" s="155"/>
      <c r="E25" s="155"/>
      <c r="F25" s="155"/>
      <c r="G25" s="155"/>
      <c r="H25" s="156"/>
      <c r="I25" s="155"/>
      <c r="J25" s="155"/>
      <c r="K25" s="155"/>
      <c r="L25" s="155"/>
      <c r="M25" s="154"/>
      <c r="N25" s="156"/>
    </row>
    <row r="26" spans="1:14" s="11" customFormat="1" ht="12.75" x14ac:dyDescent="0.2">
      <c r="A26" s="113">
        <f t="shared" si="0"/>
        <v>0.5</v>
      </c>
      <c r="B26" s="114">
        <v>13</v>
      </c>
      <c r="C26" s="154"/>
      <c r="D26" s="155"/>
      <c r="E26" s="155"/>
      <c r="F26" s="155"/>
      <c r="G26" s="155"/>
      <c r="H26" s="156"/>
      <c r="I26" s="155"/>
      <c r="J26" s="155"/>
      <c r="K26" s="155"/>
      <c r="L26" s="155"/>
      <c r="M26" s="154"/>
      <c r="N26" s="156"/>
    </row>
    <row r="27" spans="1:14" s="11" customFormat="1" ht="12.75" x14ac:dyDescent="0.2">
      <c r="A27" s="113">
        <f t="shared" si="0"/>
        <v>0.54166666666666663</v>
      </c>
      <c r="B27" s="114">
        <v>14</v>
      </c>
      <c r="C27" s="154"/>
      <c r="D27" s="155"/>
      <c r="E27" s="155"/>
      <c r="F27" s="155"/>
      <c r="G27" s="155"/>
      <c r="H27" s="156"/>
      <c r="I27" s="155"/>
      <c r="J27" s="155"/>
      <c r="K27" s="155"/>
      <c r="L27" s="155"/>
      <c r="M27" s="154"/>
      <c r="N27" s="156"/>
    </row>
    <row r="28" spans="1:14" s="11" customFormat="1" ht="12.75" x14ac:dyDescent="0.2">
      <c r="A28" s="113">
        <f t="shared" si="0"/>
        <v>0.58333333333333326</v>
      </c>
      <c r="B28" s="114">
        <v>15</v>
      </c>
      <c r="C28" s="154"/>
      <c r="D28" s="155"/>
      <c r="E28" s="155"/>
      <c r="F28" s="155"/>
      <c r="G28" s="155"/>
      <c r="H28" s="156"/>
      <c r="I28" s="155"/>
      <c r="J28" s="155"/>
      <c r="K28" s="155"/>
      <c r="L28" s="155"/>
      <c r="M28" s="154"/>
      <c r="N28" s="156"/>
    </row>
    <row r="29" spans="1:14" s="11" customFormat="1" ht="12.75" x14ac:dyDescent="0.2">
      <c r="A29" s="113">
        <f t="shared" si="0"/>
        <v>0.62499999999999989</v>
      </c>
      <c r="B29" s="114">
        <v>16</v>
      </c>
      <c r="C29" s="154"/>
      <c r="D29" s="155"/>
      <c r="E29" s="155"/>
      <c r="F29" s="155"/>
      <c r="G29" s="155"/>
      <c r="H29" s="156"/>
      <c r="I29" s="155"/>
      <c r="J29" s="155"/>
      <c r="K29" s="155"/>
      <c r="L29" s="155"/>
      <c r="M29" s="154"/>
      <c r="N29" s="156"/>
    </row>
    <row r="30" spans="1:14" s="11" customFormat="1" ht="12.75" x14ac:dyDescent="0.2">
      <c r="A30" s="113">
        <f t="shared" si="0"/>
        <v>0.66666666666666652</v>
      </c>
      <c r="B30" s="114">
        <v>17</v>
      </c>
      <c r="C30" s="154"/>
      <c r="D30" s="155"/>
      <c r="E30" s="155"/>
      <c r="F30" s="155"/>
      <c r="G30" s="155"/>
      <c r="H30" s="156"/>
      <c r="I30" s="155"/>
      <c r="J30" s="155"/>
      <c r="K30" s="155"/>
      <c r="L30" s="155"/>
      <c r="M30" s="154"/>
      <c r="N30" s="156"/>
    </row>
    <row r="31" spans="1:14" s="11" customFormat="1" ht="12.75" x14ac:dyDescent="0.2">
      <c r="A31" s="113">
        <f t="shared" si="0"/>
        <v>0.70833333333333315</v>
      </c>
      <c r="B31" s="114">
        <v>18</v>
      </c>
      <c r="C31" s="154"/>
      <c r="D31" s="155"/>
      <c r="E31" s="157"/>
      <c r="F31" s="155"/>
      <c r="G31" s="155"/>
      <c r="H31" s="156"/>
      <c r="I31" s="155"/>
      <c r="J31" s="155"/>
      <c r="K31" s="155"/>
      <c r="L31" s="155"/>
      <c r="M31" s="154"/>
      <c r="N31" s="156"/>
    </row>
    <row r="32" spans="1:14" s="11" customFormat="1" ht="12.75" x14ac:dyDescent="0.2">
      <c r="A32" s="113">
        <f t="shared" si="0"/>
        <v>0.74999999999999978</v>
      </c>
      <c r="B32" s="114">
        <v>19</v>
      </c>
      <c r="C32" s="154"/>
      <c r="D32" s="155"/>
      <c r="E32" s="157"/>
      <c r="F32" s="155"/>
      <c r="G32" s="155"/>
      <c r="H32" s="156"/>
      <c r="I32" s="155"/>
      <c r="J32" s="155"/>
      <c r="K32" s="155"/>
      <c r="L32" s="155"/>
      <c r="M32" s="154"/>
      <c r="N32" s="156"/>
    </row>
    <row r="33" spans="1:16" s="11" customFormat="1" ht="12.75" x14ac:dyDescent="0.2">
      <c r="A33" s="113">
        <f t="shared" si="0"/>
        <v>0.79166666666666641</v>
      </c>
      <c r="B33" s="114">
        <v>20</v>
      </c>
      <c r="C33" s="158"/>
      <c r="D33" s="159"/>
      <c r="E33" s="155"/>
      <c r="F33" s="155"/>
      <c r="G33" s="155"/>
      <c r="H33" s="156"/>
      <c r="I33" s="155"/>
      <c r="J33" s="155"/>
      <c r="K33" s="155"/>
      <c r="L33" s="155"/>
      <c r="M33" s="154"/>
      <c r="N33" s="156"/>
    </row>
    <row r="34" spans="1:16" s="11" customFormat="1" ht="12.75" x14ac:dyDescent="0.2">
      <c r="A34" s="113">
        <f t="shared" si="0"/>
        <v>0.83333333333333304</v>
      </c>
      <c r="B34" s="114">
        <v>21</v>
      </c>
      <c r="C34" s="154"/>
      <c r="D34" s="155"/>
      <c r="E34" s="155"/>
      <c r="F34" s="155"/>
      <c r="G34" s="155"/>
      <c r="H34" s="156"/>
      <c r="I34" s="155"/>
      <c r="J34" s="155"/>
      <c r="K34" s="155"/>
      <c r="L34" s="155"/>
      <c r="M34" s="154"/>
      <c r="N34" s="156"/>
    </row>
    <row r="35" spans="1:16" s="11" customFormat="1" ht="12.75" x14ac:dyDescent="0.2">
      <c r="A35" s="113">
        <f t="shared" si="0"/>
        <v>0.87499999999999967</v>
      </c>
      <c r="B35" s="114">
        <v>22</v>
      </c>
      <c r="C35" s="154"/>
      <c r="D35" s="155"/>
      <c r="E35" s="155"/>
      <c r="F35" s="155"/>
      <c r="G35" s="155"/>
      <c r="H35" s="156"/>
      <c r="I35" s="155"/>
      <c r="J35" s="155"/>
      <c r="K35" s="155"/>
      <c r="L35" s="155"/>
      <c r="M35" s="154"/>
      <c r="N35" s="156"/>
    </row>
    <row r="36" spans="1:16" s="11" customFormat="1" ht="12.75" x14ac:dyDescent="0.2">
      <c r="A36" s="113">
        <f t="shared" si="0"/>
        <v>0.9166666666666663</v>
      </c>
      <c r="B36" s="114">
        <v>23</v>
      </c>
      <c r="C36" s="154"/>
      <c r="D36" s="155"/>
      <c r="E36" s="155"/>
      <c r="F36" s="155"/>
      <c r="G36" s="155"/>
      <c r="H36" s="156"/>
      <c r="I36" s="155"/>
      <c r="J36" s="155"/>
      <c r="K36" s="155"/>
      <c r="L36" s="156"/>
      <c r="M36" s="155"/>
      <c r="N36" s="156"/>
    </row>
    <row r="37" spans="1:16" s="11" customFormat="1" ht="13.5" thickBot="1" x14ac:dyDescent="0.25">
      <c r="A37" s="113">
        <f t="shared" si="0"/>
        <v>0.95833333333333293</v>
      </c>
      <c r="B37" s="114">
        <v>24</v>
      </c>
      <c r="C37" s="160"/>
      <c r="D37" s="161"/>
      <c r="E37" s="161"/>
      <c r="F37" s="161"/>
      <c r="G37" s="161"/>
      <c r="H37" s="162"/>
      <c r="I37" s="161"/>
      <c r="J37" s="161"/>
      <c r="K37" s="161"/>
      <c r="L37" s="162"/>
      <c r="M37" s="161"/>
      <c r="N37" s="162"/>
    </row>
    <row r="38" spans="1:16" s="11" customFormat="1" ht="12.75" hidden="1" x14ac:dyDescent="0.2">
      <c r="A38" s="113"/>
      <c r="B38" s="146" t="s">
        <v>85</v>
      </c>
      <c r="C38" s="148">
        <v>31</v>
      </c>
      <c r="D38" s="148">
        <v>28.25</v>
      </c>
      <c r="E38" s="148">
        <v>31</v>
      </c>
      <c r="F38" s="148">
        <v>30</v>
      </c>
      <c r="G38" s="148">
        <v>31</v>
      </c>
      <c r="H38" s="148">
        <v>30</v>
      </c>
      <c r="I38" s="148">
        <v>31</v>
      </c>
      <c r="J38" s="148">
        <v>31</v>
      </c>
      <c r="K38" s="148">
        <v>30</v>
      </c>
      <c r="L38" s="148">
        <v>31</v>
      </c>
      <c r="M38" s="148">
        <v>30</v>
      </c>
      <c r="N38" s="148">
        <v>31</v>
      </c>
      <c r="O38" s="135">
        <f>SUM(C38:N38)</f>
        <v>365.25</v>
      </c>
    </row>
    <row r="39" spans="1:16" s="20" customFormat="1" ht="12.75" x14ac:dyDescent="0.2">
      <c r="A39" s="115"/>
      <c r="B39" s="116"/>
      <c r="C39" s="117"/>
      <c r="D39" s="118"/>
      <c r="E39" s="21"/>
      <c r="F39" s="21"/>
      <c r="G39" s="21"/>
      <c r="H39" s="21"/>
      <c r="I39" s="21"/>
      <c r="J39" s="21"/>
      <c r="K39" s="21"/>
      <c r="L39" s="21"/>
      <c r="M39" s="21"/>
      <c r="N39" s="21"/>
      <c r="O39" s="21"/>
      <c r="P39" s="21"/>
    </row>
    <row r="40" spans="1:16" s="11" customFormat="1" ht="12.75" x14ac:dyDescent="0.2">
      <c r="A40" s="113"/>
      <c r="B40" s="119" t="s">
        <v>86</v>
      </c>
      <c r="C40" s="22">
        <f t="shared" ref="C40:N40" si="1">SUM(C14:C37)</f>
        <v>0</v>
      </c>
      <c r="D40" s="22">
        <f t="shared" si="1"/>
        <v>0</v>
      </c>
      <c r="E40" s="22">
        <f t="shared" si="1"/>
        <v>0</v>
      </c>
      <c r="F40" s="22">
        <f t="shared" si="1"/>
        <v>0</v>
      </c>
      <c r="G40" s="22">
        <f t="shared" si="1"/>
        <v>0</v>
      </c>
      <c r="H40" s="22">
        <f t="shared" si="1"/>
        <v>0</v>
      </c>
      <c r="I40" s="22">
        <f t="shared" si="1"/>
        <v>0</v>
      </c>
      <c r="J40" s="22">
        <f t="shared" si="1"/>
        <v>0</v>
      </c>
      <c r="K40" s="22">
        <f t="shared" si="1"/>
        <v>0</v>
      </c>
      <c r="L40" s="22">
        <f t="shared" si="1"/>
        <v>0</v>
      </c>
      <c r="M40" s="22">
        <f t="shared" si="1"/>
        <v>0</v>
      </c>
      <c r="N40" s="22">
        <f t="shared" si="1"/>
        <v>0</v>
      </c>
      <c r="O40" s="164" t="s">
        <v>87</v>
      </c>
    </row>
    <row r="41" spans="1:16" s="11" customFormat="1" ht="12.75" x14ac:dyDescent="0.2">
      <c r="A41" s="110"/>
      <c r="B41" s="119" t="s">
        <v>26</v>
      </c>
      <c r="C41" s="22">
        <f>C40*C38</f>
        <v>0</v>
      </c>
      <c r="D41" s="22">
        <f t="shared" ref="D41:N41" si="2">D40*D38</f>
        <v>0</v>
      </c>
      <c r="E41" s="22">
        <f t="shared" si="2"/>
        <v>0</v>
      </c>
      <c r="F41" s="22">
        <f t="shared" si="2"/>
        <v>0</v>
      </c>
      <c r="G41" s="22">
        <f t="shared" si="2"/>
        <v>0</v>
      </c>
      <c r="H41" s="22">
        <f t="shared" si="2"/>
        <v>0</v>
      </c>
      <c r="I41" s="22">
        <f t="shared" si="2"/>
        <v>0</v>
      </c>
      <c r="J41" s="22">
        <f t="shared" si="2"/>
        <v>0</v>
      </c>
      <c r="K41" s="22">
        <f t="shared" si="2"/>
        <v>0</v>
      </c>
      <c r="L41" s="22">
        <f t="shared" si="2"/>
        <v>0</v>
      </c>
      <c r="M41" s="22">
        <f t="shared" si="2"/>
        <v>0</v>
      </c>
      <c r="N41" s="22">
        <f t="shared" si="2"/>
        <v>0</v>
      </c>
      <c r="O41" s="147">
        <f>SUM(C41:N41)</f>
        <v>0</v>
      </c>
    </row>
    <row r="42" spans="1:16" s="11" customFormat="1" ht="12.75" x14ac:dyDescent="0.2">
      <c r="A42" s="110"/>
      <c r="B42" s="119" t="s">
        <v>27</v>
      </c>
      <c r="C42" s="163" t="e">
        <f t="shared" ref="C42:N42" si="3">C41/SUM($C$41:$N$41)</f>
        <v>#DIV/0!</v>
      </c>
      <c r="D42" s="163" t="e">
        <f t="shared" si="3"/>
        <v>#DIV/0!</v>
      </c>
      <c r="E42" s="163" t="e">
        <f t="shared" si="3"/>
        <v>#DIV/0!</v>
      </c>
      <c r="F42" s="163" t="e">
        <f t="shared" si="3"/>
        <v>#DIV/0!</v>
      </c>
      <c r="G42" s="163" t="e">
        <f t="shared" si="3"/>
        <v>#DIV/0!</v>
      </c>
      <c r="H42" s="163" t="e">
        <f t="shared" si="3"/>
        <v>#DIV/0!</v>
      </c>
      <c r="I42" s="163" t="e">
        <f t="shared" si="3"/>
        <v>#DIV/0!</v>
      </c>
      <c r="J42" s="163" t="e">
        <f t="shared" si="3"/>
        <v>#DIV/0!</v>
      </c>
      <c r="K42" s="163" t="e">
        <f t="shared" si="3"/>
        <v>#DIV/0!</v>
      </c>
      <c r="L42" s="163" t="e">
        <f t="shared" si="3"/>
        <v>#DIV/0!</v>
      </c>
      <c r="M42" s="163" t="e">
        <f t="shared" si="3"/>
        <v>#DIV/0!</v>
      </c>
      <c r="N42" s="163" t="e">
        <f t="shared" si="3"/>
        <v>#DIV/0!</v>
      </c>
      <c r="O42" s="150" t="e">
        <f>SUM(C42:N42)</f>
        <v>#DIV/0!</v>
      </c>
    </row>
    <row r="43" spans="1:16" s="11" customFormat="1" ht="12.75" x14ac:dyDescent="0.2">
      <c r="A43" s="110"/>
      <c r="B43" s="119"/>
      <c r="C43" s="23"/>
      <c r="D43" s="24"/>
      <c r="E43" s="24"/>
      <c r="F43" s="24"/>
      <c r="G43" s="24"/>
      <c r="H43" s="24"/>
      <c r="I43" s="24"/>
      <c r="J43" s="24"/>
      <c r="K43" s="24"/>
      <c r="L43" s="24"/>
      <c r="M43" s="24"/>
      <c r="N43" s="24"/>
    </row>
    <row r="44" spans="1:16" s="11" customFormat="1" ht="12.75" x14ac:dyDescent="0.2">
      <c r="A44" s="120"/>
      <c r="B44" s="120" t="s">
        <v>28</v>
      </c>
      <c r="C44" s="25" t="e">
        <f t="shared" ref="C44:H44" si="4">C41*$C$59/$O$41</f>
        <v>#DIV/0!</v>
      </c>
      <c r="D44" s="25" t="e">
        <f t="shared" si="4"/>
        <v>#DIV/0!</v>
      </c>
      <c r="E44" s="25" t="e">
        <f t="shared" si="4"/>
        <v>#DIV/0!</v>
      </c>
      <c r="F44" s="25" t="e">
        <f t="shared" si="4"/>
        <v>#DIV/0!</v>
      </c>
      <c r="G44" s="25" t="e">
        <f t="shared" si="4"/>
        <v>#DIV/0!</v>
      </c>
      <c r="H44" s="25" t="e">
        <f t="shared" si="4"/>
        <v>#DIV/0!</v>
      </c>
      <c r="I44" s="25"/>
      <c r="J44" s="25"/>
      <c r="K44" s="25"/>
      <c r="L44" s="25"/>
      <c r="M44" s="25" t="e">
        <f>M41*$C$59/$O$41</f>
        <v>#DIV/0!</v>
      </c>
      <c r="N44" s="25" t="e">
        <f>N41*$C$59/$O$41</f>
        <v>#DIV/0!</v>
      </c>
    </row>
    <row r="45" spans="1:16" s="11" customFormat="1" ht="12.75" x14ac:dyDescent="0.2">
      <c r="A45" s="121"/>
      <c r="B45" s="121" t="s">
        <v>29</v>
      </c>
      <c r="C45" s="26" t="e">
        <f t="shared" ref="C45:H45" si="5">C41*$D$59/$O$41</f>
        <v>#DIV/0!</v>
      </c>
      <c r="D45" s="26" t="e">
        <f t="shared" si="5"/>
        <v>#DIV/0!</v>
      </c>
      <c r="E45" s="26" t="e">
        <f t="shared" si="5"/>
        <v>#DIV/0!</v>
      </c>
      <c r="F45" s="26" t="e">
        <f t="shared" si="5"/>
        <v>#DIV/0!</v>
      </c>
      <c r="G45" s="26" t="e">
        <f t="shared" si="5"/>
        <v>#DIV/0!</v>
      </c>
      <c r="H45" s="26" t="e">
        <f t="shared" si="5"/>
        <v>#DIV/0!</v>
      </c>
      <c r="I45" s="26"/>
      <c r="J45" s="26"/>
      <c r="K45" s="26"/>
      <c r="L45" s="26"/>
      <c r="M45" s="26" t="e">
        <f>M41*$D$59/$O$41</f>
        <v>#DIV/0!</v>
      </c>
      <c r="N45" s="26" t="e">
        <f>N41*$D$59/$O$41</f>
        <v>#DIV/0!</v>
      </c>
    </row>
    <row r="46" spans="1:16" s="11" customFormat="1" ht="12.75" x14ac:dyDescent="0.2">
      <c r="A46" s="122"/>
      <c r="B46" s="122" t="s">
        <v>30</v>
      </c>
      <c r="C46" s="27" t="e">
        <f t="shared" ref="C46:H46" si="6">C41*$E$59/$O$41</f>
        <v>#DIV/0!</v>
      </c>
      <c r="D46" s="27" t="e">
        <f t="shared" si="6"/>
        <v>#DIV/0!</v>
      </c>
      <c r="E46" s="27" t="e">
        <f t="shared" si="6"/>
        <v>#DIV/0!</v>
      </c>
      <c r="F46" s="27" t="e">
        <f t="shared" si="6"/>
        <v>#DIV/0!</v>
      </c>
      <c r="G46" s="27" t="e">
        <f t="shared" si="6"/>
        <v>#DIV/0!</v>
      </c>
      <c r="H46" s="27" t="e">
        <f t="shared" si="6"/>
        <v>#DIV/0!</v>
      </c>
      <c r="I46" s="27"/>
      <c r="J46" s="27"/>
      <c r="K46" s="27"/>
      <c r="L46" s="27"/>
      <c r="M46" s="27" t="e">
        <f>M41*$E$59/$O$41</f>
        <v>#DIV/0!</v>
      </c>
      <c r="N46" s="27" t="e">
        <f>N41*$E$59/$O$41</f>
        <v>#DIV/0!</v>
      </c>
    </row>
    <row r="47" spans="1:16" s="11" customFormat="1" ht="12.75" x14ac:dyDescent="0.2">
      <c r="A47" s="123"/>
      <c r="B47" s="123" t="s">
        <v>31</v>
      </c>
      <c r="C47" s="28"/>
      <c r="D47" s="28"/>
      <c r="E47" s="28"/>
      <c r="F47" s="28"/>
      <c r="G47" s="28"/>
      <c r="H47" s="28"/>
      <c r="I47" s="28" t="e">
        <f>I41*$F$59/$O$41</f>
        <v>#DIV/0!</v>
      </c>
      <c r="J47" s="28" t="e">
        <f>J41*$F$59/$O$41</f>
        <v>#DIV/0!</v>
      </c>
      <c r="K47" s="28" t="e">
        <f>K41*$F$59/$O$41</f>
        <v>#DIV/0!</v>
      </c>
      <c r="L47" s="28" t="e">
        <f>L41*$F$59/$O$41</f>
        <v>#DIV/0!</v>
      </c>
      <c r="M47" s="28"/>
      <c r="N47" s="28"/>
    </row>
    <row r="48" spans="1:16" s="11" customFormat="1" ht="12.75" x14ac:dyDescent="0.2">
      <c r="A48" s="124"/>
      <c r="B48" s="124" t="s">
        <v>32</v>
      </c>
      <c r="C48" s="29"/>
      <c r="D48" s="29"/>
      <c r="E48" s="29"/>
      <c r="F48" s="29"/>
      <c r="G48" s="29"/>
      <c r="H48" s="29"/>
      <c r="I48" s="29" t="e">
        <f>I41*$G$59/$O$41</f>
        <v>#DIV/0!</v>
      </c>
      <c r="J48" s="29" t="e">
        <f>J41*$G$59/$O$41</f>
        <v>#DIV/0!</v>
      </c>
      <c r="K48" s="29" t="e">
        <f>K41*$G$59/$O$41</f>
        <v>#DIV/0!</v>
      </c>
      <c r="L48" s="29" t="e">
        <f>L41*$G$59/$O$41</f>
        <v>#DIV/0!</v>
      </c>
      <c r="M48" s="29"/>
      <c r="N48" s="29"/>
    </row>
    <row r="49" spans="1:16" s="11" customFormat="1" ht="12.75" x14ac:dyDescent="0.2">
      <c r="A49" s="125"/>
      <c r="B49" s="125" t="s">
        <v>33</v>
      </c>
      <c r="C49" s="30"/>
      <c r="D49" s="30"/>
      <c r="E49" s="30"/>
      <c r="F49" s="30"/>
      <c r="G49" s="30"/>
      <c r="H49" s="30"/>
      <c r="I49" s="30" t="e">
        <f>I41*$H$59/$O$41</f>
        <v>#DIV/0!</v>
      </c>
      <c r="J49" s="30" t="e">
        <f>J41*$H$59/$O$41</f>
        <v>#DIV/0!</v>
      </c>
      <c r="K49" s="30" t="e">
        <f>K41*$H$59/$O$41</f>
        <v>#DIV/0!</v>
      </c>
      <c r="L49" s="30" t="e">
        <f>L41*$H$59/$O$41</f>
        <v>#DIV/0!</v>
      </c>
      <c r="M49" s="30"/>
      <c r="N49" s="30"/>
    </row>
    <row r="50" spans="1:16" s="11" customFormat="1" ht="12.75" x14ac:dyDescent="0.2">
      <c r="A50" s="110"/>
      <c r="B50" s="110"/>
      <c r="C50" s="24"/>
      <c r="D50" s="24"/>
      <c r="E50" s="24"/>
      <c r="F50" s="24"/>
      <c r="G50" s="24"/>
      <c r="H50" s="24"/>
      <c r="I50" s="24"/>
      <c r="J50" s="24"/>
      <c r="K50" s="24"/>
      <c r="L50" s="24"/>
      <c r="M50" s="24"/>
      <c r="N50" s="24"/>
    </row>
    <row r="51" spans="1:16" s="11" customFormat="1" ht="25.5" x14ac:dyDescent="0.2">
      <c r="A51" s="110"/>
      <c r="B51" s="110"/>
      <c r="C51" s="31" t="s">
        <v>28</v>
      </c>
      <c r="D51" s="32" t="s">
        <v>29</v>
      </c>
      <c r="E51" s="33" t="s">
        <v>30</v>
      </c>
      <c r="F51" s="34" t="s">
        <v>31</v>
      </c>
      <c r="G51" s="35" t="s">
        <v>32</v>
      </c>
      <c r="H51" s="36" t="s">
        <v>33</v>
      </c>
      <c r="I51" s="37"/>
    </row>
    <row r="52" spans="1:16" s="11" customFormat="1" ht="12.75" x14ac:dyDescent="0.2">
      <c r="A52" s="110"/>
      <c r="B52" s="119" t="s">
        <v>89</v>
      </c>
      <c r="C52" s="38">
        <f>IF(ISERR(SUM(C44:N44)),0,SUM(C44:N44))</f>
        <v>0</v>
      </c>
      <c r="D52" s="39">
        <f>IF(ISERR(SUM(C45:N45)),0,SUM(C45:N45))</f>
        <v>0</v>
      </c>
      <c r="E52" s="40">
        <f>IF(ISERR(SUM(C46:N46)),0,SUM(C46:N46))</f>
        <v>0</v>
      </c>
      <c r="F52" s="41">
        <f>IF(ISERR(SUM(C47:N47)),0,SUM(C47:N47))</f>
        <v>0</v>
      </c>
      <c r="G52" s="42">
        <f>IF(ISERR(SUM(C48:N48)),0,SUM(C48:N48))</f>
        <v>0</v>
      </c>
      <c r="H52" s="43">
        <f>IF(ISERR(SUM(C49:N49)),0,SUM(C49:N49))</f>
        <v>0</v>
      </c>
      <c r="I52" s="44"/>
    </row>
    <row r="53" spans="1:16" s="11" customFormat="1" ht="12.75" x14ac:dyDescent="0.2">
      <c r="A53" s="110"/>
      <c r="B53" s="110"/>
    </row>
    <row r="54" spans="1:16" s="11" customFormat="1" ht="12.75" x14ac:dyDescent="0.2">
      <c r="A54" s="112"/>
      <c r="B54" s="110"/>
      <c r="C54" s="110"/>
      <c r="D54" s="110"/>
    </row>
    <row r="55" spans="1:16" s="11" customFormat="1" ht="12.75" hidden="1" x14ac:dyDescent="0.2">
      <c r="A55" s="112"/>
      <c r="B55" s="110"/>
      <c r="C55" s="110"/>
      <c r="D55" s="110"/>
      <c r="K55" s="163"/>
      <c r="L55" s="163"/>
      <c r="M55" s="163"/>
      <c r="N55" s="163"/>
      <c r="O55" s="163"/>
      <c r="P55" s="163"/>
    </row>
    <row r="56" spans="1:16" s="11" customFormat="1" ht="25.5" hidden="1" x14ac:dyDescent="0.2">
      <c r="B56" s="110"/>
      <c r="C56" s="31" t="s">
        <v>28</v>
      </c>
      <c r="D56" s="32" t="s">
        <v>29</v>
      </c>
      <c r="E56" s="33" t="s">
        <v>30</v>
      </c>
      <c r="F56" s="34" t="s">
        <v>31</v>
      </c>
      <c r="G56" s="35" t="s">
        <v>32</v>
      </c>
      <c r="H56" s="36" t="s">
        <v>33</v>
      </c>
      <c r="K56" s="163"/>
      <c r="L56" s="163"/>
      <c r="M56" s="163"/>
      <c r="N56" s="163"/>
      <c r="O56" s="163"/>
      <c r="P56" s="163"/>
    </row>
    <row r="57" spans="1:16" s="11" customFormat="1" ht="25.5" hidden="1" x14ac:dyDescent="0.2">
      <c r="B57" s="149" t="s">
        <v>88</v>
      </c>
      <c r="C57" s="38">
        <v>0.34729289004408359</v>
      </c>
      <c r="D57" s="39">
        <v>0.2367906068482388</v>
      </c>
      <c r="E57" s="40">
        <v>7.8930202282746248E-2</v>
      </c>
      <c r="F57" s="41">
        <v>0.17651663419595984</v>
      </c>
      <c r="G57" s="42">
        <v>9.0264187941115806E-2</v>
      </c>
      <c r="H57" s="43">
        <v>7.0205479509756738E-2</v>
      </c>
      <c r="K57" s="163"/>
      <c r="L57" s="163"/>
      <c r="M57" s="163"/>
      <c r="N57" s="163"/>
      <c r="O57" s="163"/>
      <c r="P57" s="163"/>
    </row>
    <row r="58" spans="1:16" s="11" customFormat="1" ht="12.75" hidden="1" x14ac:dyDescent="0.2">
      <c r="C58" s="44">
        <f>SUM($C$57:$E$57)</f>
        <v>0.66301369917506869</v>
      </c>
      <c r="D58" s="44">
        <f>SUM($C$57:$E$57)</f>
        <v>0.66301369917506869</v>
      </c>
      <c r="E58" s="44">
        <f>SUM($C$57:$E$57)</f>
        <v>0.66301369917506869</v>
      </c>
      <c r="F58" s="44">
        <f>SUM($F$57:$H$57)</f>
        <v>0.33698630164683241</v>
      </c>
      <c r="G58" s="44">
        <f>SUM($F$57:$H$57)</f>
        <v>0.33698630164683241</v>
      </c>
      <c r="H58" s="44">
        <f>SUM($F$57:$H$57)</f>
        <v>0.33698630164683241</v>
      </c>
      <c r="K58" s="163"/>
      <c r="L58" s="163"/>
      <c r="M58" s="163"/>
      <c r="N58" s="163"/>
      <c r="O58" s="163"/>
      <c r="P58" s="163"/>
    </row>
    <row r="59" spans="1:16" s="11" customFormat="1" ht="12.75" hidden="1" x14ac:dyDescent="0.2">
      <c r="C59" s="163">
        <f>C57/C58</f>
        <v>0.52380952380952384</v>
      </c>
      <c r="D59" s="163">
        <f t="shared" ref="D59:E59" si="7">D57/D58</f>
        <v>0.3571428571428571</v>
      </c>
      <c r="E59" s="163">
        <f t="shared" si="7"/>
        <v>0.11904761904761901</v>
      </c>
      <c r="F59" s="163">
        <f t="shared" ref="F59" si="8">F57/F58</f>
        <v>0.52380952380952384</v>
      </c>
      <c r="G59" s="163">
        <f t="shared" ref="G59" si="9">G57/G58</f>
        <v>0.26785714285714279</v>
      </c>
      <c r="H59" s="163">
        <f t="shared" ref="H59" si="10">H57/H58</f>
        <v>0.20833333333333329</v>
      </c>
      <c r="K59" s="163"/>
      <c r="L59" s="163"/>
      <c r="M59" s="163"/>
      <c r="N59" s="163"/>
      <c r="O59" s="163"/>
      <c r="P59" s="163"/>
    </row>
    <row r="60" spans="1:16" s="11" customFormat="1" ht="12.75" hidden="1" x14ac:dyDescent="0.2">
      <c r="A60" s="112"/>
      <c r="B60" s="110"/>
      <c r="C60" s="110"/>
      <c r="D60" s="110"/>
      <c r="K60" s="163"/>
      <c r="L60" s="163"/>
      <c r="M60" s="163"/>
      <c r="N60" s="163"/>
      <c r="O60" s="163"/>
      <c r="P60" s="163"/>
    </row>
    <row r="61" spans="1:16" s="11" customFormat="1" ht="12.75" hidden="1" x14ac:dyDescent="0.2">
      <c r="A61" s="112"/>
      <c r="B61" s="110"/>
      <c r="C61" s="110"/>
      <c r="D61" s="110"/>
    </row>
    <row r="62" spans="1:16" s="11" customFormat="1" ht="12.75" x14ac:dyDescent="0.2">
      <c r="A62" s="19"/>
    </row>
    <row r="63" spans="1:16" s="11" customFormat="1" ht="12.75" x14ac:dyDescent="0.2">
      <c r="A63" s="19"/>
    </row>
    <row r="64" spans="1:16" s="11" customFormat="1" ht="12.75" x14ac:dyDescent="0.2">
      <c r="A64" s="19"/>
    </row>
    <row r="65" spans="1:1" s="11" customFormat="1" ht="12.75" x14ac:dyDescent="0.2">
      <c r="A65" s="19"/>
    </row>
    <row r="66" spans="1:1" s="11" customFormat="1" ht="12.75" x14ac:dyDescent="0.2">
      <c r="A66" s="19"/>
    </row>
    <row r="67" spans="1:1" s="11" customFormat="1" ht="12.75" x14ac:dyDescent="0.2">
      <c r="A67" s="19"/>
    </row>
    <row r="68" spans="1:1" s="11" customFormat="1" ht="12.75" x14ac:dyDescent="0.2">
      <c r="A68" s="19"/>
    </row>
    <row r="69" spans="1:1" s="11" customFormat="1" ht="12.75" x14ac:dyDescent="0.2">
      <c r="A69" s="19"/>
    </row>
    <row r="70" spans="1:1" s="11" customFormat="1" ht="12.75" x14ac:dyDescent="0.2">
      <c r="A70" s="19"/>
    </row>
    <row r="71" spans="1:1" s="11" customFormat="1" ht="12.75" x14ac:dyDescent="0.2">
      <c r="A71" s="19"/>
    </row>
    <row r="72" spans="1:1" s="11" customFormat="1" ht="12.75" x14ac:dyDescent="0.2">
      <c r="A72" s="19"/>
    </row>
    <row r="73" spans="1:1" s="11" customFormat="1" ht="12.75" x14ac:dyDescent="0.2">
      <c r="A73" s="19"/>
    </row>
    <row r="74" spans="1:1" s="11" customFormat="1" ht="12.75" x14ac:dyDescent="0.2">
      <c r="A74" s="19"/>
    </row>
    <row r="75" spans="1:1" s="11" customFormat="1" ht="12.75" x14ac:dyDescent="0.2">
      <c r="A75" s="19"/>
    </row>
    <row r="76" spans="1:1" s="11" customFormat="1" ht="12.75" x14ac:dyDescent="0.2">
      <c r="A76" s="19"/>
    </row>
    <row r="77" spans="1:1" s="11" customFormat="1" ht="12.75" x14ac:dyDescent="0.2">
      <c r="A77" s="19"/>
    </row>
    <row r="78" spans="1:1" s="11" customFormat="1" ht="12.75" x14ac:dyDescent="0.2">
      <c r="A78" s="19"/>
    </row>
    <row r="79" spans="1:1" s="11" customFormat="1" ht="12.75" x14ac:dyDescent="0.2">
      <c r="A79" s="19"/>
    </row>
    <row r="80" spans="1:1" s="11" customFormat="1" ht="12.75" x14ac:dyDescent="0.2">
      <c r="A80" s="19"/>
    </row>
    <row r="81" spans="1:1" s="11" customFormat="1" ht="12.75" x14ac:dyDescent="0.2">
      <c r="A81" s="19"/>
    </row>
    <row r="82" spans="1:1" s="11" customFormat="1" ht="12.75" x14ac:dyDescent="0.2">
      <c r="A82" s="19"/>
    </row>
    <row r="83" spans="1:1" s="11" customFormat="1" ht="12.75" x14ac:dyDescent="0.2">
      <c r="A83" s="19"/>
    </row>
    <row r="84" spans="1:1" s="11" customFormat="1" ht="12.75" x14ac:dyDescent="0.2">
      <c r="A84" s="19"/>
    </row>
    <row r="85" spans="1:1" s="11" customFormat="1" ht="12.75" x14ac:dyDescent="0.2">
      <c r="A85" s="19"/>
    </row>
    <row r="86" spans="1:1" s="11" customFormat="1" ht="12.75" x14ac:dyDescent="0.2">
      <c r="A86" s="19"/>
    </row>
    <row r="87" spans="1:1" s="11" customFormat="1" ht="12.75" x14ac:dyDescent="0.2">
      <c r="A87" s="19"/>
    </row>
    <row r="88" spans="1:1" s="11" customFormat="1" ht="12.75" x14ac:dyDescent="0.2">
      <c r="A88" s="19"/>
    </row>
    <row r="89" spans="1:1" s="11" customFormat="1" ht="12.75" x14ac:dyDescent="0.2">
      <c r="A89" s="19"/>
    </row>
    <row r="90" spans="1:1" s="11" customFormat="1" ht="12.75" x14ac:dyDescent="0.2">
      <c r="A90" s="19"/>
    </row>
    <row r="91" spans="1:1" s="11" customFormat="1" ht="12.75" x14ac:dyDescent="0.2">
      <c r="A91" s="19"/>
    </row>
    <row r="92" spans="1:1" s="11" customFormat="1" ht="12.75" x14ac:dyDescent="0.2">
      <c r="A92" s="19"/>
    </row>
    <row r="93" spans="1:1" s="11" customFormat="1" ht="12.75" x14ac:dyDescent="0.2">
      <c r="A93" s="19"/>
    </row>
    <row r="94" spans="1:1" s="11" customFormat="1" ht="12.75" x14ac:dyDescent="0.2">
      <c r="A94" s="19"/>
    </row>
    <row r="95" spans="1:1" s="5" customFormat="1" ht="12.75" x14ac:dyDescent="0.2">
      <c r="A95" s="8"/>
    </row>
    <row r="96" spans="1:1" s="5" customFormat="1" ht="12.75" x14ac:dyDescent="0.2">
      <c r="A96" s="8"/>
    </row>
    <row r="97" spans="1:1" s="5" customFormat="1" ht="12.75" x14ac:dyDescent="0.2">
      <c r="A97" s="8"/>
    </row>
    <row r="98" spans="1:1" s="5" customFormat="1" ht="12.75" x14ac:dyDescent="0.2">
      <c r="A98" s="8"/>
    </row>
    <row r="99" spans="1:1" s="5" customFormat="1" ht="12.75" x14ac:dyDescent="0.2">
      <c r="A99" s="8"/>
    </row>
    <row r="100" spans="1:1" s="5" customFormat="1" ht="12.75" x14ac:dyDescent="0.2">
      <c r="A100" s="8"/>
    </row>
    <row r="101" spans="1:1" s="5" customFormat="1" ht="12.75" x14ac:dyDescent="0.2">
      <c r="A101" s="8"/>
    </row>
    <row r="102" spans="1:1" s="5" customFormat="1" ht="12.75" x14ac:dyDescent="0.2">
      <c r="A102" s="8"/>
    </row>
    <row r="103" spans="1:1" s="5" customFormat="1" ht="12.75" x14ac:dyDescent="0.2">
      <c r="A103" s="8"/>
    </row>
    <row r="104" spans="1:1" s="5" customFormat="1" ht="12.75" x14ac:dyDescent="0.2">
      <c r="A104" s="8"/>
    </row>
    <row r="105" spans="1:1" s="5" customFormat="1" ht="12.75" x14ac:dyDescent="0.2">
      <c r="A105" s="8"/>
    </row>
    <row r="106" spans="1:1" s="5" customFormat="1" ht="12.75" x14ac:dyDescent="0.2">
      <c r="A106" s="8"/>
    </row>
    <row r="107" spans="1:1" s="5" customFormat="1" ht="12.75" x14ac:dyDescent="0.2">
      <c r="A107" s="8"/>
    </row>
    <row r="108" spans="1:1" s="5" customFormat="1" ht="12.75" x14ac:dyDescent="0.2">
      <c r="A108" s="8"/>
    </row>
    <row r="109" spans="1:1" s="5" customFormat="1" ht="12.75" x14ac:dyDescent="0.2">
      <c r="A109" s="8"/>
    </row>
    <row r="110" spans="1:1" s="5" customFormat="1" ht="12.75" x14ac:dyDescent="0.2">
      <c r="A110" s="8"/>
    </row>
    <row r="111" spans="1:1" s="5" customFormat="1" ht="12.75" x14ac:dyDescent="0.2">
      <c r="A111" s="8"/>
    </row>
    <row r="112" spans="1:1" s="5" customFormat="1" ht="12.75" x14ac:dyDescent="0.2">
      <c r="A112" s="8"/>
    </row>
    <row r="113" spans="1:1" s="5" customFormat="1" ht="12.75" x14ac:dyDescent="0.2">
      <c r="A113" s="8"/>
    </row>
    <row r="114" spans="1:1" s="5" customFormat="1" ht="12.75" x14ac:dyDescent="0.2">
      <c r="A114" s="8"/>
    </row>
    <row r="115" spans="1:1" s="5" customFormat="1" ht="12.75" x14ac:dyDescent="0.2">
      <c r="A115" s="8"/>
    </row>
    <row r="116" spans="1:1" s="5" customFormat="1" ht="12.75" x14ac:dyDescent="0.2">
      <c r="A116" s="8"/>
    </row>
    <row r="117" spans="1:1" s="5" customFormat="1" ht="12.75" x14ac:dyDescent="0.2">
      <c r="A117" s="8"/>
    </row>
    <row r="118" spans="1:1" s="5" customFormat="1" ht="12.75" x14ac:dyDescent="0.2">
      <c r="A118" s="8"/>
    </row>
    <row r="119" spans="1:1" s="5" customFormat="1" ht="12.75" x14ac:dyDescent="0.2">
      <c r="A119" s="8"/>
    </row>
    <row r="120" spans="1:1" s="5" customFormat="1" ht="12.75" x14ac:dyDescent="0.2">
      <c r="A120" s="8"/>
    </row>
    <row r="121" spans="1:1" s="5" customFormat="1" ht="12.75" x14ac:dyDescent="0.2">
      <c r="A121" s="8"/>
    </row>
    <row r="122" spans="1:1" s="5" customFormat="1" ht="12.75" x14ac:dyDescent="0.2">
      <c r="A122" s="8"/>
    </row>
    <row r="123" spans="1:1" s="5" customFormat="1" ht="12.75" x14ac:dyDescent="0.2">
      <c r="A123" s="8"/>
    </row>
  </sheetData>
  <sheetProtection selectLockedCells="1"/>
  <mergeCells count="18">
    <mergeCell ref="C9:D9"/>
    <mergeCell ref="A10:B10"/>
    <mergeCell ref="C10:D10"/>
    <mergeCell ref="C11:N11"/>
    <mergeCell ref="C12:H12"/>
    <mergeCell ref="I12:L12"/>
    <mergeCell ref="M12:N12"/>
    <mergeCell ref="Y4:Y5"/>
    <mergeCell ref="R5:S5"/>
    <mergeCell ref="R6:S6"/>
    <mergeCell ref="R7:S7"/>
    <mergeCell ref="R8:S8"/>
    <mergeCell ref="R4:S4"/>
    <mergeCell ref="T4:T5"/>
    <mergeCell ref="U4:U5"/>
    <mergeCell ref="V4:V5"/>
    <mergeCell ref="W4:W5"/>
    <mergeCell ref="X4:X5"/>
  </mergeCells>
  <pageMargins left="0.7" right="0.7" top="0.75" bottom="0.75" header="0.3" footer="0.3"/>
  <pageSetup scale="36" fitToHeight="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Bid Form</vt:lpstr>
      <vt:lpstr>Delivery Profile</vt:lpstr>
      <vt:lpstr>'Bid Form'!Print_Area</vt:lpstr>
      <vt:lpstr>'Delivery Profile'!Print_Area</vt:lpstr>
      <vt:lpstr>'Delivery Profile'!Print_Titles</vt:lpstr>
    </vt:vector>
  </TitlesOfParts>
  <Company>Sempra Energy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mboldyre</dc:creator>
  <cp:lastModifiedBy>Rolfe, Scot - E&amp;FP</cp:lastModifiedBy>
  <cp:lastPrinted>2011-02-25T21:30:31Z</cp:lastPrinted>
  <dcterms:created xsi:type="dcterms:W3CDTF">2010-10-08T22:09:46Z</dcterms:created>
  <dcterms:modified xsi:type="dcterms:W3CDTF">2016-06-15T20:34:16Z</dcterms:modified>
</cp:coreProperties>
</file>